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5+06\D.7 ÚVK\"/>
    </mc:Choice>
  </mc:AlternateContent>
  <xr:revisionPtr revIDLastSave="0" documentId="13_ncr:1_{50C01EE1-398F-4C5C-863A-45E97E7372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- SO-05 Technický príst..." sheetId="1" r:id="rId1"/>
  </sheets>
  <externalReferences>
    <externalReference r:id="rId2"/>
  </externalReferences>
  <definedNames>
    <definedName name="_xlnm._FilterDatabase" localSheetId="0" hidden="1">'4 - SO-05 Technický príst...'!$C$125:$K$217</definedName>
    <definedName name="_xlnm.Print_Titles" localSheetId="0">'4 - SO-05 Technický príst...'!$125:$125</definedName>
    <definedName name="_xlnm.Print_Area" localSheetId="0">'4 - SO-05 Technický príst...'!$C$4:$J$76,'4 - SO-05 Technický príst...'!$C$82:$J$107,'4 - SO-05 Technický príst...'!$C$113:$J$217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217" i="1" l="1"/>
  <c r="BI217" i="1"/>
  <c r="BH217" i="1"/>
  <c r="BG217" i="1"/>
  <c r="BE217" i="1"/>
  <c r="T217" i="1"/>
  <c r="R217" i="1"/>
  <c r="P217" i="1"/>
  <c r="J217" i="1"/>
  <c r="BF217" i="1" s="1"/>
  <c r="BK216" i="1"/>
  <c r="BI216" i="1"/>
  <c r="BH216" i="1"/>
  <c r="BG216" i="1"/>
  <c r="BF216" i="1"/>
  <c r="BE216" i="1"/>
  <c r="T216" i="1"/>
  <c r="R216" i="1"/>
  <c r="P216" i="1"/>
  <c r="P214" i="1" s="1"/>
  <c r="J216" i="1"/>
  <c r="BK215" i="1"/>
  <c r="BI215" i="1"/>
  <c r="BH215" i="1"/>
  <c r="BG215" i="1"/>
  <c r="BF215" i="1"/>
  <c r="BE215" i="1"/>
  <c r="T215" i="1"/>
  <c r="R215" i="1"/>
  <c r="R214" i="1" s="1"/>
  <c r="P215" i="1"/>
  <c r="J215" i="1"/>
  <c r="BK214" i="1"/>
  <c r="J214" i="1" s="1"/>
  <c r="J106" i="1" s="1"/>
  <c r="BK213" i="1"/>
  <c r="BI213" i="1"/>
  <c r="BH213" i="1"/>
  <c r="BG213" i="1"/>
  <c r="BE213" i="1"/>
  <c r="T213" i="1"/>
  <c r="R213" i="1"/>
  <c r="P213" i="1"/>
  <c r="J213" i="1"/>
  <c r="BF213" i="1" s="1"/>
  <c r="BK212" i="1"/>
  <c r="BI212" i="1"/>
  <c r="BH212" i="1"/>
  <c r="BG212" i="1"/>
  <c r="BE212" i="1"/>
  <c r="T212" i="1"/>
  <c r="R212" i="1"/>
  <c r="P212" i="1"/>
  <c r="J212" i="1"/>
  <c r="BF212" i="1" s="1"/>
  <c r="BK211" i="1"/>
  <c r="BI211" i="1"/>
  <c r="BH211" i="1"/>
  <c r="BG211" i="1"/>
  <c r="BE211" i="1"/>
  <c r="T211" i="1"/>
  <c r="R211" i="1"/>
  <c r="P211" i="1"/>
  <c r="J211" i="1"/>
  <c r="BF211" i="1" s="1"/>
  <c r="BK210" i="1"/>
  <c r="BI210" i="1"/>
  <c r="BH210" i="1"/>
  <c r="BG210" i="1"/>
  <c r="BF210" i="1"/>
  <c r="BE210" i="1"/>
  <c r="T210" i="1"/>
  <c r="R210" i="1"/>
  <c r="R208" i="1" s="1"/>
  <c r="P210" i="1"/>
  <c r="J210" i="1"/>
  <c r="BK209" i="1"/>
  <c r="BK208" i="1" s="1"/>
  <c r="J208" i="1" s="1"/>
  <c r="J105" i="1" s="1"/>
  <c r="BI209" i="1"/>
  <c r="BH209" i="1"/>
  <c r="BG209" i="1"/>
  <c r="BE209" i="1"/>
  <c r="T209" i="1"/>
  <c r="R209" i="1"/>
  <c r="P209" i="1"/>
  <c r="J209" i="1"/>
  <c r="BF209" i="1" s="1"/>
  <c r="J207" i="1"/>
  <c r="J104" i="1" s="1"/>
  <c r="BK206" i="1"/>
  <c r="BI206" i="1"/>
  <c r="BH206" i="1"/>
  <c r="BG206" i="1"/>
  <c r="BE206" i="1"/>
  <c r="T206" i="1"/>
  <c r="R206" i="1"/>
  <c r="P206" i="1"/>
  <c r="J206" i="1"/>
  <c r="BF206" i="1" s="1"/>
  <c r="BK205" i="1"/>
  <c r="BI205" i="1"/>
  <c r="BH205" i="1"/>
  <c r="BG205" i="1"/>
  <c r="BE205" i="1"/>
  <c r="T205" i="1"/>
  <c r="R205" i="1"/>
  <c r="P205" i="1"/>
  <c r="J205" i="1"/>
  <c r="BF205" i="1" s="1"/>
  <c r="BK204" i="1"/>
  <c r="BI204" i="1"/>
  <c r="BH204" i="1"/>
  <c r="BG204" i="1"/>
  <c r="BE204" i="1"/>
  <c r="T204" i="1"/>
  <c r="R204" i="1"/>
  <c r="P204" i="1"/>
  <c r="J204" i="1"/>
  <c r="BF204" i="1" s="1"/>
  <c r="BK203" i="1"/>
  <c r="BI203" i="1"/>
  <c r="BH203" i="1"/>
  <c r="BG203" i="1"/>
  <c r="BE203" i="1"/>
  <c r="T203" i="1"/>
  <c r="R203" i="1"/>
  <c r="P203" i="1"/>
  <c r="J203" i="1"/>
  <c r="BF203" i="1" s="1"/>
  <c r="BK202" i="1"/>
  <c r="BI202" i="1"/>
  <c r="BH202" i="1"/>
  <c r="BG202" i="1"/>
  <c r="BF202" i="1"/>
  <c r="BE202" i="1"/>
  <c r="T202" i="1"/>
  <c r="R202" i="1"/>
  <c r="P202" i="1"/>
  <c r="J202" i="1"/>
  <c r="BK201" i="1"/>
  <c r="BI201" i="1"/>
  <c r="BH201" i="1"/>
  <c r="BG201" i="1"/>
  <c r="BE201" i="1"/>
  <c r="T201" i="1"/>
  <c r="R201" i="1"/>
  <c r="P201" i="1"/>
  <c r="J201" i="1"/>
  <c r="BF201" i="1" s="1"/>
  <c r="BK200" i="1"/>
  <c r="BI200" i="1"/>
  <c r="BH200" i="1"/>
  <c r="BG200" i="1"/>
  <c r="BE200" i="1"/>
  <c r="T200" i="1"/>
  <c r="R200" i="1"/>
  <c r="P200" i="1"/>
  <c r="J200" i="1"/>
  <c r="BF200" i="1" s="1"/>
  <c r="BK199" i="1"/>
  <c r="BI199" i="1"/>
  <c r="BH199" i="1"/>
  <c r="BG199" i="1"/>
  <c r="BE199" i="1"/>
  <c r="T199" i="1"/>
  <c r="R199" i="1"/>
  <c r="P199" i="1"/>
  <c r="J199" i="1"/>
  <c r="BF199" i="1" s="1"/>
  <c r="BK198" i="1"/>
  <c r="BI198" i="1"/>
  <c r="BH198" i="1"/>
  <c r="BG198" i="1"/>
  <c r="BE198" i="1"/>
  <c r="T198" i="1"/>
  <c r="R198" i="1"/>
  <c r="P198" i="1"/>
  <c r="J198" i="1"/>
  <c r="BF198" i="1" s="1"/>
  <c r="BK197" i="1"/>
  <c r="BI197" i="1"/>
  <c r="BH197" i="1"/>
  <c r="BG197" i="1"/>
  <c r="BE197" i="1"/>
  <c r="T197" i="1"/>
  <c r="R197" i="1"/>
  <c r="P197" i="1"/>
  <c r="J197" i="1"/>
  <c r="BF197" i="1" s="1"/>
  <c r="BK196" i="1"/>
  <c r="BI196" i="1"/>
  <c r="BH196" i="1"/>
  <c r="BG196" i="1"/>
  <c r="BE196" i="1"/>
  <c r="T196" i="1"/>
  <c r="R196" i="1"/>
  <c r="P196" i="1"/>
  <c r="J196" i="1"/>
  <c r="BF196" i="1" s="1"/>
  <c r="BK195" i="1"/>
  <c r="BI195" i="1"/>
  <c r="BH195" i="1"/>
  <c r="BG195" i="1"/>
  <c r="BE195" i="1"/>
  <c r="T195" i="1"/>
  <c r="R195" i="1"/>
  <c r="P195" i="1"/>
  <c r="J195" i="1"/>
  <c r="BF195" i="1" s="1"/>
  <c r="BK194" i="1"/>
  <c r="BI194" i="1"/>
  <c r="BH194" i="1"/>
  <c r="BG194" i="1"/>
  <c r="BE194" i="1"/>
  <c r="T194" i="1"/>
  <c r="R194" i="1"/>
  <c r="P194" i="1"/>
  <c r="J194" i="1"/>
  <c r="BF194" i="1" s="1"/>
  <c r="BK193" i="1"/>
  <c r="BI193" i="1"/>
  <c r="BH193" i="1"/>
  <c r="BG193" i="1"/>
  <c r="BF193" i="1"/>
  <c r="BE193" i="1"/>
  <c r="T193" i="1"/>
  <c r="R193" i="1"/>
  <c r="P193" i="1"/>
  <c r="J193" i="1"/>
  <c r="BK192" i="1"/>
  <c r="BI192" i="1"/>
  <c r="BH192" i="1"/>
  <c r="BG192" i="1"/>
  <c r="BE192" i="1"/>
  <c r="T192" i="1"/>
  <c r="R192" i="1"/>
  <c r="P192" i="1"/>
  <c r="J192" i="1"/>
  <c r="BF192" i="1" s="1"/>
  <c r="BK191" i="1"/>
  <c r="BI191" i="1"/>
  <c r="BH191" i="1"/>
  <c r="BG191" i="1"/>
  <c r="BE191" i="1"/>
  <c r="T191" i="1"/>
  <c r="R191" i="1"/>
  <c r="P191" i="1"/>
  <c r="J191" i="1"/>
  <c r="BF191" i="1" s="1"/>
  <c r="BK190" i="1"/>
  <c r="BI190" i="1"/>
  <c r="BH190" i="1"/>
  <c r="BG190" i="1"/>
  <c r="BE190" i="1"/>
  <c r="T190" i="1"/>
  <c r="R190" i="1"/>
  <c r="P190" i="1"/>
  <c r="J190" i="1"/>
  <c r="BF190" i="1" s="1"/>
  <c r="BK189" i="1"/>
  <c r="BI189" i="1"/>
  <c r="BH189" i="1"/>
  <c r="BG189" i="1"/>
  <c r="BE189" i="1"/>
  <c r="T189" i="1"/>
  <c r="R189" i="1"/>
  <c r="P189" i="1"/>
  <c r="J189" i="1"/>
  <c r="BF189" i="1" s="1"/>
  <c r="BK188" i="1"/>
  <c r="BI188" i="1"/>
  <c r="BH188" i="1"/>
  <c r="BG188" i="1"/>
  <c r="BF188" i="1"/>
  <c r="BE188" i="1"/>
  <c r="T188" i="1"/>
  <c r="R188" i="1"/>
  <c r="P188" i="1"/>
  <c r="J188" i="1"/>
  <c r="BK187" i="1"/>
  <c r="BI187" i="1"/>
  <c r="BH187" i="1"/>
  <c r="BG187" i="1"/>
  <c r="BF187" i="1"/>
  <c r="BE187" i="1"/>
  <c r="T187" i="1"/>
  <c r="R187" i="1"/>
  <c r="P187" i="1"/>
  <c r="J187" i="1"/>
  <c r="BK186" i="1"/>
  <c r="BI186" i="1"/>
  <c r="BH186" i="1"/>
  <c r="BG186" i="1"/>
  <c r="BE186" i="1"/>
  <c r="T186" i="1"/>
  <c r="R186" i="1"/>
  <c r="P186" i="1"/>
  <c r="J186" i="1"/>
  <c r="BF186" i="1" s="1"/>
  <c r="BK185" i="1"/>
  <c r="BI185" i="1"/>
  <c r="BH185" i="1"/>
  <c r="BG185" i="1"/>
  <c r="BE185" i="1"/>
  <c r="T185" i="1"/>
  <c r="R185" i="1"/>
  <c r="P185" i="1"/>
  <c r="J185" i="1"/>
  <c r="BF185" i="1" s="1"/>
  <c r="BK184" i="1"/>
  <c r="BI184" i="1"/>
  <c r="BH184" i="1"/>
  <c r="BG184" i="1"/>
  <c r="BF184" i="1"/>
  <c r="BE184" i="1"/>
  <c r="T184" i="1"/>
  <c r="R184" i="1"/>
  <c r="P184" i="1"/>
  <c r="J184" i="1"/>
  <c r="BK183" i="1"/>
  <c r="BI183" i="1"/>
  <c r="BH183" i="1"/>
  <c r="BG183" i="1"/>
  <c r="BE183" i="1"/>
  <c r="T183" i="1"/>
  <c r="R183" i="1"/>
  <c r="P183" i="1"/>
  <c r="J183" i="1"/>
  <c r="BF183" i="1" s="1"/>
  <c r="BK182" i="1"/>
  <c r="BI182" i="1"/>
  <c r="BH182" i="1"/>
  <c r="BG182" i="1"/>
  <c r="BF182" i="1"/>
  <c r="BE182" i="1"/>
  <c r="T182" i="1"/>
  <c r="R182" i="1"/>
  <c r="P182" i="1"/>
  <c r="J182" i="1"/>
  <c r="BK181" i="1"/>
  <c r="BI181" i="1"/>
  <c r="BH181" i="1"/>
  <c r="BG181" i="1"/>
  <c r="BE181" i="1"/>
  <c r="T181" i="1"/>
  <c r="R181" i="1"/>
  <c r="P181" i="1"/>
  <c r="J181" i="1"/>
  <c r="BF181" i="1" s="1"/>
  <c r="BK180" i="1"/>
  <c r="BI180" i="1"/>
  <c r="BH180" i="1"/>
  <c r="BG180" i="1"/>
  <c r="BE180" i="1"/>
  <c r="T180" i="1"/>
  <c r="R180" i="1"/>
  <c r="P180" i="1"/>
  <c r="J180" i="1"/>
  <c r="BF180" i="1" s="1"/>
  <c r="BK179" i="1"/>
  <c r="BI179" i="1"/>
  <c r="BH179" i="1"/>
  <c r="BG179" i="1"/>
  <c r="BF179" i="1"/>
  <c r="BE179" i="1"/>
  <c r="T179" i="1"/>
  <c r="R179" i="1"/>
  <c r="P179" i="1"/>
  <c r="J179" i="1"/>
  <c r="BK178" i="1"/>
  <c r="BI178" i="1"/>
  <c r="BH178" i="1"/>
  <c r="BG178" i="1"/>
  <c r="BE178" i="1"/>
  <c r="T178" i="1"/>
  <c r="R178" i="1"/>
  <c r="P178" i="1"/>
  <c r="J178" i="1"/>
  <c r="BF178" i="1" s="1"/>
  <c r="BK177" i="1"/>
  <c r="BI177" i="1"/>
  <c r="BH177" i="1"/>
  <c r="BG177" i="1"/>
  <c r="BE177" i="1"/>
  <c r="T177" i="1"/>
  <c r="R177" i="1"/>
  <c r="P177" i="1"/>
  <c r="J177" i="1"/>
  <c r="BF177" i="1" s="1"/>
  <c r="BK176" i="1"/>
  <c r="BI176" i="1"/>
  <c r="BH176" i="1"/>
  <c r="BG176" i="1"/>
  <c r="BE176" i="1"/>
  <c r="T176" i="1"/>
  <c r="R176" i="1"/>
  <c r="P176" i="1"/>
  <c r="J176" i="1"/>
  <c r="BF176" i="1" s="1"/>
  <c r="BK175" i="1"/>
  <c r="BI175" i="1"/>
  <c r="BH175" i="1"/>
  <c r="BG175" i="1"/>
  <c r="BF175" i="1"/>
  <c r="BE175" i="1"/>
  <c r="T175" i="1"/>
  <c r="R175" i="1"/>
  <c r="P175" i="1"/>
  <c r="J175" i="1"/>
  <c r="BK174" i="1"/>
  <c r="BI174" i="1"/>
  <c r="BH174" i="1"/>
  <c r="BG174" i="1"/>
  <c r="BE174" i="1"/>
  <c r="T174" i="1"/>
  <c r="R174" i="1"/>
  <c r="P174" i="1"/>
  <c r="J174" i="1"/>
  <c r="BF174" i="1" s="1"/>
  <c r="BK173" i="1"/>
  <c r="BI173" i="1"/>
  <c r="BH173" i="1"/>
  <c r="BG173" i="1"/>
  <c r="BE173" i="1"/>
  <c r="T173" i="1"/>
  <c r="R173" i="1"/>
  <c r="P173" i="1"/>
  <c r="J173" i="1"/>
  <c r="BF173" i="1" s="1"/>
  <c r="BK172" i="1"/>
  <c r="BI172" i="1"/>
  <c r="BH172" i="1"/>
  <c r="BG172" i="1"/>
  <c r="BE172" i="1"/>
  <c r="T172" i="1"/>
  <c r="R172" i="1"/>
  <c r="P172" i="1"/>
  <c r="J172" i="1"/>
  <c r="BF172" i="1" s="1"/>
  <c r="BK171" i="1"/>
  <c r="BI171" i="1"/>
  <c r="BH171" i="1"/>
  <c r="BG171" i="1"/>
  <c r="BE171" i="1"/>
  <c r="T171" i="1"/>
  <c r="R171" i="1"/>
  <c r="P171" i="1"/>
  <c r="P170" i="1" s="1"/>
  <c r="J171" i="1"/>
  <c r="BF171" i="1" s="1"/>
  <c r="BK169" i="1"/>
  <c r="BI169" i="1"/>
  <c r="BH169" i="1"/>
  <c r="BG169" i="1"/>
  <c r="BE169" i="1"/>
  <c r="T169" i="1"/>
  <c r="R169" i="1"/>
  <c r="P169" i="1"/>
  <c r="J169" i="1"/>
  <c r="BF169" i="1" s="1"/>
  <c r="BK168" i="1"/>
  <c r="BI168" i="1"/>
  <c r="BH168" i="1"/>
  <c r="BG168" i="1"/>
  <c r="BF168" i="1"/>
  <c r="BE168" i="1"/>
  <c r="T168" i="1"/>
  <c r="R168" i="1"/>
  <c r="P168" i="1"/>
  <c r="J168" i="1"/>
  <c r="BK167" i="1"/>
  <c r="BI167" i="1"/>
  <c r="BH167" i="1"/>
  <c r="BG167" i="1"/>
  <c r="BE167" i="1"/>
  <c r="T167" i="1"/>
  <c r="R167" i="1"/>
  <c r="P167" i="1"/>
  <c r="J167" i="1"/>
  <c r="BF167" i="1" s="1"/>
  <c r="BK166" i="1"/>
  <c r="BI166" i="1"/>
  <c r="BH166" i="1"/>
  <c r="BG166" i="1"/>
  <c r="BE166" i="1"/>
  <c r="T166" i="1"/>
  <c r="R166" i="1"/>
  <c r="P166" i="1"/>
  <c r="J166" i="1"/>
  <c r="BF166" i="1" s="1"/>
  <c r="BK165" i="1"/>
  <c r="BI165" i="1"/>
  <c r="BH165" i="1"/>
  <c r="BG165" i="1"/>
  <c r="BE165" i="1"/>
  <c r="T165" i="1"/>
  <c r="R165" i="1"/>
  <c r="P165" i="1"/>
  <c r="J165" i="1"/>
  <c r="BF165" i="1" s="1"/>
  <c r="BK164" i="1"/>
  <c r="BI164" i="1"/>
  <c r="BH164" i="1"/>
  <c r="BG164" i="1"/>
  <c r="BF164" i="1"/>
  <c r="BE164" i="1"/>
  <c r="T164" i="1"/>
  <c r="R164" i="1"/>
  <c r="P164" i="1"/>
  <c r="J164" i="1"/>
  <c r="BK163" i="1"/>
  <c r="BI163" i="1"/>
  <c r="BH163" i="1"/>
  <c r="BG163" i="1"/>
  <c r="BE163" i="1"/>
  <c r="T163" i="1"/>
  <c r="R163" i="1"/>
  <c r="P163" i="1"/>
  <c r="J163" i="1"/>
  <c r="BF163" i="1" s="1"/>
  <c r="BK162" i="1"/>
  <c r="BI162" i="1"/>
  <c r="BH162" i="1"/>
  <c r="BG162" i="1"/>
  <c r="BE162" i="1"/>
  <c r="T162" i="1"/>
  <c r="R162" i="1"/>
  <c r="R159" i="1" s="1"/>
  <c r="P162" i="1"/>
  <c r="J162" i="1"/>
  <c r="BF162" i="1" s="1"/>
  <c r="BK161" i="1"/>
  <c r="BI161" i="1"/>
  <c r="BH161" i="1"/>
  <c r="BG161" i="1"/>
  <c r="BE161" i="1"/>
  <c r="T161" i="1"/>
  <c r="R161" i="1"/>
  <c r="P161" i="1"/>
  <c r="J161" i="1"/>
  <c r="BF161" i="1" s="1"/>
  <c r="BK160" i="1"/>
  <c r="BI160" i="1"/>
  <c r="BH160" i="1"/>
  <c r="BG160" i="1"/>
  <c r="BE160" i="1"/>
  <c r="T160" i="1"/>
  <c r="R160" i="1"/>
  <c r="P160" i="1"/>
  <c r="P159" i="1" s="1"/>
  <c r="J160" i="1"/>
  <c r="BF160" i="1" s="1"/>
  <c r="BK158" i="1"/>
  <c r="BI158" i="1"/>
  <c r="BH158" i="1"/>
  <c r="BG158" i="1"/>
  <c r="BE158" i="1"/>
  <c r="T158" i="1"/>
  <c r="R158" i="1"/>
  <c r="P158" i="1"/>
  <c r="J158" i="1"/>
  <c r="BF158" i="1" s="1"/>
  <c r="BK157" i="1"/>
  <c r="BI157" i="1"/>
  <c r="BH157" i="1"/>
  <c r="BG157" i="1"/>
  <c r="BE157" i="1"/>
  <c r="T157" i="1"/>
  <c r="R157" i="1"/>
  <c r="P157" i="1"/>
  <c r="J157" i="1"/>
  <c r="BF157" i="1" s="1"/>
  <c r="BK156" i="1"/>
  <c r="BI156" i="1"/>
  <c r="BH156" i="1"/>
  <c r="BG156" i="1"/>
  <c r="BE156" i="1"/>
  <c r="T156" i="1"/>
  <c r="R156" i="1"/>
  <c r="P156" i="1"/>
  <c r="J156" i="1"/>
  <c r="BF156" i="1" s="1"/>
  <c r="BK155" i="1"/>
  <c r="BI155" i="1"/>
  <c r="BH155" i="1"/>
  <c r="BG155" i="1"/>
  <c r="BE155" i="1"/>
  <c r="T155" i="1"/>
  <c r="R155" i="1"/>
  <c r="P155" i="1"/>
  <c r="J155" i="1"/>
  <c r="BF155" i="1" s="1"/>
  <c r="BK154" i="1"/>
  <c r="BI154" i="1"/>
  <c r="BH154" i="1"/>
  <c r="BG154" i="1"/>
  <c r="BE154" i="1"/>
  <c r="T154" i="1"/>
  <c r="R154" i="1"/>
  <c r="P154" i="1"/>
  <c r="J154" i="1"/>
  <c r="BF154" i="1" s="1"/>
  <c r="BK153" i="1"/>
  <c r="BI153" i="1"/>
  <c r="BH153" i="1"/>
  <c r="BG153" i="1"/>
  <c r="BE153" i="1"/>
  <c r="T153" i="1"/>
  <c r="R153" i="1"/>
  <c r="P153" i="1"/>
  <c r="J153" i="1"/>
  <c r="BF153" i="1" s="1"/>
  <c r="BK152" i="1"/>
  <c r="BI152" i="1"/>
  <c r="BH152" i="1"/>
  <c r="BG152" i="1"/>
  <c r="BE152" i="1"/>
  <c r="T152" i="1"/>
  <c r="R152" i="1"/>
  <c r="P152" i="1"/>
  <c r="J152" i="1"/>
  <c r="BF152" i="1" s="1"/>
  <c r="BK151" i="1"/>
  <c r="BI151" i="1"/>
  <c r="BH151" i="1"/>
  <c r="BG151" i="1"/>
  <c r="BE151" i="1"/>
  <c r="T151" i="1"/>
  <c r="R151" i="1"/>
  <c r="P151" i="1"/>
  <c r="J151" i="1"/>
  <c r="BF151" i="1" s="1"/>
  <c r="BK150" i="1"/>
  <c r="BI150" i="1"/>
  <c r="BH150" i="1"/>
  <c r="BG150" i="1"/>
  <c r="BE150" i="1"/>
  <c r="T150" i="1"/>
  <c r="R150" i="1"/>
  <c r="P150" i="1"/>
  <c r="J150" i="1"/>
  <c r="BF150" i="1" s="1"/>
  <c r="BK149" i="1"/>
  <c r="BI149" i="1"/>
  <c r="BH149" i="1"/>
  <c r="BG149" i="1"/>
  <c r="BE149" i="1"/>
  <c r="T149" i="1"/>
  <c r="R149" i="1"/>
  <c r="P149" i="1"/>
  <c r="J149" i="1"/>
  <c r="BF149" i="1" s="1"/>
  <c r="BK148" i="1"/>
  <c r="BI148" i="1"/>
  <c r="BH148" i="1"/>
  <c r="BG148" i="1"/>
  <c r="BE148" i="1"/>
  <c r="T148" i="1"/>
  <c r="R148" i="1"/>
  <c r="P148" i="1"/>
  <c r="J148" i="1"/>
  <c r="BF148" i="1" s="1"/>
  <c r="BK147" i="1"/>
  <c r="BI147" i="1"/>
  <c r="BH147" i="1"/>
  <c r="BG147" i="1"/>
  <c r="BE147" i="1"/>
  <c r="T147" i="1"/>
  <c r="R147" i="1"/>
  <c r="P147" i="1"/>
  <c r="J147" i="1"/>
  <c r="BF147" i="1" s="1"/>
  <c r="BK146" i="1"/>
  <c r="BI146" i="1"/>
  <c r="BH146" i="1"/>
  <c r="BG146" i="1"/>
  <c r="BE146" i="1"/>
  <c r="T146" i="1"/>
  <c r="R146" i="1"/>
  <c r="P146" i="1"/>
  <c r="J146" i="1"/>
  <c r="BF146" i="1" s="1"/>
  <c r="BK145" i="1"/>
  <c r="BI145" i="1"/>
  <c r="BH145" i="1"/>
  <c r="BG145" i="1"/>
  <c r="BE145" i="1"/>
  <c r="T145" i="1"/>
  <c r="R145" i="1"/>
  <c r="P145" i="1"/>
  <c r="J145" i="1"/>
  <c r="BF145" i="1" s="1"/>
  <c r="BK144" i="1"/>
  <c r="BI144" i="1"/>
  <c r="BH144" i="1"/>
  <c r="BG144" i="1"/>
  <c r="BE144" i="1"/>
  <c r="T144" i="1"/>
  <c r="R144" i="1"/>
  <c r="P144" i="1"/>
  <c r="J144" i="1"/>
  <c r="BF144" i="1" s="1"/>
  <c r="BK143" i="1"/>
  <c r="BK142" i="1" s="1"/>
  <c r="J142" i="1" s="1"/>
  <c r="J101" i="1" s="1"/>
  <c r="BI143" i="1"/>
  <c r="BH143" i="1"/>
  <c r="BG143" i="1"/>
  <c r="BE143" i="1"/>
  <c r="T143" i="1"/>
  <c r="R143" i="1"/>
  <c r="P143" i="1"/>
  <c r="J143" i="1"/>
  <c r="BF143" i="1" s="1"/>
  <c r="T142" i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E140" i="1"/>
  <c r="T140" i="1"/>
  <c r="R140" i="1"/>
  <c r="P140" i="1"/>
  <c r="J140" i="1"/>
  <c r="BF140" i="1" s="1"/>
  <c r="BK139" i="1"/>
  <c r="BI139" i="1"/>
  <c r="BH139" i="1"/>
  <c r="BG139" i="1"/>
  <c r="BF139" i="1"/>
  <c r="BE139" i="1"/>
  <c r="T139" i="1"/>
  <c r="R139" i="1"/>
  <c r="R136" i="1" s="1"/>
  <c r="P139" i="1"/>
  <c r="J139" i="1"/>
  <c r="BK138" i="1"/>
  <c r="BI138" i="1"/>
  <c r="BH138" i="1"/>
  <c r="BG138" i="1"/>
  <c r="BE138" i="1"/>
  <c r="T138" i="1"/>
  <c r="R138" i="1"/>
  <c r="P138" i="1"/>
  <c r="J138" i="1"/>
  <c r="BF138" i="1" s="1"/>
  <c r="BK137" i="1"/>
  <c r="BI137" i="1"/>
  <c r="BH137" i="1"/>
  <c r="BG137" i="1"/>
  <c r="BF137" i="1"/>
  <c r="BE137" i="1"/>
  <c r="T137" i="1"/>
  <c r="R137" i="1"/>
  <c r="P137" i="1"/>
  <c r="J137" i="1"/>
  <c r="BK134" i="1"/>
  <c r="BI134" i="1"/>
  <c r="BH134" i="1"/>
  <c r="BG134" i="1"/>
  <c r="BE134" i="1"/>
  <c r="T134" i="1"/>
  <c r="R134" i="1"/>
  <c r="P134" i="1"/>
  <c r="J134" i="1"/>
  <c r="BF134" i="1" s="1"/>
  <c r="BK133" i="1"/>
  <c r="BI133" i="1"/>
  <c r="BH133" i="1"/>
  <c r="BG133" i="1"/>
  <c r="BE133" i="1"/>
  <c r="T133" i="1"/>
  <c r="R133" i="1"/>
  <c r="P133" i="1"/>
  <c r="J133" i="1"/>
  <c r="BF133" i="1" s="1"/>
  <c r="BK132" i="1"/>
  <c r="BI132" i="1"/>
  <c r="BH132" i="1"/>
  <c r="BG132" i="1"/>
  <c r="BF132" i="1"/>
  <c r="BE132" i="1"/>
  <c r="T132" i="1"/>
  <c r="R132" i="1"/>
  <c r="R128" i="1" s="1"/>
  <c r="R127" i="1" s="1"/>
  <c r="P132" i="1"/>
  <c r="J132" i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F35" i="1" s="1"/>
  <c r="BF130" i="1"/>
  <c r="BE130" i="1"/>
  <c r="T130" i="1"/>
  <c r="R130" i="1"/>
  <c r="P130" i="1"/>
  <c r="J130" i="1"/>
  <c r="BK129" i="1"/>
  <c r="BK128" i="1" s="1"/>
  <c r="BK127" i="1" s="1"/>
  <c r="BI129" i="1"/>
  <c r="BH129" i="1"/>
  <c r="BG129" i="1"/>
  <c r="BF129" i="1"/>
  <c r="BE129" i="1"/>
  <c r="T129" i="1"/>
  <c r="R129" i="1"/>
  <c r="P129" i="1"/>
  <c r="J129" i="1"/>
  <c r="J123" i="1"/>
  <c r="J122" i="1"/>
  <c r="F122" i="1"/>
  <c r="F120" i="1"/>
  <c r="E118" i="1"/>
  <c r="J92" i="1"/>
  <c r="J91" i="1"/>
  <c r="F91" i="1"/>
  <c r="F89" i="1"/>
  <c r="E87" i="1"/>
  <c r="J37" i="1"/>
  <c r="J36" i="1"/>
  <c r="J35" i="1"/>
  <c r="J18" i="1"/>
  <c r="E18" i="1"/>
  <c r="F123" i="1" s="1"/>
  <c r="J17" i="1"/>
  <c r="J12" i="1"/>
  <c r="J120" i="1" s="1"/>
  <c r="E7" i="1"/>
  <c r="E85" i="1" s="1"/>
  <c r="F92" i="1" l="1"/>
  <c r="F33" i="1"/>
  <c r="BK159" i="1"/>
  <c r="J159" i="1" s="1"/>
  <c r="J102" i="1" s="1"/>
  <c r="BK170" i="1"/>
  <c r="J170" i="1" s="1"/>
  <c r="J103" i="1" s="1"/>
  <c r="T128" i="1"/>
  <c r="T127" i="1" s="1"/>
  <c r="T126" i="1" s="1"/>
  <c r="T159" i="1"/>
  <c r="T170" i="1"/>
  <c r="F37" i="1"/>
  <c r="R142" i="1"/>
  <c r="J33" i="1"/>
  <c r="P208" i="1"/>
  <c r="J89" i="1"/>
  <c r="P128" i="1"/>
  <c r="P127" i="1" s="1"/>
  <c r="F36" i="1"/>
  <c r="P136" i="1"/>
  <c r="P135" i="1" s="1"/>
  <c r="T136" i="1"/>
  <c r="T135" i="1" s="1"/>
  <c r="R170" i="1"/>
  <c r="R135" i="1" s="1"/>
  <c r="R126" i="1" s="1"/>
  <c r="T208" i="1"/>
  <c r="T214" i="1"/>
  <c r="BK136" i="1"/>
  <c r="P142" i="1"/>
  <c r="J127" i="1"/>
  <c r="J97" i="1" s="1"/>
  <c r="F34" i="1"/>
  <c r="J136" i="1"/>
  <c r="J100" i="1" s="1"/>
  <c r="J34" i="1"/>
  <c r="E116" i="1"/>
  <c r="J128" i="1"/>
  <c r="J98" i="1" s="1"/>
  <c r="P126" i="1" l="1"/>
  <c r="BK135" i="1"/>
  <c r="J135" i="1" s="1"/>
  <c r="J99" i="1" s="1"/>
  <c r="BK126" i="1" l="1"/>
  <c r="J126" i="1" s="1"/>
  <c r="J30" i="1" s="1"/>
  <c r="J39" i="1" s="1"/>
  <c r="J96" i="1"/>
</calcChain>
</file>

<file path=xl/sharedStrings.xml><?xml version="1.0" encoding="utf-8"?>
<sst xmlns="http://schemas.openxmlformats.org/spreadsheetml/2006/main" count="1319" uniqueCount="440">
  <si>
    <t>{a39f73f9-e360-40b6-83d5-f3ce6812a048}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</si>
  <si>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</si>
  <si>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</si>
  <si>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</si>
  <si>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</si>
  <si>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</si>
  <si>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</si>
  <si>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4 - SO-05 Technický prístavok západný, SO-06 Administratívny prístavok - D.7 UK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</si>
  <si>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</si>
  <si>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</si>
  <si>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</si>
  <si>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</si>
  <si>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</si>
  <si>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</si>
  <si>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</si>
  <si>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</si>
  <si>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</si>
  <si>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</si>
  <si>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</si>
  <si>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</si>
  <si>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</si>
  <si>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</si>
  <si>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</si>
  <si>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</si>
  <si>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</si>
  <si>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</si>
  <si>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</si>
  <si>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</si>
  <si>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</si>
  <si>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</si>
  <si>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</si>
  <si>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</si>
  <si>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</si>
  <si>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</si>
  <si>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</si>
  <si>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</si>
  <si>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</si>
  <si>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</si>
  <si>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</si>
  <si>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</si>
  <si>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</si>
  <si>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</si>
  <si>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</si>
  <si>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</si>
  <si>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</si>
  <si>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</si>
  <si>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</si>
  <si>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</si>
  <si>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</si>
  <si>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</si>
  <si>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</si>
  <si>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</si>
  <si>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</si>
  <si>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</si>
  <si>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</si>
  <si>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</si>
  <si>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</si>
  <si>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</si>
  <si>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</si>
  <si>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</si>
  <si>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</si>
  <si>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</si>
  <si>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</si>
  <si>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</si>
  <si>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</si>
  <si>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</si>
  <si>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</si>
  <si>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</si>
  <si>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</si>
  <si>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</si>
  <si>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</si>
  <si>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</si>
  <si>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</si>
  <si>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</si>
  <si>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</si>
  <si>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</si>
  <si>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</si>
  <si>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</si>
  <si>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</si>
  <si>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374</t>
  </si>
  <si>
    <t>K</t>
  </si>
  <si>
    <t>941955002.S</t>
  </si>
  <si>
    <t>Lešenie ľahké pracovné pomocné s výškou lešeňovej podlahy nad 1,20 do 1,90 m</t>
  </si>
  <si>
    <t>m2</t>
  </si>
  <si>
    <t>4</t>
  </si>
  <si>
    <t>2</t>
  </si>
  <si>
    <t>276022812</t>
  </si>
  <si>
    <t>375</t>
  </si>
  <si>
    <t>943943292.S</t>
  </si>
  <si>
    <t>Príplatok za prvý a každý ďalší i začatý mesiac používania lešenia priestorového ľahkého bez podláh výšky do 10 m a nad 10 do 22 m</t>
  </si>
  <si>
    <t>m3</t>
  </si>
  <si>
    <t>2129386604</t>
  </si>
  <si>
    <t>376</t>
  </si>
  <si>
    <t>943955021.S</t>
  </si>
  <si>
    <t>Montáž lešeňovej podlahy s priečnikmi alebo pozdĺžnikmi výšky do do 10 m</t>
  </si>
  <si>
    <t>-133212983</t>
  </si>
  <si>
    <t>398</t>
  </si>
  <si>
    <t>971036012.S</t>
  </si>
  <si>
    <t>Jadrové vrty diamantovými korunkami do D 130 mm do stien - murivo tehlové -0,00021t</t>
  </si>
  <si>
    <t>cm</t>
  </si>
  <si>
    <t>833002250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</si>
  <si>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</si>
  <si>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</si>
  <si>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</si>
  <si>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</si>
  <si>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</si>
  <si>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</si>
  <si>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</si>
  <si>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</si>
  <si>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</si>
  <si>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</si>
  <si>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</si>
  <si>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</si>
  <si>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</si>
  <si>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380</t>
  </si>
  <si>
    <t>713482123.S</t>
  </si>
  <si>
    <t>Montáž trubíc z PE, hr.15-20 mm,vnút.priemer 71-95 mm</t>
  </si>
  <si>
    <t>m</t>
  </si>
  <si>
    <t>16</t>
  </si>
  <si>
    <t>-1476703581</t>
  </si>
  <si>
    <t>408</t>
  </si>
  <si>
    <t>M</t>
  </si>
  <si>
    <t>283310005400.S</t>
  </si>
  <si>
    <t>Izolačná PE trubica dxhr. 76x20 mm, nadrezaná, na izolovanie rozvodov vody, kúrenia, zdravotechniky</t>
  </si>
  <si>
    <t>32</t>
  </si>
  <si>
    <t>-1853830430</t>
  </si>
  <si>
    <t>18</t>
  </si>
  <si>
    <t>998713201</t>
  </si>
  <si>
    <t>Presun hmôt pre izolácie tepelné v objektoch výšky do 6 m</t>
  </si>
  <si>
    <t>%</t>
  </si>
  <si>
    <t>36</t>
  </si>
  <si>
    <t>382</t>
  </si>
  <si>
    <t>998713294.S</t>
  </si>
  <si>
    <t>Izolácie tepelné, prípl.za presun nad vymedz. najväčšiu dopravnú vzdial. do 1000 m</t>
  </si>
  <si>
    <t>-1824060197</t>
  </si>
  <si>
    <t>383</t>
  </si>
  <si>
    <t>998713299.S</t>
  </si>
  <si>
    <t>Izolácie tepelné, prípl.za presun za každých ďalších aj začatých 1000 m nad 1000 m</t>
  </si>
  <si>
    <t>-1544405760</t>
  </si>
  <si>
    <t>733</t>
  </si>
  <si>
    <t>Ústredné kúrenie, rozvodné potrubie</t>
  </si>
  <si>
    <t>404</t>
  </si>
  <si>
    <t>733120836.S</t>
  </si>
  <si>
    <t>Demontáž potrubia</t>
  </si>
  <si>
    <t>1530514075</t>
  </si>
  <si>
    <t>423</t>
  </si>
  <si>
    <t>733125003.S</t>
  </si>
  <si>
    <t>Potrubie z uhlíkovej ocele spájané lisovaním 15x1,2 + T-kusy, spojky, kolená...</t>
  </si>
  <si>
    <t>1012619827</t>
  </si>
  <si>
    <t>422</t>
  </si>
  <si>
    <t>733125006.S</t>
  </si>
  <si>
    <t>Potrubie z uhlíkovej ocele spájané lisovaním 18x1,2 + T-kusy, spojky, kolená...</t>
  </si>
  <si>
    <t>-1352120282</t>
  </si>
  <si>
    <t>377</t>
  </si>
  <si>
    <t>733125009.S</t>
  </si>
  <si>
    <t>Potrubie z uhlíkovej ocele spájané lisovaním 22x1,5 + T-kusy, spojky, kolená...</t>
  </si>
  <si>
    <t>1142353687</t>
  </si>
  <si>
    <t>421</t>
  </si>
  <si>
    <t>733125012.S</t>
  </si>
  <si>
    <t>Potrubie z uhlíkovej ocele spájané lisovaním 28x1,5 + T-kusy, spojky, kolená...</t>
  </si>
  <si>
    <t>1414717668</t>
  </si>
  <si>
    <t>293</t>
  </si>
  <si>
    <t>733125015.S</t>
  </si>
  <si>
    <t>Potrubie z uhlíkovej ocele spájané lisovaním 35x1,5 + T-kusy, spojky, kolená...</t>
  </si>
  <si>
    <t>-2103072712</t>
  </si>
  <si>
    <t>412</t>
  </si>
  <si>
    <t>733125018.S</t>
  </si>
  <si>
    <t>Potrubie z uhlíkovej ocele spájané lisovaním 42x1,5 + T-kusy, spojky, kolená...</t>
  </si>
  <si>
    <t>-735277541</t>
  </si>
  <si>
    <t>353</t>
  </si>
  <si>
    <t>733125021.S</t>
  </si>
  <si>
    <t>Potrubie z uhlíkovej ocele spájané lisovaním 54x1,5 + T-kusy, spojky, kolená...</t>
  </si>
  <si>
    <t>-356141285</t>
  </si>
  <si>
    <t>407</t>
  </si>
  <si>
    <t>733125024.S</t>
  </si>
  <si>
    <t>Potrubie z uhlíkovej ocele spájané lisovaním 76x2,0 + T-kusy, spojky, kolená...</t>
  </si>
  <si>
    <t>-629439703</t>
  </si>
  <si>
    <t>277</t>
  </si>
  <si>
    <t>733167212.1</t>
  </si>
  <si>
    <t>Montáž tvaroviek nad rámec ( 10 % z ceny )</t>
  </si>
  <si>
    <t>-102962534</t>
  </si>
  <si>
    <t>416</t>
  </si>
  <si>
    <t>733175012.S</t>
  </si>
  <si>
    <t>Kompenzátor pre oceľové potrubie axiálny G 2 závitový</t>
  </si>
  <si>
    <t>ks</t>
  </si>
  <si>
    <t>-101984668</t>
  </si>
  <si>
    <t>417</t>
  </si>
  <si>
    <t>733175015.S</t>
  </si>
  <si>
    <t>Kompenzátor pre oceľové potrubie axiálny G 2 1/2 závitový</t>
  </si>
  <si>
    <t>-1425816813</t>
  </si>
  <si>
    <t>337</t>
  </si>
  <si>
    <t>733191202.S</t>
  </si>
  <si>
    <t>Tlaková skúška oceľového potrubia</t>
  </si>
  <si>
    <t>-2058235888</t>
  </si>
  <si>
    <t>45</t>
  </si>
  <si>
    <t>998733201</t>
  </si>
  <si>
    <t>Presun hmôt pre rozvody potrubia v objektoch výšky do 6 m</t>
  </si>
  <si>
    <t>90</t>
  </si>
  <si>
    <t>399</t>
  </si>
  <si>
    <t>998733294.S</t>
  </si>
  <si>
    <t>Rozvody potrubia, prípl.za presun nad vymedz. najväčšiu dopravnú vzdial. do 1000 m</t>
  </si>
  <si>
    <t>-1435373021</t>
  </si>
  <si>
    <t>400</t>
  </si>
  <si>
    <t>998733299.S</t>
  </si>
  <si>
    <t>Rozvody potrubia, prípl.za presun za každých ďaľších i začatých 1000 m nad 1000 m</t>
  </si>
  <si>
    <t>2116729886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</si>
  <si>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</si>
  <si>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</si>
  <si>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</si>
  <si>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</si>
  <si>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</si>
  <si>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</si>
  <si>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372</t>
  </si>
  <si>
    <t>1772391</t>
  </si>
  <si>
    <t>Ventil TS-90 DN 15, termostatický, priamy, prípojka na vykurovacie teleso s kužeľovým tesnením, pripojenie na rúru univerzálnym hrdlom alebo ekvivalent</t>
  </si>
  <si>
    <t>550139243</t>
  </si>
  <si>
    <t>420</t>
  </si>
  <si>
    <t>1396601</t>
  </si>
  <si>
    <t>Diel pripájací s možnosťou prednastavenia, G 3/4" priamy, pre 2-rúrkové sústavy, obojstranné vypúšťanie a napúšťanie, uzatvárateľné, pripojenie vykurovacie telesa G 3/4", pripojenie na rúru vonkajším závitom G 3/4" s kužeľ. tesnením</t>
  </si>
  <si>
    <t>1205024397</t>
  </si>
  <si>
    <t>373</t>
  </si>
  <si>
    <t>1392301</t>
  </si>
  <si>
    <t>Ventil do spiatočky RL-5 DN 15, priamy, s prednastavením, s možnosťou napúšťania, vypúšťania a uzavretia, prípojka na vykurovacie teleso s kužeľovým tesnením, pripojenie na rúru univerzálnym hrdlom alebo ekvivalent</t>
  </si>
  <si>
    <t>-995767216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</si>
  <si>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</si>
  <si>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</si>
  <si>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</si>
  <si>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</si>
  <si>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</si>
  <si>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</si>
  <si>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</si>
  <si>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</t>
  </si>
  <si>
    <t>327652309</t>
  </si>
  <si>
    <t>424</t>
  </si>
  <si>
    <t>1986010.1</t>
  </si>
  <si>
    <t>Hlavica termostatická závit M 30 x 1,5</t>
  </si>
  <si>
    <t>-208262298</t>
  </si>
  <si>
    <t>70</t>
  </si>
  <si>
    <t>998734201</t>
  </si>
  <si>
    <t>Presun hmôt pre armatúry v objektoch výšky do 6 m</t>
  </si>
  <si>
    <t>140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</si>
  <si>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</si>
  <si>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</si>
  <si>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</si>
  <si>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</si>
  <si>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</si>
  <si>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</si>
  <si>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</si>
  <si>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</si>
  <si>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</si>
  <si>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</si>
  <si>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</si>
  <si>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</si>
  <si>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</si>
  <si>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</si>
  <si>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</si>
  <si>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462</t>
  </si>
  <si>
    <t>735151821</t>
  </si>
  <si>
    <t>Demontáž radiátora</t>
  </si>
  <si>
    <t>1110765819</t>
  </si>
  <si>
    <t>152</t>
  </si>
  <si>
    <t>735153300</t>
  </si>
  <si>
    <t>Príplatok k cene za odvzdušňovací ventil telies s príplatkom 8 %</t>
  </si>
  <si>
    <t>693326627</t>
  </si>
  <si>
    <t>465</t>
  </si>
  <si>
    <t>161790</t>
  </si>
  <si>
    <t>stojanková konzola</t>
  </si>
  <si>
    <t>301573161</t>
  </si>
  <si>
    <t>443</t>
  </si>
  <si>
    <t>735154140.S</t>
  </si>
  <si>
    <t>Montáž vykurovacieho telesa panelového dvojradového výšky 600 mm/ dĺžky 400-600 mm</t>
  </si>
  <si>
    <t>1823920520</t>
  </si>
  <si>
    <t>444</t>
  </si>
  <si>
    <t>484530021000.S</t>
  </si>
  <si>
    <t>Oceľové panelové radiátory 22VK 600x500, so spodným pripojením, s 2 panelmi a 2 konvektormi</t>
  </si>
  <si>
    <t>1164547280</t>
  </si>
  <si>
    <t>448</t>
  </si>
  <si>
    <t>K00216004009016011</t>
  </si>
  <si>
    <t>Oceľové panelové radiátory 21K 600x400, s bočným pripojením, s 2 panelmi a 1 konvektorom</t>
  </si>
  <si>
    <t>263409190</t>
  </si>
  <si>
    <t>449</t>
  </si>
  <si>
    <t>K00216005009016011</t>
  </si>
  <si>
    <t>Oceľové panelové radiátory 21K 600x500, s bočným pripojením, s 2 panelmi a 1 konvektorom</t>
  </si>
  <si>
    <t>-855052296</t>
  </si>
  <si>
    <t>450</t>
  </si>
  <si>
    <t>K00216006009016011</t>
  </si>
  <si>
    <t>Oceľové panelové radiátory 21K 600x600, s bočným pripojením, s 2 panelmi a 1 konvektorom</t>
  </si>
  <si>
    <t>502360164</t>
  </si>
  <si>
    <t>451</t>
  </si>
  <si>
    <t>735154141.S</t>
  </si>
  <si>
    <t>Montáž vykurovacieho telesa panelového dvojradového výšky 600 mm/ dĺžky 700-900 mm</t>
  </si>
  <si>
    <t>586882420</t>
  </si>
  <si>
    <t>452</t>
  </si>
  <si>
    <t>K00216008009016011</t>
  </si>
  <si>
    <t>Oceľové panelové radiátory 21K 600x800, s bočným pripojením, s 2 panelmi a 1 konvektorom</t>
  </si>
  <si>
    <t>193183395</t>
  </si>
  <si>
    <t>453</t>
  </si>
  <si>
    <t>K00216009009016011</t>
  </si>
  <si>
    <t>Oceľové panelové radiátory 21K 600x900, s bočným pripojením, s 2 panelmi a 1 konvektorom</t>
  </si>
  <si>
    <t>2019186006</t>
  </si>
  <si>
    <t>454</t>
  </si>
  <si>
    <t>735154142.S</t>
  </si>
  <si>
    <t>Montáž vykurovacieho telesa panelového dvojradového výšky 600 mm/ dĺžky 1000-1200 mm</t>
  </si>
  <si>
    <t>-764558706</t>
  </si>
  <si>
    <t>455</t>
  </si>
  <si>
    <t>K00216010009016011</t>
  </si>
  <si>
    <t>Oceľové panelové radiátory 21K 600x1000, s bočným pripojením, s 2 panelmi a 1 konvektorom</t>
  </si>
  <si>
    <t>-69072018</t>
  </si>
  <si>
    <t>456</t>
  </si>
  <si>
    <t>K00216012009016011</t>
  </si>
  <si>
    <t>Oceľové panelové radiátory 21K 600x1200, s bočným pripojením, s 2 panelmi a 1 konvektorom</t>
  </si>
  <si>
    <t>1800844289</t>
  </si>
  <si>
    <t>457</t>
  </si>
  <si>
    <t>735154143.S</t>
  </si>
  <si>
    <t>Montáž vykurovacieho telesa panelového dvojradového výšky 600 mm/ dĺžky 1400-1800 mm</t>
  </si>
  <si>
    <t>1805031572</t>
  </si>
  <si>
    <t>458</t>
  </si>
  <si>
    <t>K00216015009016011</t>
  </si>
  <si>
    <t>Oceľové panelové radiátory 21K 600x1500, s bočným pripojením, s 2 panelmi a 1 konvektorom</t>
  </si>
  <si>
    <t>-996572306</t>
  </si>
  <si>
    <t>459</t>
  </si>
  <si>
    <t>K00216016009016011</t>
  </si>
  <si>
    <t>Oceľové panelové radiátory 21K 600x1600, s bočným pripojením, s 2 panelmi a 1 konvektorom</t>
  </si>
  <si>
    <t>1009942158</t>
  </si>
  <si>
    <t>460</t>
  </si>
  <si>
    <t>735154144.S</t>
  </si>
  <si>
    <t>Montáž vykurovacieho telesa panelového dvojradového výšky 600 mm/ dĺžky 2000-2600 mm</t>
  </si>
  <si>
    <t>-185102698</t>
  </si>
  <si>
    <t>461</t>
  </si>
  <si>
    <t>K00216020009016011</t>
  </si>
  <si>
    <t>Oceľové panelové radiátory 21K 600x2000, s bočným pripojením, s 2 panelmi a 1 konvektorom</t>
  </si>
  <si>
    <t>1858755821</t>
  </si>
  <si>
    <t>434</t>
  </si>
  <si>
    <t>735154210.S</t>
  </si>
  <si>
    <t>Montáž vykurovacieho telesa panelového trojradového výšky 300 mm/ dĺžky 400-600 mm</t>
  </si>
  <si>
    <t>1991355051</t>
  </si>
  <si>
    <t>435</t>
  </si>
  <si>
    <t>484530048072.S</t>
  </si>
  <si>
    <t>Teleso vykurovacie doskové trojradové oceľové, vxlxhĺ 300x600x155 mm, s bočným pripojením</t>
  </si>
  <si>
    <t>-946156025</t>
  </si>
  <si>
    <t>432</t>
  </si>
  <si>
    <t>735154211.S</t>
  </si>
  <si>
    <t>Montáž vykurovacieho telesa panelového trojradového výšky 300 mm/ dĺžky 700-900 mm</t>
  </si>
  <si>
    <t>-103792073</t>
  </si>
  <si>
    <t>433</t>
  </si>
  <si>
    <t>484530048078.S</t>
  </si>
  <si>
    <t>Teleso vykurovacie doskové trojradové oceľové, vxlxhĺ 300x800x155 mm, s bočným pripojením</t>
  </si>
  <si>
    <t>1286465014</t>
  </si>
  <si>
    <t>428</t>
  </si>
  <si>
    <t>735154212.S</t>
  </si>
  <si>
    <t>Montáž vykurovacieho telesa panelového trojradového výšky 300 mm/ dĺžky 1000-1200 mm</t>
  </si>
  <si>
    <t>185166649</t>
  </si>
  <si>
    <t>430</t>
  </si>
  <si>
    <t>484530048084.S</t>
  </si>
  <si>
    <t>Teleso vykurovacie doskové trojradové oceľové, vxlxhĺ 300x1000x155 mm, s bočným pripojením</t>
  </si>
  <si>
    <t>-752626719</t>
  </si>
  <si>
    <t>431</t>
  </si>
  <si>
    <t>484530048090.S</t>
  </si>
  <si>
    <t>Teleso vykurovacie doskové trojradové oceľové, vxlxhĺ 300x1200x155 mm, s bočným pripojením</t>
  </si>
  <si>
    <t>-703435588</t>
  </si>
  <si>
    <t>425</t>
  </si>
  <si>
    <t>735154213.S</t>
  </si>
  <si>
    <t>Montáž vykurovacieho telesa panelového trojradového výšky 300 mm/ dĺžky 1400-1800 mm</t>
  </si>
  <si>
    <t>-38777022</t>
  </si>
  <si>
    <t>427</t>
  </si>
  <si>
    <t>484530048093.S</t>
  </si>
  <si>
    <t>Teleso vykurovacie doskové trojradové oceľové, vxlxhĺ 300x1400x155 mm, s bočným pripojením</t>
  </si>
  <si>
    <t>-464824298</t>
  </si>
  <si>
    <t>151</t>
  </si>
  <si>
    <t>735158120</t>
  </si>
  <si>
    <t>Vykurovacie telesá panelové, tlaková skúška telesa vodou</t>
  </si>
  <si>
    <t>330733444</t>
  </si>
  <si>
    <t>464</t>
  </si>
  <si>
    <t>735890801.S</t>
  </si>
  <si>
    <t>Vnútrostaveniskové premiestnenie vybúraných hmôt vykurovacích telies do 6m</t>
  </si>
  <si>
    <t>-1723380827</t>
  </si>
  <si>
    <t>463</t>
  </si>
  <si>
    <t>735890802.S</t>
  </si>
  <si>
    <t>Vnútrostaveniskové premiestnenie vybúraných hmôt vykurovacích telies do 12m</t>
  </si>
  <si>
    <t>872760723</t>
  </si>
  <si>
    <t>441</t>
  </si>
  <si>
    <t>998735201.S</t>
  </si>
  <si>
    <t>Presun hmôt pre vykurovacie telesá v objektoch výšky do 6 m</t>
  </si>
  <si>
    <t>475263649</t>
  </si>
  <si>
    <t>442</t>
  </si>
  <si>
    <t>998735202.S</t>
  </si>
  <si>
    <t>Presun hmôt pre vykurovacie telesá v objektoch výšky nad 6 do 12 m</t>
  </si>
  <si>
    <t>1100847479</t>
  </si>
  <si>
    <t>439</t>
  </si>
  <si>
    <t>998735294.S</t>
  </si>
  <si>
    <t>Vykurovacie telesá, prípl.za presun nad vymedz. najväčšiu dopr. vzdial. do 1000 m</t>
  </si>
  <si>
    <t>1771227908</t>
  </si>
  <si>
    <t>440</t>
  </si>
  <si>
    <t>998735299.S</t>
  </si>
  <si>
    <t>Vykurovacie telesá, prípl.za presun za každých ďaľších i začatých 1000 m nad 1000 m</t>
  </si>
  <si>
    <t>-1051406848</t>
  </si>
  <si>
    <t>Práce a dodávky M</t>
  </si>
  <si>
    <t>3</t>
  </si>
  <si>
    <t>23-M</t>
  </si>
  <si>
    <t>Montáže potrubia</t>
  </si>
  <si>
    <t>385</t>
  </si>
  <si>
    <t>230180064</t>
  </si>
  <si>
    <t>Montáž rúrových dielov DN 15</t>
  </si>
  <si>
    <t>64</t>
  </si>
  <si>
    <t>-1832310421</t>
  </si>
  <si>
    <t>419</t>
  </si>
  <si>
    <t>316170046400.S</t>
  </si>
  <si>
    <t>Prechodka s vonkajším závitom d 15 mm - 3/4" lisovacia, uhlíková oceľ</t>
  </si>
  <si>
    <t>128</t>
  </si>
  <si>
    <t>-540816016</t>
  </si>
  <si>
    <t>384</t>
  </si>
  <si>
    <t>1624401</t>
  </si>
  <si>
    <t>Adaptér pre prípojku na oceľovú rúru 3/4"</t>
  </si>
  <si>
    <t>256</t>
  </si>
  <si>
    <t>-14197971</t>
  </si>
  <si>
    <t>402</t>
  </si>
  <si>
    <t>230180072</t>
  </si>
  <si>
    <t>Montáž rúrových dielov DN65</t>
  </si>
  <si>
    <t>-177219305</t>
  </si>
  <si>
    <t>418</t>
  </si>
  <si>
    <t>316170047700.S</t>
  </si>
  <si>
    <t>Prechodka s vonkajším závitom d 76,1 mm - 2 1/2" lisovacia, uhlíková oceľ</t>
  </si>
  <si>
    <t>1532617865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</si>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</sst>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3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1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2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6" xfId="0" applyBorder="1" applyAlignment="1">
      <alignment vertical="center"/>
    </xf>
    <xf numFmtId="166" fontId="18" fillId="0" borderId="4" xfId="0" applyNumberFormat="1" applyFont="1" applyBorder="1"/>
    <xf numFmtId="166" fontId="18" fillId="0" borderId="17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0" xfId="0" applyFont="1"/>
    <xf numFmtId="0" fontId="20" fillId="0" borderId="3" xfId="0" applyFont="1" applyBorder="1"/>
    <xf numFmtId="0" fontId="2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0" fillId="0" borderId="0" xfId="0" applyFont="1" applyProtection="1">
      <protection locked="0"/>
    </xf>
    <xf numFmtId="4" fontId="15" fillId="0" borderId="0" xfId="0" applyNumberFormat="1" applyFont="1"/>
    <xf numFmtId="0" fontId="20" fillId="0" borderId="18" xfId="0" applyFont="1" applyBorder="1"/>
    <xf numFmtId="166" fontId="20" fillId="0" borderId="0" xfId="0" applyNumberFormat="1" applyFont="1"/>
    <xf numFmtId="166" fontId="20" fillId="0" borderId="19" xfId="0" applyNumberFormat="1" applyFont="1" applyBorder="1"/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/>
    </xf>
    <xf numFmtId="4" fontId="16" fillId="0" borderId="0" xfId="0" applyNumberFormat="1" applyFont="1"/>
    <xf numFmtId="0" fontId="13" fillId="0" borderId="20" xfId="0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167" fontId="13" fillId="0" borderId="20" xfId="0" applyNumberFormat="1" applyFont="1" applyBorder="1" applyAlignment="1">
      <alignment vertical="center"/>
    </xf>
    <xf numFmtId="4" fontId="13" fillId="2" borderId="20" xfId="0" applyNumberFormat="1" applyFont="1" applyFill="1" applyBorder="1" applyAlignment="1" applyProtection="1">
      <alignment vertical="center"/>
      <protection locked="0"/>
    </xf>
    <xf numFmtId="4" fontId="13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7" fillId="2" borderId="18" xfId="0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9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0" xfId="0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wrapText="1"/>
    </xf>
    <xf numFmtId="167" fontId="21" fillId="0" borderId="20" xfId="0" applyNumberFormat="1" applyFont="1" applyBorder="1" applyAlignment="1">
      <alignment vertical="center"/>
    </xf>
    <xf numFmtId="4" fontId="21" fillId="2" borderId="20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8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3" fillId="2" borderId="20" xfId="0" applyNumberFormat="1" applyFont="1" applyFill="1" applyBorder="1" applyAlignment="1" applyProtection="1">
      <alignment vertical="center"/>
      <protection locked="0"/>
    </xf>
    <xf numFmtId="0" fontId="17" fillId="2" borderId="21" xfId="0" applyFont="1" applyFill="1" applyBorder="1" applyAlignment="1" applyProtection="1">
      <alignment horizontal="left" vertical="center"/>
      <protection locked="0"/>
    </xf>
    <xf numFmtId="0" fontId="17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7" fillId="0" borderId="12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/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3-10%20(ENAU)%20doplnenie%20v&#253;kresov%20a%20rozpo&#269;tu/Doplnenie%20v&#253;kresov%20a%20aktualiz&#225;cia%20rozpo&#269;tu%2022.22.2022/SO0506_V&#253;kaz%20V&#253;m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2 - SO-05 Technický príst..."/>
      <sheetName val="4 - SO-05 Technický príst..."/>
      <sheetName val="5 - SO-05 Technický príst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22. 2. 2022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218"/>
  <sheetViews>
    <sheetView showGridLines="0" tabSelected="1" topLeftCell="A203" workbookViewId="0">
      <selection activeCell="W123" sqref="W12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AT2" s="1" t="s">
        <v>0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1</v>
      </c>
    </row>
    <row r="4" spans="2:46" ht="24.95" customHeight="1" x14ac:dyDescent="0.2">
      <c r="B4" s="4"/>
      <c r="D4" s="5" t="s">
        <v>2</v>
      </c>
      <c r="L4" s="4"/>
      <c r="M4" s="6" t="s">
        <v>3</v>
      </c>
      <c r="AT4" s="1" t="s">
        <v>4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5</v>
      </c>
      <c r="L6" s="4"/>
    </row>
    <row r="7" spans="2:46" ht="26.25" customHeight="1" x14ac:dyDescent="0.2">
      <c r="B7" s="4"/>
      <c r="E7" s="118" t="str">
        <f>'[1]Rekapitulácia stavby'!K6</f>
        <v>Spojená škola Detva-Modernizácia odborného vzdelávania - stavebné úpravy budovy dielní</v>
      </c>
      <c r="F7" s="119"/>
      <c r="G7" s="119"/>
      <c r="H7" s="119"/>
      <c r="L7" s="4"/>
    </row>
    <row r="8" spans="2:46" s="8" customFormat="1" ht="12" customHeight="1" x14ac:dyDescent="0.2">
      <c r="B8" s="9"/>
      <c r="D8" s="7" t="s">
        <v>6</v>
      </c>
      <c r="L8" s="9"/>
    </row>
    <row r="9" spans="2:46" s="8" customFormat="1" ht="30" customHeight="1" x14ac:dyDescent="0.2">
      <c r="B9" s="9"/>
      <c r="E9" s="116" t="s">
        <v>7</v>
      </c>
      <c r="F9" s="117"/>
      <c r="G9" s="117"/>
      <c r="H9" s="117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8</v>
      </c>
      <c r="F11" s="10" t="s">
        <v>9</v>
      </c>
      <c r="I11" s="7" t="s">
        <v>10</v>
      </c>
      <c r="J11" s="10" t="s">
        <v>9</v>
      </c>
      <c r="L11" s="9"/>
    </row>
    <row r="12" spans="2:46" s="8" customFormat="1" ht="12" customHeight="1" x14ac:dyDescent="0.2">
      <c r="B12" s="9"/>
      <c r="D12" s="7" t="s">
        <v>11</v>
      </c>
      <c r="F12" s="10" t="s">
        <v>12</v>
      </c>
      <c r="I12" s="7" t="s">
        <v>13</v>
      </c>
      <c r="J12" s="11" t="str">
        <f>'[1]Rekapitulácia stavby'!AN8</f>
        <v>22. 2. 2022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14</v>
      </c>
      <c r="I14" s="7" t="s">
        <v>15</v>
      </c>
      <c r="J14" s="10" t="s">
        <v>9</v>
      </c>
      <c r="L14" s="9"/>
    </row>
    <row r="15" spans="2:46" s="8" customFormat="1" ht="18" customHeight="1" x14ac:dyDescent="0.2">
      <c r="B15" s="9"/>
      <c r="E15" s="10" t="s">
        <v>16</v>
      </c>
      <c r="I15" s="7" t="s">
        <v>17</v>
      </c>
      <c r="J15" s="10" t="s">
        <v>9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15</v>
      </c>
      <c r="J17" s="12" t="str">
        <f>'[1]Rekapitulácia stavby'!AN13</f>
        <v>Vyplň údaj</v>
      </c>
      <c r="L17" s="9"/>
    </row>
    <row r="18" spans="2:12" s="8" customFormat="1" ht="18" customHeight="1" x14ac:dyDescent="0.2">
      <c r="B18" s="9"/>
      <c r="E18" s="121" t="str">
        <f>'[1]Rekapitulácia stavby'!E14</f>
        <v>Vyplň údaj</v>
      </c>
      <c r="F18" s="122"/>
      <c r="G18" s="122"/>
      <c r="H18" s="122"/>
      <c r="I18" s="7" t="s">
        <v>17</v>
      </c>
      <c r="J18" s="12" t="str">
        <f>'[1]Rekapitulácia stavby'!AN14</f>
        <v>Vyplň údaj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15</v>
      </c>
      <c r="J20" s="10" t="s">
        <v>9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9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15</v>
      </c>
      <c r="J23" s="10" t="s">
        <v>9</v>
      </c>
      <c r="L23" s="9"/>
    </row>
    <row r="24" spans="2:12" s="8" customFormat="1" ht="18" customHeight="1" x14ac:dyDescent="0.2">
      <c r="B24" s="9"/>
      <c r="E24" s="10" t="s">
        <v>20</v>
      </c>
      <c r="I24" s="7" t="s">
        <v>17</v>
      </c>
      <c r="J24" s="10" t="s">
        <v>9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22</v>
      </c>
      <c r="L26" s="9"/>
    </row>
    <row r="27" spans="2:12" s="13" customFormat="1" ht="16.5" customHeight="1" x14ac:dyDescent="0.2">
      <c r="B27" s="14"/>
      <c r="E27" s="123" t="s">
        <v>9</v>
      </c>
      <c r="F27" s="123"/>
      <c r="G27" s="123"/>
      <c r="H27" s="123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6"/>
      <c r="E29" s="16"/>
      <c r="F29" s="16"/>
      <c r="G29" s="16"/>
      <c r="H29" s="16"/>
      <c r="I29" s="16"/>
      <c r="J29" s="16"/>
      <c r="K29" s="16"/>
      <c r="L29" s="9"/>
    </row>
    <row r="30" spans="2:12" s="8" customFormat="1" ht="25.35" customHeight="1" x14ac:dyDescent="0.2">
      <c r="B30" s="9"/>
      <c r="D30" s="17" t="s">
        <v>23</v>
      </c>
      <c r="J30" s="18">
        <f>ROUND(J126, 2)</f>
        <v>0</v>
      </c>
      <c r="L30" s="9"/>
    </row>
    <row r="31" spans="2:12" s="8" customFormat="1" ht="6.95" customHeight="1" x14ac:dyDescent="0.2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12" s="8" customFormat="1" ht="14.45" customHeight="1" x14ac:dyDescent="0.2">
      <c r="B32" s="9"/>
      <c r="F32" s="19" t="s">
        <v>24</v>
      </c>
      <c r="I32" s="19" t="s">
        <v>25</v>
      </c>
      <c r="J32" s="19" t="s">
        <v>26</v>
      </c>
      <c r="L32" s="9"/>
    </row>
    <row r="33" spans="2:12" s="8" customFormat="1" ht="14.45" customHeight="1" x14ac:dyDescent="0.2">
      <c r="B33" s="9"/>
      <c r="D33" s="20" t="s">
        <v>27</v>
      </c>
      <c r="E33" s="21" t="s">
        <v>28</v>
      </c>
      <c r="F33" s="22">
        <f>ROUND((SUM(BE126:BE217)),  2)</f>
        <v>0</v>
      </c>
      <c r="G33" s="23"/>
      <c r="H33" s="23"/>
      <c r="I33" s="24">
        <v>0.2</v>
      </c>
      <c r="J33" s="22">
        <f>ROUND(((SUM(BE126:BE217))*I33),  2)</f>
        <v>0</v>
      </c>
      <c r="L33" s="9"/>
    </row>
    <row r="34" spans="2:12" s="8" customFormat="1" ht="14.45" customHeight="1" x14ac:dyDescent="0.2">
      <c r="B34" s="9"/>
      <c r="E34" s="21" t="s">
        <v>29</v>
      </c>
      <c r="F34" s="22">
        <f>ROUND((SUM(BF126:BF217)),  2)</f>
        <v>0</v>
      </c>
      <c r="G34" s="23"/>
      <c r="H34" s="23"/>
      <c r="I34" s="24">
        <v>0.2</v>
      </c>
      <c r="J34" s="22">
        <f>ROUND(((SUM(BF126:BF217))*I34),  2)</f>
        <v>0</v>
      </c>
      <c r="L34" s="9"/>
    </row>
    <row r="35" spans="2:12" s="8" customFormat="1" ht="14.45" hidden="1" customHeight="1" x14ac:dyDescent="0.2">
      <c r="B35" s="9"/>
      <c r="E35" s="7" t="s">
        <v>30</v>
      </c>
      <c r="F35" s="25">
        <f>ROUND((SUM(BG126:BG217)),  2)</f>
        <v>0</v>
      </c>
      <c r="I35" s="26">
        <v>0.2</v>
      </c>
      <c r="J35" s="25">
        <f>0</f>
        <v>0</v>
      </c>
      <c r="L35" s="9"/>
    </row>
    <row r="36" spans="2:12" s="8" customFormat="1" ht="14.45" hidden="1" customHeight="1" x14ac:dyDescent="0.2">
      <c r="B36" s="9"/>
      <c r="E36" s="7" t="s">
        <v>31</v>
      </c>
      <c r="F36" s="25">
        <f>ROUND((SUM(BH126:BH217)),  2)</f>
        <v>0</v>
      </c>
      <c r="I36" s="26">
        <v>0.2</v>
      </c>
      <c r="J36" s="25">
        <f>0</f>
        <v>0</v>
      </c>
      <c r="L36" s="9"/>
    </row>
    <row r="37" spans="2:12" s="8" customFormat="1" ht="14.45" hidden="1" customHeight="1" x14ac:dyDescent="0.2">
      <c r="B37" s="9"/>
      <c r="E37" s="21" t="s">
        <v>32</v>
      </c>
      <c r="F37" s="22">
        <f>ROUND((SUM(BI126:BI217)),  2)</f>
        <v>0</v>
      </c>
      <c r="G37" s="23"/>
      <c r="H37" s="23"/>
      <c r="I37" s="24">
        <v>0</v>
      </c>
      <c r="J37" s="22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7"/>
      <c r="D39" s="28" t="s">
        <v>33</v>
      </c>
      <c r="E39" s="29"/>
      <c r="F39" s="29"/>
      <c r="G39" s="30" t="s">
        <v>34</v>
      </c>
      <c r="H39" s="31" t="s">
        <v>35</v>
      </c>
      <c r="I39" s="29"/>
      <c r="J39" s="32">
        <f>SUM(J30:J37)</f>
        <v>0</v>
      </c>
      <c r="K39" s="33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34" t="s">
        <v>36</v>
      </c>
      <c r="E50" s="35"/>
      <c r="F50" s="35"/>
      <c r="G50" s="34" t="s">
        <v>37</v>
      </c>
      <c r="H50" s="35"/>
      <c r="I50" s="35"/>
      <c r="J50" s="35"/>
      <c r="K50" s="35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6" t="s">
        <v>38</v>
      </c>
      <c r="E61" s="37"/>
      <c r="F61" s="38" t="s">
        <v>39</v>
      </c>
      <c r="G61" s="36" t="s">
        <v>38</v>
      </c>
      <c r="H61" s="37"/>
      <c r="I61" s="37"/>
      <c r="J61" s="39" t="s">
        <v>39</v>
      </c>
      <c r="K61" s="37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34" t="s">
        <v>40</v>
      </c>
      <c r="E65" s="35"/>
      <c r="F65" s="35"/>
      <c r="G65" s="34" t="s">
        <v>41</v>
      </c>
      <c r="H65" s="35"/>
      <c r="I65" s="35"/>
      <c r="J65" s="35"/>
      <c r="K65" s="35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6" t="s">
        <v>38</v>
      </c>
      <c r="E76" s="37"/>
      <c r="F76" s="38" t="s">
        <v>39</v>
      </c>
      <c r="G76" s="36" t="s">
        <v>38</v>
      </c>
      <c r="H76" s="37"/>
      <c r="I76" s="37"/>
      <c r="J76" s="39" t="s">
        <v>39</v>
      </c>
      <c r="K76" s="37"/>
      <c r="L76" s="9"/>
    </row>
    <row r="77" spans="2:12" s="8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9"/>
    </row>
    <row r="81" spans="2:47" s="8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"/>
    </row>
    <row r="82" spans="2:47" s="8" customFormat="1" ht="24.95" customHeight="1" x14ac:dyDescent="0.2">
      <c r="B82" s="9"/>
      <c r="C82" s="5" t="s">
        <v>42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5</v>
      </c>
      <c r="L84" s="9"/>
    </row>
    <row r="85" spans="2:47" s="8" customFormat="1" ht="26.25" customHeight="1" x14ac:dyDescent="0.2">
      <c r="B85" s="9"/>
      <c r="E85" s="118" t="str">
        <f>E7</f>
        <v>Spojená škola Detva-Modernizácia odborného vzdelávania - stavebné úpravy budovy dielní</v>
      </c>
      <c r="F85" s="119"/>
      <c r="G85" s="119"/>
      <c r="H85" s="119"/>
      <c r="L85" s="9"/>
    </row>
    <row r="86" spans="2:47" s="8" customFormat="1" ht="12" customHeight="1" x14ac:dyDescent="0.2">
      <c r="B86" s="9"/>
      <c r="C86" s="7" t="s">
        <v>6</v>
      </c>
      <c r="L86" s="9"/>
    </row>
    <row r="87" spans="2:47" s="8" customFormat="1" ht="30" customHeight="1" x14ac:dyDescent="0.2">
      <c r="B87" s="9"/>
      <c r="E87" s="116" t="str">
        <f>E9</f>
        <v>4 - SO-05 Technický prístavok západný, SO-06 Administratívny prístavok - D.7 UK</v>
      </c>
      <c r="F87" s="117"/>
      <c r="G87" s="117"/>
      <c r="H87" s="117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11</v>
      </c>
      <c r="F89" s="10" t="str">
        <f>F12</f>
        <v>Štúrová 848, 962 12 Detva, p.č.: 5079, k.ú.: Detva</v>
      </c>
      <c r="I89" s="7" t="s">
        <v>13</v>
      </c>
      <c r="J89" s="11" t="str">
        <f>IF(J12="","",J12)</f>
        <v>22. 2. 2022</v>
      </c>
      <c r="L89" s="9"/>
    </row>
    <row r="90" spans="2:47" s="8" customFormat="1" ht="6.95" customHeight="1" x14ac:dyDescent="0.2">
      <c r="B90" s="9"/>
      <c r="L90" s="9"/>
    </row>
    <row r="91" spans="2:47" s="8" customFormat="1" ht="25.7" customHeight="1" x14ac:dyDescent="0.2">
      <c r="B91" s="9"/>
      <c r="C91" s="7" t="s">
        <v>14</v>
      </c>
      <c r="F91" s="10" t="str">
        <f>E15</f>
        <v>Banskobystrický samosprávny kraj</v>
      </c>
      <c r="I91" s="7" t="s">
        <v>19</v>
      </c>
      <c r="J91" s="15" t="str">
        <f>E21</f>
        <v>Ing. Pavol Fedorčák, PhD.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15" t="str">
        <f>E24</f>
        <v>Ing. Pavol Fedorčák, PhD.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4" t="s">
        <v>43</v>
      </c>
      <c r="D94" s="27"/>
      <c r="E94" s="27"/>
      <c r="F94" s="27"/>
      <c r="G94" s="27"/>
      <c r="H94" s="27"/>
      <c r="I94" s="27"/>
      <c r="J94" s="45" t="s">
        <v>44</v>
      </c>
      <c r="K94" s="27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6" t="s">
        <v>45</v>
      </c>
      <c r="J96" s="18">
        <f>J126</f>
        <v>0</v>
      </c>
      <c r="L96" s="9"/>
      <c r="AU96" s="1" t="s">
        <v>46</v>
      </c>
    </row>
    <row r="97" spans="2:12" s="47" customFormat="1" ht="24.95" customHeight="1" x14ac:dyDescent="0.2">
      <c r="B97" s="48"/>
      <c r="D97" s="49" t="s">
        <v>47</v>
      </c>
      <c r="E97" s="50"/>
      <c r="F97" s="50"/>
      <c r="G97" s="50"/>
      <c r="H97" s="50"/>
      <c r="I97" s="50"/>
      <c r="J97" s="51">
        <f>J127</f>
        <v>0</v>
      </c>
      <c r="L97" s="48"/>
    </row>
    <row r="98" spans="2:12" s="52" customFormat="1" ht="19.899999999999999" customHeight="1" x14ac:dyDescent="0.2">
      <c r="B98" s="53"/>
      <c r="D98" s="54" t="s">
        <v>48</v>
      </c>
      <c r="E98" s="55"/>
      <c r="F98" s="55"/>
      <c r="G98" s="55"/>
      <c r="H98" s="55"/>
      <c r="I98" s="55"/>
      <c r="J98" s="56">
        <f>J128</f>
        <v>0</v>
      </c>
      <c r="L98" s="53"/>
    </row>
    <row r="99" spans="2:12" s="47" customFormat="1" ht="24.95" customHeight="1" x14ac:dyDescent="0.2">
      <c r="B99" s="48"/>
      <c r="D99" s="49" t="s">
        <v>49</v>
      </c>
      <c r="E99" s="50"/>
      <c r="F99" s="50"/>
      <c r="G99" s="50"/>
      <c r="H99" s="50"/>
      <c r="I99" s="50"/>
      <c r="J99" s="51">
        <f>J135</f>
        <v>0</v>
      </c>
      <c r="L99" s="48"/>
    </row>
    <row r="100" spans="2:12" s="52" customFormat="1" ht="19.899999999999999" customHeight="1" x14ac:dyDescent="0.2">
      <c r="B100" s="53"/>
      <c r="D100" s="54" t="s">
        <v>50</v>
      </c>
      <c r="E100" s="55"/>
      <c r="F100" s="55"/>
      <c r="G100" s="55"/>
      <c r="H100" s="55"/>
      <c r="I100" s="55"/>
      <c r="J100" s="56">
        <f>J136</f>
        <v>0</v>
      </c>
      <c r="L100" s="53"/>
    </row>
    <row r="101" spans="2:12" s="52" customFormat="1" ht="19.899999999999999" customHeight="1" x14ac:dyDescent="0.2">
      <c r="B101" s="53"/>
      <c r="D101" s="54" t="s">
        <v>51</v>
      </c>
      <c r="E101" s="55"/>
      <c r="F101" s="55"/>
      <c r="G101" s="55"/>
      <c r="H101" s="55"/>
      <c r="I101" s="55"/>
      <c r="J101" s="56">
        <f>J142</f>
        <v>0</v>
      </c>
      <c r="L101" s="53"/>
    </row>
    <row r="102" spans="2:12" s="52" customFormat="1" ht="19.899999999999999" customHeight="1" x14ac:dyDescent="0.2">
      <c r="B102" s="53"/>
      <c r="D102" s="54" t="s">
        <v>52</v>
      </c>
      <c r="E102" s="55"/>
      <c r="F102" s="55"/>
      <c r="G102" s="55"/>
      <c r="H102" s="55"/>
      <c r="I102" s="55"/>
      <c r="J102" s="56">
        <f>J159</f>
        <v>0</v>
      </c>
      <c r="L102" s="53"/>
    </row>
    <row r="103" spans="2:12" s="52" customFormat="1" ht="19.899999999999999" customHeight="1" x14ac:dyDescent="0.2">
      <c r="B103" s="53"/>
      <c r="D103" s="54" t="s">
        <v>53</v>
      </c>
      <c r="E103" s="55"/>
      <c r="F103" s="55"/>
      <c r="G103" s="55"/>
      <c r="H103" s="55"/>
      <c r="I103" s="55"/>
      <c r="J103" s="56">
        <f>J170</f>
        <v>0</v>
      </c>
      <c r="L103" s="53"/>
    </row>
    <row r="104" spans="2:12" s="47" customFormat="1" ht="24.95" customHeight="1" x14ac:dyDescent="0.2">
      <c r="B104" s="48"/>
      <c r="D104" s="49" t="s">
        <v>54</v>
      </c>
      <c r="E104" s="50"/>
      <c r="F104" s="50"/>
      <c r="G104" s="50"/>
      <c r="H104" s="50"/>
      <c r="I104" s="50"/>
      <c r="J104" s="51">
        <f>J207</f>
        <v>0</v>
      </c>
      <c r="L104" s="48"/>
    </row>
    <row r="105" spans="2:12" s="47" customFormat="1" ht="24.95" customHeight="1" x14ac:dyDescent="0.2">
      <c r="B105" s="48"/>
      <c r="D105" s="49" t="s">
        <v>55</v>
      </c>
      <c r="E105" s="50"/>
      <c r="F105" s="50"/>
      <c r="G105" s="50"/>
      <c r="H105" s="50"/>
      <c r="I105" s="50"/>
      <c r="J105" s="51">
        <f>J208</f>
        <v>0</v>
      </c>
      <c r="L105" s="48"/>
    </row>
    <row r="106" spans="2:12" s="47" customFormat="1" ht="24.95" customHeight="1" x14ac:dyDescent="0.2">
      <c r="B106" s="48"/>
      <c r="D106" s="49" t="s">
        <v>56</v>
      </c>
      <c r="E106" s="50"/>
      <c r="F106" s="50"/>
      <c r="G106" s="50"/>
      <c r="H106" s="50"/>
      <c r="I106" s="50"/>
      <c r="J106" s="51">
        <f>J214</f>
        <v>0</v>
      </c>
      <c r="L106" s="48"/>
    </row>
    <row r="107" spans="2:12" s="8" customFormat="1" ht="21.75" customHeight="1" x14ac:dyDescent="0.2">
      <c r="B107" s="9"/>
      <c r="L107" s="9"/>
    </row>
    <row r="108" spans="2:12" s="8" customFormat="1" ht="6.95" customHeight="1" x14ac:dyDescent="0.2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9"/>
    </row>
    <row r="112" spans="2:12" s="8" customFormat="1" ht="6.95" customHeight="1" x14ac:dyDescent="0.2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9"/>
    </row>
    <row r="113" spans="2:63" s="8" customFormat="1" ht="24.95" customHeight="1" x14ac:dyDescent="0.2">
      <c r="B113" s="9"/>
      <c r="C113" s="5" t="s">
        <v>57</v>
      </c>
      <c r="L113" s="9"/>
    </row>
    <row r="114" spans="2:63" s="8" customFormat="1" ht="6.95" customHeight="1" x14ac:dyDescent="0.2">
      <c r="B114" s="9"/>
      <c r="L114" s="9"/>
    </row>
    <row r="115" spans="2:63" s="8" customFormat="1" ht="12" customHeight="1" x14ac:dyDescent="0.2">
      <c r="B115" s="9"/>
      <c r="C115" s="7" t="s">
        <v>5</v>
      </c>
      <c r="L115" s="9"/>
    </row>
    <row r="116" spans="2:63" s="8" customFormat="1" ht="26.25" customHeight="1" x14ac:dyDescent="0.2">
      <c r="B116" s="9"/>
      <c r="E116" s="118" t="str">
        <f>E7</f>
        <v>Spojená škola Detva-Modernizácia odborného vzdelávania - stavebné úpravy budovy dielní</v>
      </c>
      <c r="F116" s="119"/>
      <c r="G116" s="119"/>
      <c r="H116" s="119"/>
      <c r="L116" s="9"/>
    </row>
    <row r="117" spans="2:63" s="8" customFormat="1" ht="12" customHeight="1" x14ac:dyDescent="0.2">
      <c r="B117" s="9"/>
      <c r="C117" s="7" t="s">
        <v>6</v>
      </c>
      <c r="L117" s="9"/>
    </row>
    <row r="118" spans="2:63" s="8" customFormat="1" ht="30" customHeight="1" x14ac:dyDescent="0.2">
      <c r="B118" s="9"/>
      <c r="E118" s="116" t="str">
        <f>E9</f>
        <v>4 - SO-05 Technický prístavok západný, SO-06 Administratívny prístavok - D.7 UK</v>
      </c>
      <c r="F118" s="117"/>
      <c r="G118" s="117"/>
      <c r="H118" s="117"/>
      <c r="L118" s="9"/>
    </row>
    <row r="119" spans="2:63" s="8" customFormat="1" ht="6.95" customHeight="1" x14ac:dyDescent="0.2">
      <c r="B119" s="9"/>
      <c r="L119" s="9"/>
    </row>
    <row r="120" spans="2:63" s="8" customFormat="1" ht="12" customHeight="1" x14ac:dyDescent="0.2">
      <c r="B120" s="9"/>
      <c r="C120" s="7" t="s">
        <v>11</v>
      </c>
      <c r="F120" s="10" t="str">
        <f>F12</f>
        <v>Štúrová 848, 962 12 Detva, p.č.: 5079, k.ú.: Detva</v>
      </c>
      <c r="I120" s="7" t="s">
        <v>13</v>
      </c>
      <c r="J120" s="11" t="str">
        <f>IF(J12="","",J12)</f>
        <v>22. 2. 2022</v>
      </c>
      <c r="L120" s="9"/>
    </row>
    <row r="121" spans="2:63" s="8" customFormat="1" ht="6.95" customHeight="1" x14ac:dyDescent="0.2">
      <c r="B121" s="9"/>
      <c r="L121" s="9"/>
    </row>
    <row r="122" spans="2:63" s="8" customFormat="1" ht="25.7" customHeight="1" x14ac:dyDescent="0.2">
      <c r="B122" s="9"/>
      <c r="C122" s="7" t="s">
        <v>14</v>
      </c>
      <c r="F122" s="10" t="str">
        <f>E15</f>
        <v>Banskobystrický samosprávny kraj</v>
      </c>
      <c r="I122" s="7" t="s">
        <v>19</v>
      </c>
      <c r="J122" s="15" t="str">
        <f>E21</f>
        <v>Ing. Pavol Fedorčák, PhD.</v>
      </c>
      <c r="L122" s="9"/>
    </row>
    <row r="123" spans="2:63" s="8" customFormat="1" ht="25.7" customHeight="1" x14ac:dyDescent="0.2">
      <c r="B123" s="9"/>
      <c r="C123" s="7" t="s">
        <v>18</v>
      </c>
      <c r="F123" s="10" t="str">
        <f>IF(E18="","",E18)</f>
        <v>Vyplň údaj</v>
      </c>
      <c r="I123" s="7" t="s">
        <v>21</v>
      </c>
      <c r="J123" s="15" t="str">
        <f>E24</f>
        <v>Ing. Pavol Fedorčák, PhD.</v>
      </c>
      <c r="L123" s="9"/>
    </row>
    <row r="124" spans="2:63" s="8" customFormat="1" ht="10.35" customHeight="1" x14ac:dyDescent="0.2">
      <c r="B124" s="9"/>
      <c r="L124" s="9"/>
    </row>
    <row r="125" spans="2:63" s="57" customFormat="1" ht="29.25" customHeight="1" x14ac:dyDescent="0.2">
      <c r="B125" s="58"/>
      <c r="C125" s="59" t="s">
        <v>58</v>
      </c>
      <c r="D125" s="60" t="s">
        <v>59</v>
      </c>
      <c r="E125" s="60" t="s">
        <v>60</v>
      </c>
      <c r="F125" s="60" t="s">
        <v>61</v>
      </c>
      <c r="G125" s="60" t="s">
        <v>62</v>
      </c>
      <c r="H125" s="60" t="s">
        <v>63</v>
      </c>
      <c r="I125" s="60" t="s">
        <v>64</v>
      </c>
      <c r="J125" s="61" t="s">
        <v>44</v>
      </c>
      <c r="K125" s="62" t="s">
        <v>65</v>
      </c>
      <c r="L125" s="58"/>
      <c r="M125" s="63" t="s">
        <v>9</v>
      </c>
      <c r="N125" s="64" t="s">
        <v>27</v>
      </c>
      <c r="O125" s="64" t="s">
        <v>66</v>
      </c>
      <c r="P125" s="64" t="s">
        <v>67</v>
      </c>
      <c r="Q125" s="64" t="s">
        <v>68</v>
      </c>
      <c r="R125" s="64" t="s">
        <v>69</v>
      </c>
      <c r="S125" s="64" t="s">
        <v>70</v>
      </c>
      <c r="T125" s="65" t="s">
        <v>71</v>
      </c>
    </row>
    <row r="126" spans="2:63" s="8" customFormat="1" ht="22.9" customHeight="1" x14ac:dyDescent="0.25">
      <c r="B126" s="9"/>
      <c r="C126" s="66" t="s">
        <v>45</v>
      </c>
      <c r="J126" s="67">
        <f>BK126</f>
        <v>0</v>
      </c>
      <c r="L126" s="9"/>
      <c r="M126" s="68"/>
      <c r="N126" s="16"/>
      <c r="O126" s="16"/>
      <c r="P126" s="69">
        <f>P127+P135+P207+P208+P214</f>
        <v>0</v>
      </c>
      <c r="Q126" s="16"/>
      <c r="R126" s="69">
        <f>R127+R135+R207+R208+R214</f>
        <v>5.1507702399999999</v>
      </c>
      <c r="S126" s="16"/>
      <c r="T126" s="70">
        <f>T127+T135+T207+T208+T214</f>
        <v>27.598400000000002</v>
      </c>
      <c r="AT126" s="1" t="s">
        <v>72</v>
      </c>
      <c r="AU126" s="1" t="s">
        <v>46</v>
      </c>
      <c r="BK126" s="71">
        <f>BK127+BK135+BK207+BK208+BK214</f>
        <v>0</v>
      </c>
    </row>
    <row r="127" spans="2:63" s="72" customFormat="1" ht="25.9" customHeight="1" x14ac:dyDescent="0.2">
      <c r="B127" s="73"/>
      <c r="D127" s="74" t="s">
        <v>72</v>
      </c>
      <c r="E127" s="75" t="s">
        <v>73</v>
      </c>
      <c r="F127" s="75" t="s">
        <v>74</v>
      </c>
      <c r="I127" s="76"/>
      <c r="J127" s="77">
        <f>BK127</f>
        <v>0</v>
      </c>
      <c r="L127" s="73"/>
      <c r="M127" s="78"/>
      <c r="P127" s="79">
        <f>P128</f>
        <v>0</v>
      </c>
      <c r="R127" s="79">
        <f>R128</f>
        <v>0.19240000000000002</v>
      </c>
      <c r="T127" s="80">
        <f>T128</f>
        <v>8.4000000000000012E-3</v>
      </c>
      <c r="AR127" s="74" t="s">
        <v>75</v>
      </c>
      <c r="AT127" s="81" t="s">
        <v>72</v>
      </c>
      <c r="AU127" s="81" t="s">
        <v>1</v>
      </c>
      <c r="AY127" s="74" t="s">
        <v>76</v>
      </c>
      <c r="BK127" s="82">
        <f>BK128</f>
        <v>0</v>
      </c>
    </row>
    <row r="128" spans="2:63" s="72" customFormat="1" ht="22.9" customHeight="1" x14ac:dyDescent="0.2">
      <c r="B128" s="73"/>
      <c r="D128" s="74" t="s">
        <v>72</v>
      </c>
      <c r="E128" s="83" t="s">
        <v>77</v>
      </c>
      <c r="F128" s="83" t="s">
        <v>78</v>
      </c>
      <c r="I128" s="76"/>
      <c r="J128" s="84">
        <f>BK128</f>
        <v>0</v>
      </c>
      <c r="L128" s="73"/>
      <c r="M128" s="78"/>
      <c r="P128" s="79">
        <f>SUM(P129:P134)</f>
        <v>0</v>
      </c>
      <c r="R128" s="79">
        <f>SUM(R129:R134)</f>
        <v>0.19240000000000002</v>
      </c>
      <c r="T128" s="80">
        <f>SUM(T129:T134)</f>
        <v>8.4000000000000012E-3</v>
      </c>
      <c r="AR128" s="74" t="s">
        <v>75</v>
      </c>
      <c r="AT128" s="81" t="s">
        <v>72</v>
      </c>
      <c r="AU128" s="81" t="s">
        <v>75</v>
      </c>
      <c r="AY128" s="74" t="s">
        <v>76</v>
      </c>
      <c r="BK128" s="82">
        <f>SUM(BK129:BK134)</f>
        <v>0</v>
      </c>
    </row>
    <row r="129" spans="2:65" s="8" customFormat="1" ht="24.2" customHeight="1" x14ac:dyDescent="0.2">
      <c r="B129" s="9"/>
      <c r="C129" s="85" t="s">
        <v>79</v>
      </c>
      <c r="D129" s="85" t="s">
        <v>80</v>
      </c>
      <c r="E129" s="86" t="s">
        <v>81</v>
      </c>
      <c r="F129" s="87" t="s">
        <v>82</v>
      </c>
      <c r="G129" s="88" t="s">
        <v>83</v>
      </c>
      <c r="H129" s="89">
        <v>100</v>
      </c>
      <c r="I129" s="90"/>
      <c r="J129" s="91">
        <f t="shared" ref="J129:J134" si="0">ROUND(I129*H129,2)</f>
        <v>0</v>
      </c>
      <c r="K129" s="92"/>
      <c r="L129" s="9"/>
      <c r="M129" s="93" t="s">
        <v>9</v>
      </c>
      <c r="N129" s="94" t="s">
        <v>29</v>
      </c>
      <c r="P129" s="95">
        <f t="shared" ref="P129:P134" si="1">O129*H129</f>
        <v>0</v>
      </c>
      <c r="Q129" s="95">
        <v>1.92E-3</v>
      </c>
      <c r="R129" s="95">
        <f t="shared" ref="R129:R134" si="2">Q129*H129</f>
        <v>0.192</v>
      </c>
      <c r="S129" s="95">
        <v>0</v>
      </c>
      <c r="T129" s="96">
        <f t="shared" ref="T129:T134" si="3">S129*H129</f>
        <v>0</v>
      </c>
      <c r="AR129" s="97" t="s">
        <v>84</v>
      </c>
      <c r="AT129" s="97" t="s">
        <v>80</v>
      </c>
      <c r="AU129" s="97" t="s">
        <v>85</v>
      </c>
      <c r="AY129" s="1" t="s">
        <v>76</v>
      </c>
      <c r="BE129" s="98">
        <f t="shared" ref="BE129:BE134" si="4">IF(N129="základná",J129,0)</f>
        <v>0</v>
      </c>
      <c r="BF129" s="98">
        <f t="shared" ref="BF129:BF134" si="5">IF(N129="znížená",J129,0)</f>
        <v>0</v>
      </c>
      <c r="BG129" s="98">
        <f t="shared" ref="BG129:BG134" si="6">IF(N129="zákl. prenesená",J129,0)</f>
        <v>0</v>
      </c>
      <c r="BH129" s="98">
        <f t="shared" ref="BH129:BH134" si="7">IF(N129="zníž. prenesená",J129,0)</f>
        <v>0</v>
      </c>
      <c r="BI129" s="98">
        <f t="shared" ref="BI129:BI134" si="8">IF(N129="nulová",J129,0)</f>
        <v>0</v>
      </c>
      <c r="BJ129" s="1" t="s">
        <v>85</v>
      </c>
      <c r="BK129" s="98">
        <f t="shared" ref="BK129:BK134" si="9">ROUND(I129*H129,2)</f>
        <v>0</v>
      </c>
      <c r="BL129" s="1" t="s">
        <v>84</v>
      </c>
      <c r="BM129" s="97" t="s">
        <v>86</v>
      </c>
    </row>
    <row r="130" spans="2:65" s="8" customFormat="1" ht="37.9" customHeight="1" x14ac:dyDescent="0.2">
      <c r="B130" s="9"/>
      <c r="C130" s="85" t="s">
        <v>87</v>
      </c>
      <c r="D130" s="85" t="s">
        <v>80</v>
      </c>
      <c r="E130" s="86" t="s">
        <v>88</v>
      </c>
      <c r="F130" s="87" t="s">
        <v>89</v>
      </c>
      <c r="G130" s="88" t="s">
        <v>90</v>
      </c>
      <c r="H130" s="89">
        <v>190</v>
      </c>
      <c r="I130" s="90"/>
      <c r="J130" s="91">
        <f t="shared" si="0"/>
        <v>0</v>
      </c>
      <c r="K130" s="92"/>
      <c r="L130" s="9"/>
      <c r="M130" s="93" t="s">
        <v>9</v>
      </c>
      <c r="N130" s="94" t="s">
        <v>29</v>
      </c>
      <c r="P130" s="95">
        <f t="shared" si="1"/>
        <v>0</v>
      </c>
      <c r="Q130" s="95">
        <v>0</v>
      </c>
      <c r="R130" s="95">
        <f t="shared" si="2"/>
        <v>0</v>
      </c>
      <c r="S130" s="95">
        <v>0</v>
      </c>
      <c r="T130" s="96">
        <f t="shared" si="3"/>
        <v>0</v>
      </c>
      <c r="AR130" s="97" t="s">
        <v>84</v>
      </c>
      <c r="AT130" s="97" t="s">
        <v>80</v>
      </c>
      <c r="AU130" s="97" t="s">
        <v>85</v>
      </c>
      <c r="AY130" s="1" t="s">
        <v>76</v>
      </c>
      <c r="BE130" s="98">
        <f t="shared" si="4"/>
        <v>0</v>
      </c>
      <c r="BF130" s="98">
        <f t="shared" si="5"/>
        <v>0</v>
      </c>
      <c r="BG130" s="98">
        <f t="shared" si="6"/>
        <v>0</v>
      </c>
      <c r="BH130" s="98">
        <f t="shared" si="7"/>
        <v>0</v>
      </c>
      <c r="BI130" s="98">
        <f t="shared" si="8"/>
        <v>0</v>
      </c>
      <c r="BJ130" s="1" t="s">
        <v>85</v>
      </c>
      <c r="BK130" s="98">
        <f t="shared" si="9"/>
        <v>0</v>
      </c>
      <c r="BL130" s="1" t="s">
        <v>84</v>
      </c>
      <c r="BM130" s="97" t="s">
        <v>91</v>
      </c>
    </row>
    <row r="131" spans="2:65" s="8" customFormat="1" ht="24.2" customHeight="1" x14ac:dyDescent="0.2">
      <c r="B131" s="9"/>
      <c r="C131" s="85" t="s">
        <v>92</v>
      </c>
      <c r="D131" s="85" t="s">
        <v>80</v>
      </c>
      <c r="E131" s="86" t="s">
        <v>93</v>
      </c>
      <c r="F131" s="87" t="s">
        <v>94</v>
      </c>
      <c r="G131" s="88" t="s">
        <v>83</v>
      </c>
      <c r="H131" s="89">
        <v>100</v>
      </c>
      <c r="I131" s="90"/>
      <c r="J131" s="91">
        <f t="shared" si="0"/>
        <v>0</v>
      </c>
      <c r="K131" s="92"/>
      <c r="L131" s="9"/>
      <c r="M131" s="93" t="s">
        <v>9</v>
      </c>
      <c r="N131" s="94" t="s">
        <v>29</v>
      </c>
      <c r="P131" s="95">
        <f t="shared" si="1"/>
        <v>0</v>
      </c>
      <c r="Q131" s="95">
        <v>0</v>
      </c>
      <c r="R131" s="95">
        <f t="shared" si="2"/>
        <v>0</v>
      </c>
      <c r="S131" s="95">
        <v>0</v>
      </c>
      <c r="T131" s="96">
        <f t="shared" si="3"/>
        <v>0</v>
      </c>
      <c r="AR131" s="97" t="s">
        <v>84</v>
      </c>
      <c r="AT131" s="97" t="s">
        <v>80</v>
      </c>
      <c r="AU131" s="97" t="s">
        <v>85</v>
      </c>
      <c r="AY131" s="1" t="s">
        <v>76</v>
      </c>
      <c r="BE131" s="98">
        <f t="shared" si="4"/>
        <v>0</v>
      </c>
      <c r="BF131" s="98">
        <f t="shared" si="5"/>
        <v>0</v>
      </c>
      <c r="BG131" s="98">
        <f t="shared" si="6"/>
        <v>0</v>
      </c>
      <c r="BH131" s="98">
        <f t="shared" si="7"/>
        <v>0</v>
      </c>
      <c r="BI131" s="98">
        <f t="shared" si="8"/>
        <v>0</v>
      </c>
      <c r="BJ131" s="1" t="s">
        <v>85</v>
      </c>
      <c r="BK131" s="98">
        <f t="shared" si="9"/>
        <v>0</v>
      </c>
      <c r="BL131" s="1" t="s">
        <v>84</v>
      </c>
      <c r="BM131" s="97" t="s">
        <v>95</v>
      </c>
    </row>
    <row r="132" spans="2:65" s="8" customFormat="1" ht="24.2" customHeight="1" x14ac:dyDescent="0.2">
      <c r="B132" s="9"/>
      <c r="C132" s="85" t="s">
        <v>96</v>
      </c>
      <c r="D132" s="85" t="s">
        <v>80</v>
      </c>
      <c r="E132" s="86" t="s">
        <v>97</v>
      </c>
      <c r="F132" s="87" t="s">
        <v>98</v>
      </c>
      <c r="G132" s="88" t="s">
        <v>99</v>
      </c>
      <c r="H132" s="89">
        <v>40</v>
      </c>
      <c r="I132" s="90"/>
      <c r="J132" s="91">
        <f t="shared" si="0"/>
        <v>0</v>
      </c>
      <c r="K132" s="92"/>
      <c r="L132" s="9"/>
      <c r="M132" s="93" t="s">
        <v>9</v>
      </c>
      <c r="N132" s="94" t="s">
        <v>29</v>
      </c>
      <c r="P132" s="95">
        <f t="shared" si="1"/>
        <v>0</v>
      </c>
      <c r="Q132" s="95">
        <v>1.0000000000000001E-5</v>
      </c>
      <c r="R132" s="95">
        <f t="shared" si="2"/>
        <v>4.0000000000000002E-4</v>
      </c>
      <c r="S132" s="95">
        <v>2.1000000000000001E-4</v>
      </c>
      <c r="T132" s="96">
        <f t="shared" si="3"/>
        <v>8.4000000000000012E-3</v>
      </c>
      <c r="AR132" s="97" t="s">
        <v>84</v>
      </c>
      <c r="AT132" s="97" t="s">
        <v>80</v>
      </c>
      <c r="AU132" s="97" t="s">
        <v>85</v>
      </c>
      <c r="AY132" s="1" t="s">
        <v>76</v>
      </c>
      <c r="BE132" s="98">
        <f t="shared" si="4"/>
        <v>0</v>
      </c>
      <c r="BF132" s="98">
        <f t="shared" si="5"/>
        <v>0</v>
      </c>
      <c r="BG132" s="98">
        <f t="shared" si="6"/>
        <v>0</v>
      </c>
      <c r="BH132" s="98">
        <f t="shared" si="7"/>
        <v>0</v>
      </c>
      <c r="BI132" s="98">
        <f t="shared" si="8"/>
        <v>0</v>
      </c>
      <c r="BJ132" s="1" t="s">
        <v>85</v>
      </c>
      <c r="BK132" s="98">
        <f t="shared" si="9"/>
        <v>0</v>
      </c>
      <c r="BL132" s="1" t="s">
        <v>84</v>
      </c>
      <c r="BM132" s="97" t="s">
        <v>100</v>
      </c>
    </row>
    <row r="133" spans="2:65" s="8" customFormat="1" ht="24.2" customHeight="1" x14ac:dyDescent="0.2">
      <c r="B133" s="9"/>
      <c r="C133" s="85" t="s">
        <v>101</v>
      </c>
      <c r="D133" s="85" t="s">
        <v>80</v>
      </c>
      <c r="E133" s="86" t="s">
        <v>102</v>
      </c>
      <c r="F133" s="87" t="s">
        <v>103</v>
      </c>
      <c r="G133" s="88" t="s">
        <v>104</v>
      </c>
      <c r="H133" s="89">
        <v>27.597999999999999</v>
      </c>
      <c r="I133" s="90"/>
      <c r="J133" s="91">
        <f t="shared" si="0"/>
        <v>0</v>
      </c>
      <c r="K133" s="92"/>
      <c r="L133" s="9"/>
      <c r="M133" s="93" t="s">
        <v>9</v>
      </c>
      <c r="N133" s="94" t="s">
        <v>29</v>
      </c>
      <c r="P133" s="95">
        <f t="shared" si="1"/>
        <v>0</v>
      </c>
      <c r="Q133" s="95">
        <v>0</v>
      </c>
      <c r="R133" s="95">
        <f t="shared" si="2"/>
        <v>0</v>
      </c>
      <c r="S133" s="95">
        <v>0</v>
      </c>
      <c r="T133" s="96">
        <f t="shared" si="3"/>
        <v>0</v>
      </c>
      <c r="AR133" s="97" t="s">
        <v>84</v>
      </c>
      <c r="AT133" s="97" t="s">
        <v>80</v>
      </c>
      <c r="AU133" s="97" t="s">
        <v>85</v>
      </c>
      <c r="AY133" s="1" t="s">
        <v>76</v>
      </c>
      <c r="BE133" s="98">
        <f t="shared" si="4"/>
        <v>0</v>
      </c>
      <c r="BF133" s="98">
        <f t="shared" si="5"/>
        <v>0</v>
      </c>
      <c r="BG133" s="98">
        <f t="shared" si="6"/>
        <v>0</v>
      </c>
      <c r="BH133" s="98">
        <f t="shared" si="7"/>
        <v>0</v>
      </c>
      <c r="BI133" s="98">
        <f t="shared" si="8"/>
        <v>0</v>
      </c>
      <c r="BJ133" s="1" t="s">
        <v>85</v>
      </c>
      <c r="BK133" s="98">
        <f t="shared" si="9"/>
        <v>0</v>
      </c>
      <c r="BL133" s="1" t="s">
        <v>84</v>
      </c>
      <c r="BM133" s="97" t="s">
        <v>105</v>
      </c>
    </row>
    <row r="134" spans="2:65" s="8" customFormat="1" ht="24.2" customHeight="1" x14ac:dyDescent="0.2">
      <c r="B134" s="9"/>
      <c r="C134" s="85" t="s">
        <v>106</v>
      </c>
      <c r="D134" s="85" t="s">
        <v>80</v>
      </c>
      <c r="E134" s="86" t="s">
        <v>107</v>
      </c>
      <c r="F134" s="87" t="s">
        <v>108</v>
      </c>
      <c r="G134" s="88" t="s">
        <v>104</v>
      </c>
      <c r="H134" s="89">
        <v>27.597999999999999</v>
      </c>
      <c r="I134" s="90"/>
      <c r="J134" s="91">
        <f t="shared" si="0"/>
        <v>0</v>
      </c>
      <c r="K134" s="92"/>
      <c r="L134" s="9"/>
      <c r="M134" s="93" t="s">
        <v>9</v>
      </c>
      <c r="N134" s="94" t="s">
        <v>29</v>
      </c>
      <c r="P134" s="95">
        <f t="shared" si="1"/>
        <v>0</v>
      </c>
      <c r="Q134" s="95">
        <v>0</v>
      </c>
      <c r="R134" s="95">
        <f t="shared" si="2"/>
        <v>0</v>
      </c>
      <c r="S134" s="95">
        <v>0</v>
      </c>
      <c r="T134" s="96">
        <f t="shared" si="3"/>
        <v>0</v>
      </c>
      <c r="AR134" s="97" t="s">
        <v>84</v>
      </c>
      <c r="AT134" s="97" t="s">
        <v>80</v>
      </c>
      <c r="AU134" s="97" t="s">
        <v>85</v>
      </c>
      <c r="AY134" s="1" t="s">
        <v>76</v>
      </c>
      <c r="BE134" s="98">
        <f t="shared" si="4"/>
        <v>0</v>
      </c>
      <c r="BF134" s="98">
        <f t="shared" si="5"/>
        <v>0</v>
      </c>
      <c r="BG134" s="98">
        <f t="shared" si="6"/>
        <v>0</v>
      </c>
      <c r="BH134" s="98">
        <f t="shared" si="7"/>
        <v>0</v>
      </c>
      <c r="BI134" s="98">
        <f t="shared" si="8"/>
        <v>0</v>
      </c>
      <c r="BJ134" s="1" t="s">
        <v>85</v>
      </c>
      <c r="BK134" s="98">
        <f t="shared" si="9"/>
        <v>0</v>
      </c>
      <c r="BL134" s="1" t="s">
        <v>84</v>
      </c>
      <c r="BM134" s="97" t="s">
        <v>109</v>
      </c>
    </row>
    <row r="135" spans="2:65" s="72" customFormat="1" ht="25.9" customHeight="1" x14ac:dyDescent="0.2">
      <c r="B135" s="73"/>
      <c r="D135" s="74" t="s">
        <v>72</v>
      </c>
      <c r="E135" s="75" t="s">
        <v>110</v>
      </c>
      <c r="F135" s="75" t="s">
        <v>111</v>
      </c>
      <c r="I135" s="76"/>
      <c r="J135" s="77">
        <f>BK135</f>
        <v>0</v>
      </c>
      <c r="L135" s="73"/>
      <c r="M135" s="78"/>
      <c r="P135" s="79">
        <f>P136+P142+P159+P170</f>
        <v>0</v>
      </c>
      <c r="R135" s="79">
        <f>R136+R142+R159+R170</f>
        <v>4.8866502399999998</v>
      </c>
      <c r="T135" s="80">
        <f>T136+T142+T159+T170</f>
        <v>27.59</v>
      </c>
      <c r="AR135" s="74" t="s">
        <v>85</v>
      </c>
      <c r="AT135" s="81" t="s">
        <v>72</v>
      </c>
      <c r="AU135" s="81" t="s">
        <v>1</v>
      </c>
      <c r="AY135" s="74" t="s">
        <v>76</v>
      </c>
      <c r="BK135" s="82">
        <f>BK136+BK142+BK159+BK170</f>
        <v>0</v>
      </c>
    </row>
    <row r="136" spans="2:65" s="72" customFormat="1" ht="22.9" customHeight="1" x14ac:dyDescent="0.2">
      <c r="B136" s="73"/>
      <c r="D136" s="74" t="s">
        <v>72</v>
      </c>
      <c r="E136" s="83" t="s">
        <v>112</v>
      </c>
      <c r="F136" s="83" t="s">
        <v>113</v>
      </c>
      <c r="I136" s="76"/>
      <c r="J136" s="84">
        <f>BK136</f>
        <v>0</v>
      </c>
      <c r="L136" s="73"/>
      <c r="M136" s="78"/>
      <c r="P136" s="79">
        <f>SUM(P137:P141)</f>
        <v>0</v>
      </c>
      <c r="R136" s="79">
        <f>SUM(R137:R141)</f>
        <v>2.4E-2</v>
      </c>
      <c r="T136" s="80">
        <f>SUM(T137:T141)</f>
        <v>0</v>
      </c>
      <c r="AR136" s="74" t="s">
        <v>85</v>
      </c>
      <c r="AT136" s="81" t="s">
        <v>72</v>
      </c>
      <c r="AU136" s="81" t="s">
        <v>75</v>
      </c>
      <c r="AY136" s="74" t="s">
        <v>76</v>
      </c>
      <c r="BK136" s="82">
        <f>SUM(BK137:BK141)</f>
        <v>0</v>
      </c>
    </row>
    <row r="137" spans="2:65" s="8" customFormat="1" ht="24.2" customHeight="1" x14ac:dyDescent="0.2">
      <c r="B137" s="9"/>
      <c r="C137" s="85" t="s">
        <v>114</v>
      </c>
      <c r="D137" s="85" t="s">
        <v>80</v>
      </c>
      <c r="E137" s="86" t="s">
        <v>115</v>
      </c>
      <c r="F137" s="87" t="s">
        <v>116</v>
      </c>
      <c r="G137" s="88" t="s">
        <v>117</v>
      </c>
      <c r="H137" s="89">
        <v>200</v>
      </c>
      <c r="I137" s="90"/>
      <c r="J137" s="91">
        <f>ROUND(I137*H137,2)</f>
        <v>0</v>
      </c>
      <c r="K137" s="92"/>
      <c r="L137" s="9"/>
      <c r="M137" s="93" t="s">
        <v>9</v>
      </c>
      <c r="N137" s="94" t="s">
        <v>29</v>
      </c>
      <c r="P137" s="95">
        <f>O137*H137</f>
        <v>0</v>
      </c>
      <c r="Q137" s="95">
        <v>2.0000000000000002E-5</v>
      </c>
      <c r="R137" s="95">
        <f>Q137*H137</f>
        <v>4.0000000000000001E-3</v>
      </c>
      <c r="S137" s="95">
        <v>0</v>
      </c>
      <c r="T137" s="96">
        <f>S137*H137</f>
        <v>0</v>
      </c>
      <c r="AR137" s="97" t="s">
        <v>118</v>
      </c>
      <c r="AT137" s="97" t="s">
        <v>80</v>
      </c>
      <c r="AU137" s="97" t="s">
        <v>85</v>
      </c>
      <c r="AY137" s="1" t="s">
        <v>76</v>
      </c>
      <c r="BE137" s="98">
        <f>IF(N137="základná",J137,0)</f>
        <v>0</v>
      </c>
      <c r="BF137" s="98">
        <f>IF(N137="znížená",J137,0)</f>
        <v>0</v>
      </c>
      <c r="BG137" s="98">
        <f>IF(N137="zákl. prenesená",J137,0)</f>
        <v>0</v>
      </c>
      <c r="BH137" s="98">
        <f>IF(N137="zníž. prenesená",J137,0)</f>
        <v>0</v>
      </c>
      <c r="BI137" s="98">
        <f>IF(N137="nulová",J137,0)</f>
        <v>0</v>
      </c>
      <c r="BJ137" s="1" t="s">
        <v>85</v>
      </c>
      <c r="BK137" s="98">
        <f>ROUND(I137*H137,2)</f>
        <v>0</v>
      </c>
      <c r="BL137" s="1" t="s">
        <v>118</v>
      </c>
      <c r="BM137" s="97" t="s">
        <v>119</v>
      </c>
    </row>
    <row r="138" spans="2:65" s="8" customFormat="1" ht="33" customHeight="1" x14ac:dyDescent="0.2">
      <c r="B138" s="9"/>
      <c r="C138" s="99" t="s">
        <v>120</v>
      </c>
      <c r="D138" s="99" t="s">
        <v>121</v>
      </c>
      <c r="E138" s="100" t="s">
        <v>122</v>
      </c>
      <c r="F138" s="101" t="s">
        <v>123</v>
      </c>
      <c r="G138" s="102" t="s">
        <v>117</v>
      </c>
      <c r="H138" s="103">
        <v>200</v>
      </c>
      <c r="I138" s="104"/>
      <c r="J138" s="105">
        <f>ROUND(I138*H138,2)</f>
        <v>0</v>
      </c>
      <c r="K138" s="106"/>
      <c r="L138" s="107"/>
      <c r="M138" s="108" t="s">
        <v>9</v>
      </c>
      <c r="N138" s="109" t="s">
        <v>29</v>
      </c>
      <c r="P138" s="95">
        <f>O138*H138</f>
        <v>0</v>
      </c>
      <c r="Q138" s="95">
        <v>1E-4</v>
      </c>
      <c r="R138" s="95">
        <f>Q138*H138</f>
        <v>0.02</v>
      </c>
      <c r="S138" s="95">
        <v>0</v>
      </c>
      <c r="T138" s="96">
        <f>S138*H138</f>
        <v>0</v>
      </c>
      <c r="AR138" s="97" t="s">
        <v>124</v>
      </c>
      <c r="AT138" s="97" t="s">
        <v>121</v>
      </c>
      <c r="AU138" s="97" t="s">
        <v>85</v>
      </c>
      <c r="AY138" s="1" t="s">
        <v>76</v>
      </c>
      <c r="BE138" s="98">
        <f>IF(N138="základná",J138,0)</f>
        <v>0</v>
      </c>
      <c r="BF138" s="98">
        <f>IF(N138="znížená",J138,0)</f>
        <v>0</v>
      </c>
      <c r="BG138" s="98">
        <f>IF(N138="zákl. prenesená",J138,0)</f>
        <v>0</v>
      </c>
      <c r="BH138" s="98">
        <f>IF(N138="zníž. prenesená",J138,0)</f>
        <v>0</v>
      </c>
      <c r="BI138" s="98">
        <f>IF(N138="nulová",J138,0)</f>
        <v>0</v>
      </c>
      <c r="BJ138" s="1" t="s">
        <v>85</v>
      </c>
      <c r="BK138" s="98">
        <f>ROUND(I138*H138,2)</f>
        <v>0</v>
      </c>
      <c r="BL138" s="1" t="s">
        <v>118</v>
      </c>
      <c r="BM138" s="97" t="s">
        <v>125</v>
      </c>
    </row>
    <row r="139" spans="2:65" s="8" customFormat="1" ht="24.2" customHeight="1" x14ac:dyDescent="0.2">
      <c r="B139" s="9"/>
      <c r="C139" s="85" t="s">
        <v>126</v>
      </c>
      <c r="D139" s="85" t="s">
        <v>80</v>
      </c>
      <c r="E139" s="86" t="s">
        <v>127</v>
      </c>
      <c r="F139" s="87" t="s">
        <v>128</v>
      </c>
      <c r="G139" s="88" t="s">
        <v>129</v>
      </c>
      <c r="H139" s="110"/>
      <c r="I139" s="90"/>
      <c r="J139" s="91">
        <f>ROUND(I139*H139,2)</f>
        <v>0</v>
      </c>
      <c r="K139" s="92"/>
      <c r="L139" s="9"/>
      <c r="M139" s="93" t="s">
        <v>9</v>
      </c>
      <c r="N139" s="94" t="s">
        <v>29</v>
      </c>
      <c r="P139" s="95">
        <f>O139*H139</f>
        <v>0</v>
      </c>
      <c r="Q139" s="95">
        <v>0</v>
      </c>
      <c r="R139" s="95">
        <f>Q139*H139</f>
        <v>0</v>
      </c>
      <c r="S139" s="95">
        <v>0</v>
      </c>
      <c r="T139" s="96">
        <f>S139*H139</f>
        <v>0</v>
      </c>
      <c r="AR139" s="97" t="s">
        <v>118</v>
      </c>
      <c r="AT139" s="97" t="s">
        <v>80</v>
      </c>
      <c r="AU139" s="97" t="s">
        <v>85</v>
      </c>
      <c r="AY139" s="1" t="s">
        <v>76</v>
      </c>
      <c r="BE139" s="98">
        <f>IF(N139="základná",J139,0)</f>
        <v>0</v>
      </c>
      <c r="BF139" s="98">
        <f>IF(N139="znížená",J139,0)</f>
        <v>0</v>
      </c>
      <c r="BG139" s="98">
        <f>IF(N139="zákl. prenesená",J139,0)</f>
        <v>0</v>
      </c>
      <c r="BH139" s="98">
        <f>IF(N139="zníž. prenesená",J139,0)</f>
        <v>0</v>
      </c>
      <c r="BI139" s="98">
        <f>IF(N139="nulová",J139,0)</f>
        <v>0</v>
      </c>
      <c r="BJ139" s="1" t="s">
        <v>85</v>
      </c>
      <c r="BK139" s="98">
        <f>ROUND(I139*H139,2)</f>
        <v>0</v>
      </c>
      <c r="BL139" s="1" t="s">
        <v>118</v>
      </c>
      <c r="BM139" s="97" t="s">
        <v>130</v>
      </c>
    </row>
    <row r="140" spans="2:65" s="8" customFormat="1" ht="24.2" customHeight="1" x14ac:dyDescent="0.2">
      <c r="B140" s="9"/>
      <c r="C140" s="85" t="s">
        <v>131</v>
      </c>
      <c r="D140" s="85" t="s">
        <v>80</v>
      </c>
      <c r="E140" s="86" t="s">
        <v>132</v>
      </c>
      <c r="F140" s="87" t="s">
        <v>133</v>
      </c>
      <c r="G140" s="88" t="s">
        <v>129</v>
      </c>
      <c r="H140" s="110"/>
      <c r="I140" s="90"/>
      <c r="J140" s="91">
        <f>ROUND(I140*H140,2)</f>
        <v>0</v>
      </c>
      <c r="K140" s="92"/>
      <c r="L140" s="9"/>
      <c r="M140" s="93" t="s">
        <v>9</v>
      </c>
      <c r="N140" s="94" t="s">
        <v>29</v>
      </c>
      <c r="P140" s="95">
        <f>O140*H140</f>
        <v>0</v>
      </c>
      <c r="Q140" s="95">
        <v>0</v>
      </c>
      <c r="R140" s="95">
        <f>Q140*H140</f>
        <v>0</v>
      </c>
      <c r="S140" s="95">
        <v>0</v>
      </c>
      <c r="T140" s="96">
        <f>S140*H140</f>
        <v>0</v>
      </c>
      <c r="AR140" s="97" t="s">
        <v>118</v>
      </c>
      <c r="AT140" s="97" t="s">
        <v>80</v>
      </c>
      <c r="AU140" s="97" t="s">
        <v>85</v>
      </c>
      <c r="AY140" s="1" t="s">
        <v>76</v>
      </c>
      <c r="BE140" s="98">
        <f>IF(N140="základná",J140,0)</f>
        <v>0</v>
      </c>
      <c r="BF140" s="98">
        <f>IF(N140="znížená",J140,0)</f>
        <v>0</v>
      </c>
      <c r="BG140" s="98">
        <f>IF(N140="zákl. prenesená",J140,0)</f>
        <v>0</v>
      </c>
      <c r="BH140" s="98">
        <f>IF(N140="zníž. prenesená",J140,0)</f>
        <v>0</v>
      </c>
      <c r="BI140" s="98">
        <f>IF(N140="nulová",J140,0)</f>
        <v>0</v>
      </c>
      <c r="BJ140" s="1" t="s">
        <v>85</v>
      </c>
      <c r="BK140" s="98">
        <f>ROUND(I140*H140,2)</f>
        <v>0</v>
      </c>
      <c r="BL140" s="1" t="s">
        <v>118</v>
      </c>
      <c r="BM140" s="97" t="s">
        <v>134</v>
      </c>
    </row>
    <row r="141" spans="2:65" s="8" customFormat="1" ht="24.2" customHeight="1" x14ac:dyDescent="0.2">
      <c r="B141" s="9"/>
      <c r="C141" s="85" t="s">
        <v>135</v>
      </c>
      <c r="D141" s="85" t="s">
        <v>80</v>
      </c>
      <c r="E141" s="86" t="s">
        <v>136</v>
      </c>
      <c r="F141" s="87" t="s">
        <v>137</v>
      </c>
      <c r="G141" s="88" t="s">
        <v>129</v>
      </c>
      <c r="H141" s="110"/>
      <c r="I141" s="90"/>
      <c r="J141" s="91">
        <f>ROUND(I141*H141,2)</f>
        <v>0</v>
      </c>
      <c r="K141" s="92"/>
      <c r="L141" s="9"/>
      <c r="M141" s="93" t="s">
        <v>9</v>
      </c>
      <c r="N141" s="94" t="s">
        <v>29</v>
      </c>
      <c r="P141" s="95">
        <f>O141*H141</f>
        <v>0</v>
      </c>
      <c r="Q141" s="95">
        <v>0</v>
      </c>
      <c r="R141" s="95">
        <f>Q141*H141</f>
        <v>0</v>
      </c>
      <c r="S141" s="95">
        <v>0</v>
      </c>
      <c r="T141" s="96">
        <f>S141*H141</f>
        <v>0</v>
      </c>
      <c r="AR141" s="97" t="s">
        <v>118</v>
      </c>
      <c r="AT141" s="97" t="s">
        <v>80</v>
      </c>
      <c r="AU141" s="97" t="s">
        <v>85</v>
      </c>
      <c r="AY141" s="1" t="s">
        <v>76</v>
      </c>
      <c r="BE141" s="98">
        <f>IF(N141="základná",J141,0)</f>
        <v>0</v>
      </c>
      <c r="BF141" s="98">
        <f>IF(N141="znížená",J141,0)</f>
        <v>0</v>
      </c>
      <c r="BG141" s="98">
        <f>IF(N141="zákl. prenesená",J141,0)</f>
        <v>0</v>
      </c>
      <c r="BH141" s="98">
        <f>IF(N141="zníž. prenesená",J141,0)</f>
        <v>0</v>
      </c>
      <c r="BI141" s="98">
        <f>IF(N141="nulová",J141,0)</f>
        <v>0</v>
      </c>
      <c r="BJ141" s="1" t="s">
        <v>85</v>
      </c>
      <c r="BK141" s="98">
        <f>ROUND(I141*H141,2)</f>
        <v>0</v>
      </c>
      <c r="BL141" s="1" t="s">
        <v>118</v>
      </c>
      <c r="BM141" s="97" t="s">
        <v>138</v>
      </c>
    </row>
    <row r="142" spans="2:65" s="72" customFormat="1" ht="22.9" customHeight="1" x14ac:dyDescent="0.2">
      <c r="B142" s="73"/>
      <c r="D142" s="74" t="s">
        <v>72</v>
      </c>
      <c r="E142" s="83" t="s">
        <v>139</v>
      </c>
      <c r="F142" s="83" t="s">
        <v>140</v>
      </c>
      <c r="I142" s="76"/>
      <c r="J142" s="84">
        <f>BK142</f>
        <v>0</v>
      </c>
      <c r="L142" s="73"/>
      <c r="M142" s="78"/>
      <c r="P142" s="79">
        <f>SUM(P143:P158)</f>
        <v>0</v>
      </c>
      <c r="R142" s="79">
        <f>SUM(R143:R158)</f>
        <v>2.3893702400000003</v>
      </c>
      <c r="T142" s="80">
        <f>SUM(T143:T158)</f>
        <v>23.59</v>
      </c>
      <c r="AR142" s="74" t="s">
        <v>85</v>
      </c>
      <c r="AT142" s="81" t="s">
        <v>72</v>
      </c>
      <c r="AU142" s="81" t="s">
        <v>75</v>
      </c>
      <c r="AY142" s="74" t="s">
        <v>76</v>
      </c>
      <c r="BK142" s="82">
        <f>SUM(BK143:BK158)</f>
        <v>0</v>
      </c>
    </row>
    <row r="143" spans="2:65" s="8" customFormat="1" ht="16.5" customHeight="1" x14ac:dyDescent="0.2">
      <c r="B143" s="9"/>
      <c r="C143" s="85" t="s">
        <v>141</v>
      </c>
      <c r="D143" s="85" t="s">
        <v>80</v>
      </c>
      <c r="E143" s="86" t="s">
        <v>142</v>
      </c>
      <c r="F143" s="87" t="s">
        <v>143</v>
      </c>
      <c r="G143" s="88" t="s">
        <v>117</v>
      </c>
      <c r="H143" s="89">
        <v>1000</v>
      </c>
      <c r="I143" s="90"/>
      <c r="J143" s="91">
        <f t="shared" ref="J143:J158" si="10">ROUND(I143*H143,2)</f>
        <v>0</v>
      </c>
      <c r="K143" s="92"/>
      <c r="L143" s="9"/>
      <c r="M143" s="93" t="s">
        <v>9</v>
      </c>
      <c r="N143" s="94" t="s">
        <v>29</v>
      </c>
      <c r="P143" s="95">
        <f t="shared" ref="P143:P158" si="11">O143*H143</f>
        <v>0</v>
      </c>
      <c r="Q143" s="95">
        <v>1.2999999999999999E-4</v>
      </c>
      <c r="R143" s="95">
        <f t="shared" ref="R143:R158" si="12">Q143*H143</f>
        <v>0.12999999999999998</v>
      </c>
      <c r="S143" s="95">
        <v>2.359E-2</v>
      </c>
      <c r="T143" s="96">
        <f t="shared" ref="T143:T158" si="13">S143*H143</f>
        <v>23.59</v>
      </c>
      <c r="AR143" s="97" t="s">
        <v>118</v>
      </c>
      <c r="AT143" s="97" t="s">
        <v>80</v>
      </c>
      <c r="AU143" s="97" t="s">
        <v>85</v>
      </c>
      <c r="AY143" s="1" t="s">
        <v>76</v>
      </c>
      <c r="BE143" s="98">
        <f t="shared" ref="BE143:BE158" si="14">IF(N143="základná",J143,0)</f>
        <v>0</v>
      </c>
      <c r="BF143" s="98">
        <f t="shared" ref="BF143:BF158" si="15">IF(N143="znížená",J143,0)</f>
        <v>0</v>
      </c>
      <c r="BG143" s="98">
        <f t="shared" ref="BG143:BG158" si="16">IF(N143="zákl. prenesená",J143,0)</f>
        <v>0</v>
      </c>
      <c r="BH143" s="98">
        <f t="shared" ref="BH143:BH158" si="17">IF(N143="zníž. prenesená",J143,0)</f>
        <v>0</v>
      </c>
      <c r="BI143" s="98">
        <f t="shared" ref="BI143:BI158" si="18">IF(N143="nulová",J143,0)</f>
        <v>0</v>
      </c>
      <c r="BJ143" s="1" t="s">
        <v>85</v>
      </c>
      <c r="BK143" s="98">
        <f t="shared" ref="BK143:BK158" si="19">ROUND(I143*H143,2)</f>
        <v>0</v>
      </c>
      <c r="BL143" s="1" t="s">
        <v>118</v>
      </c>
      <c r="BM143" s="97" t="s">
        <v>144</v>
      </c>
    </row>
    <row r="144" spans="2:65" s="8" customFormat="1" ht="24.2" customHeight="1" x14ac:dyDescent="0.2">
      <c r="B144" s="9"/>
      <c r="C144" s="85" t="s">
        <v>145</v>
      </c>
      <c r="D144" s="85" t="s">
        <v>80</v>
      </c>
      <c r="E144" s="86" t="s">
        <v>146</v>
      </c>
      <c r="F144" s="87" t="s">
        <v>147</v>
      </c>
      <c r="G144" s="88" t="s">
        <v>117</v>
      </c>
      <c r="H144" s="89">
        <v>550</v>
      </c>
      <c r="I144" s="90"/>
      <c r="J144" s="91">
        <f t="shared" si="10"/>
        <v>0</v>
      </c>
      <c r="K144" s="92"/>
      <c r="L144" s="9"/>
      <c r="M144" s="93" t="s">
        <v>9</v>
      </c>
      <c r="N144" s="94" t="s">
        <v>29</v>
      </c>
      <c r="P144" s="95">
        <f t="shared" si="11"/>
        <v>0</v>
      </c>
      <c r="Q144" s="95">
        <v>6.9999999999999999E-4</v>
      </c>
      <c r="R144" s="95">
        <f t="shared" si="12"/>
        <v>0.38500000000000001</v>
      </c>
      <c r="S144" s="95">
        <v>0</v>
      </c>
      <c r="T144" s="96">
        <f t="shared" si="13"/>
        <v>0</v>
      </c>
      <c r="AR144" s="97" t="s">
        <v>118</v>
      </c>
      <c r="AT144" s="97" t="s">
        <v>80</v>
      </c>
      <c r="AU144" s="97" t="s">
        <v>85</v>
      </c>
      <c r="AY144" s="1" t="s">
        <v>76</v>
      </c>
      <c r="BE144" s="98">
        <f t="shared" si="14"/>
        <v>0</v>
      </c>
      <c r="BF144" s="98">
        <f t="shared" si="15"/>
        <v>0</v>
      </c>
      <c r="BG144" s="98">
        <f t="shared" si="16"/>
        <v>0</v>
      </c>
      <c r="BH144" s="98">
        <f t="shared" si="17"/>
        <v>0</v>
      </c>
      <c r="BI144" s="98">
        <f t="shared" si="18"/>
        <v>0</v>
      </c>
      <c r="BJ144" s="1" t="s">
        <v>85</v>
      </c>
      <c r="BK144" s="98">
        <f t="shared" si="19"/>
        <v>0</v>
      </c>
      <c r="BL144" s="1" t="s">
        <v>118</v>
      </c>
      <c r="BM144" s="97" t="s">
        <v>148</v>
      </c>
    </row>
    <row r="145" spans="2:65" s="8" customFormat="1" ht="24.2" customHeight="1" x14ac:dyDescent="0.2">
      <c r="B145" s="9"/>
      <c r="C145" s="85" t="s">
        <v>149</v>
      </c>
      <c r="D145" s="85" t="s">
        <v>80</v>
      </c>
      <c r="E145" s="86" t="s">
        <v>150</v>
      </c>
      <c r="F145" s="87" t="s">
        <v>151</v>
      </c>
      <c r="G145" s="88" t="s">
        <v>117</v>
      </c>
      <c r="H145" s="89">
        <v>100</v>
      </c>
      <c r="I145" s="90"/>
      <c r="J145" s="91">
        <f t="shared" si="10"/>
        <v>0</v>
      </c>
      <c r="K145" s="92"/>
      <c r="L145" s="9"/>
      <c r="M145" s="93" t="s">
        <v>9</v>
      </c>
      <c r="N145" s="94" t="s">
        <v>29</v>
      </c>
      <c r="P145" s="95">
        <f t="shared" si="11"/>
        <v>0</v>
      </c>
      <c r="Q145" s="95">
        <v>8.1999999999999998E-4</v>
      </c>
      <c r="R145" s="95">
        <f t="shared" si="12"/>
        <v>8.2000000000000003E-2</v>
      </c>
      <c r="S145" s="95">
        <v>0</v>
      </c>
      <c r="T145" s="96">
        <f t="shared" si="13"/>
        <v>0</v>
      </c>
      <c r="AR145" s="97" t="s">
        <v>118</v>
      </c>
      <c r="AT145" s="97" t="s">
        <v>80</v>
      </c>
      <c r="AU145" s="97" t="s">
        <v>85</v>
      </c>
      <c r="AY145" s="1" t="s">
        <v>76</v>
      </c>
      <c r="BE145" s="98">
        <f t="shared" si="14"/>
        <v>0</v>
      </c>
      <c r="BF145" s="98">
        <f t="shared" si="15"/>
        <v>0</v>
      </c>
      <c r="BG145" s="98">
        <f t="shared" si="16"/>
        <v>0</v>
      </c>
      <c r="BH145" s="98">
        <f t="shared" si="17"/>
        <v>0</v>
      </c>
      <c r="BI145" s="98">
        <f t="shared" si="18"/>
        <v>0</v>
      </c>
      <c r="BJ145" s="1" t="s">
        <v>85</v>
      </c>
      <c r="BK145" s="98">
        <f t="shared" si="19"/>
        <v>0</v>
      </c>
      <c r="BL145" s="1" t="s">
        <v>118</v>
      </c>
      <c r="BM145" s="97" t="s">
        <v>152</v>
      </c>
    </row>
    <row r="146" spans="2:65" s="8" customFormat="1" ht="24.2" customHeight="1" x14ac:dyDescent="0.2">
      <c r="B146" s="9"/>
      <c r="C146" s="85" t="s">
        <v>153</v>
      </c>
      <c r="D146" s="85" t="s">
        <v>80</v>
      </c>
      <c r="E146" s="86" t="s">
        <v>154</v>
      </c>
      <c r="F146" s="87" t="s">
        <v>155</v>
      </c>
      <c r="G146" s="88" t="s">
        <v>117</v>
      </c>
      <c r="H146" s="89">
        <v>180</v>
      </c>
      <c r="I146" s="90"/>
      <c r="J146" s="91">
        <f t="shared" si="10"/>
        <v>0</v>
      </c>
      <c r="K146" s="92"/>
      <c r="L146" s="9"/>
      <c r="M146" s="93" t="s">
        <v>9</v>
      </c>
      <c r="N146" s="94" t="s">
        <v>29</v>
      </c>
      <c r="P146" s="95">
        <f t="shared" si="11"/>
        <v>0</v>
      </c>
      <c r="Q146" s="95">
        <v>1.1800000000000001E-3</v>
      </c>
      <c r="R146" s="95">
        <f t="shared" si="12"/>
        <v>0.21240000000000001</v>
      </c>
      <c r="S146" s="95">
        <v>0</v>
      </c>
      <c r="T146" s="96">
        <f t="shared" si="13"/>
        <v>0</v>
      </c>
      <c r="AR146" s="97" t="s">
        <v>118</v>
      </c>
      <c r="AT146" s="97" t="s">
        <v>80</v>
      </c>
      <c r="AU146" s="97" t="s">
        <v>85</v>
      </c>
      <c r="AY146" s="1" t="s">
        <v>76</v>
      </c>
      <c r="BE146" s="98">
        <f t="shared" si="14"/>
        <v>0</v>
      </c>
      <c r="BF146" s="98">
        <f t="shared" si="15"/>
        <v>0</v>
      </c>
      <c r="BG146" s="98">
        <f t="shared" si="16"/>
        <v>0</v>
      </c>
      <c r="BH146" s="98">
        <f t="shared" si="17"/>
        <v>0</v>
      </c>
      <c r="BI146" s="98">
        <f t="shared" si="18"/>
        <v>0</v>
      </c>
      <c r="BJ146" s="1" t="s">
        <v>85</v>
      </c>
      <c r="BK146" s="98">
        <f t="shared" si="19"/>
        <v>0</v>
      </c>
      <c r="BL146" s="1" t="s">
        <v>118</v>
      </c>
      <c r="BM146" s="97" t="s">
        <v>156</v>
      </c>
    </row>
    <row r="147" spans="2:65" s="8" customFormat="1" ht="24.2" customHeight="1" x14ac:dyDescent="0.2">
      <c r="B147" s="9"/>
      <c r="C147" s="85" t="s">
        <v>157</v>
      </c>
      <c r="D147" s="85" t="s">
        <v>80</v>
      </c>
      <c r="E147" s="86" t="s">
        <v>158</v>
      </c>
      <c r="F147" s="87" t="s">
        <v>159</v>
      </c>
      <c r="G147" s="88" t="s">
        <v>117</v>
      </c>
      <c r="H147" s="89">
        <v>40</v>
      </c>
      <c r="I147" s="90"/>
      <c r="J147" s="91">
        <f t="shared" si="10"/>
        <v>0</v>
      </c>
      <c r="K147" s="92"/>
      <c r="L147" s="9"/>
      <c r="M147" s="93" t="s">
        <v>9</v>
      </c>
      <c r="N147" s="94" t="s">
        <v>29</v>
      </c>
      <c r="P147" s="95">
        <f t="shared" si="11"/>
        <v>0</v>
      </c>
      <c r="Q147" s="95">
        <v>1.5E-3</v>
      </c>
      <c r="R147" s="95">
        <f t="shared" si="12"/>
        <v>0.06</v>
      </c>
      <c r="S147" s="95">
        <v>0</v>
      </c>
      <c r="T147" s="96">
        <f t="shared" si="13"/>
        <v>0</v>
      </c>
      <c r="AR147" s="97" t="s">
        <v>118</v>
      </c>
      <c r="AT147" s="97" t="s">
        <v>80</v>
      </c>
      <c r="AU147" s="97" t="s">
        <v>85</v>
      </c>
      <c r="AY147" s="1" t="s">
        <v>76</v>
      </c>
      <c r="BE147" s="98">
        <f t="shared" si="14"/>
        <v>0</v>
      </c>
      <c r="BF147" s="98">
        <f t="shared" si="15"/>
        <v>0</v>
      </c>
      <c r="BG147" s="98">
        <f t="shared" si="16"/>
        <v>0</v>
      </c>
      <c r="BH147" s="98">
        <f t="shared" si="17"/>
        <v>0</v>
      </c>
      <c r="BI147" s="98">
        <f t="shared" si="18"/>
        <v>0</v>
      </c>
      <c r="BJ147" s="1" t="s">
        <v>85</v>
      </c>
      <c r="BK147" s="98">
        <f t="shared" si="19"/>
        <v>0</v>
      </c>
      <c r="BL147" s="1" t="s">
        <v>118</v>
      </c>
      <c r="BM147" s="97" t="s">
        <v>160</v>
      </c>
    </row>
    <row r="148" spans="2:65" s="8" customFormat="1" ht="24.2" customHeight="1" x14ac:dyDescent="0.2">
      <c r="B148" s="9"/>
      <c r="C148" s="85" t="s">
        <v>161</v>
      </c>
      <c r="D148" s="85" t="s">
        <v>80</v>
      </c>
      <c r="E148" s="86" t="s">
        <v>162</v>
      </c>
      <c r="F148" s="87" t="s">
        <v>163</v>
      </c>
      <c r="G148" s="88" t="s">
        <v>117</v>
      </c>
      <c r="H148" s="89">
        <v>40</v>
      </c>
      <c r="I148" s="90"/>
      <c r="J148" s="91">
        <f t="shared" si="10"/>
        <v>0</v>
      </c>
      <c r="K148" s="92"/>
      <c r="L148" s="9"/>
      <c r="M148" s="93" t="s">
        <v>9</v>
      </c>
      <c r="N148" s="94" t="s">
        <v>29</v>
      </c>
      <c r="P148" s="95">
        <f t="shared" si="11"/>
        <v>0</v>
      </c>
      <c r="Q148" s="95">
        <v>2.4097559999999999E-3</v>
      </c>
      <c r="R148" s="95">
        <f t="shared" si="12"/>
        <v>9.6390239999999988E-2</v>
      </c>
      <c r="S148" s="95">
        <v>0</v>
      </c>
      <c r="T148" s="96">
        <f t="shared" si="13"/>
        <v>0</v>
      </c>
      <c r="AR148" s="97" t="s">
        <v>118</v>
      </c>
      <c r="AT148" s="97" t="s">
        <v>80</v>
      </c>
      <c r="AU148" s="97" t="s">
        <v>85</v>
      </c>
      <c r="AY148" s="1" t="s">
        <v>76</v>
      </c>
      <c r="BE148" s="98">
        <f t="shared" si="14"/>
        <v>0</v>
      </c>
      <c r="BF148" s="98">
        <f t="shared" si="15"/>
        <v>0</v>
      </c>
      <c r="BG148" s="98">
        <f t="shared" si="16"/>
        <v>0</v>
      </c>
      <c r="BH148" s="98">
        <f t="shared" si="17"/>
        <v>0</v>
      </c>
      <c r="BI148" s="98">
        <f t="shared" si="18"/>
        <v>0</v>
      </c>
      <c r="BJ148" s="1" t="s">
        <v>85</v>
      </c>
      <c r="BK148" s="98">
        <f t="shared" si="19"/>
        <v>0</v>
      </c>
      <c r="BL148" s="1" t="s">
        <v>118</v>
      </c>
      <c r="BM148" s="97" t="s">
        <v>164</v>
      </c>
    </row>
    <row r="149" spans="2:65" s="8" customFormat="1" ht="24.2" customHeight="1" x14ac:dyDescent="0.2">
      <c r="B149" s="9"/>
      <c r="C149" s="85" t="s">
        <v>165</v>
      </c>
      <c r="D149" s="85" t="s">
        <v>80</v>
      </c>
      <c r="E149" s="86" t="s">
        <v>166</v>
      </c>
      <c r="F149" s="87" t="s">
        <v>167</v>
      </c>
      <c r="G149" s="88" t="s">
        <v>117</v>
      </c>
      <c r="H149" s="89">
        <v>40</v>
      </c>
      <c r="I149" s="90"/>
      <c r="J149" s="91">
        <f t="shared" si="10"/>
        <v>0</v>
      </c>
      <c r="K149" s="92"/>
      <c r="L149" s="9"/>
      <c r="M149" s="93" t="s">
        <v>9</v>
      </c>
      <c r="N149" s="94" t="s">
        <v>29</v>
      </c>
      <c r="P149" s="95">
        <f t="shared" si="11"/>
        <v>0</v>
      </c>
      <c r="Q149" s="95">
        <v>2.2200000000000002E-3</v>
      </c>
      <c r="R149" s="95">
        <f t="shared" si="12"/>
        <v>8.8800000000000004E-2</v>
      </c>
      <c r="S149" s="95">
        <v>0</v>
      </c>
      <c r="T149" s="96">
        <f t="shared" si="13"/>
        <v>0</v>
      </c>
      <c r="AR149" s="97" t="s">
        <v>118</v>
      </c>
      <c r="AT149" s="97" t="s">
        <v>80</v>
      </c>
      <c r="AU149" s="97" t="s">
        <v>85</v>
      </c>
      <c r="AY149" s="1" t="s">
        <v>76</v>
      </c>
      <c r="BE149" s="98">
        <f t="shared" si="14"/>
        <v>0</v>
      </c>
      <c r="BF149" s="98">
        <f t="shared" si="15"/>
        <v>0</v>
      </c>
      <c r="BG149" s="98">
        <f t="shared" si="16"/>
        <v>0</v>
      </c>
      <c r="BH149" s="98">
        <f t="shared" si="17"/>
        <v>0</v>
      </c>
      <c r="BI149" s="98">
        <f t="shared" si="18"/>
        <v>0</v>
      </c>
      <c r="BJ149" s="1" t="s">
        <v>85</v>
      </c>
      <c r="BK149" s="98">
        <f t="shared" si="19"/>
        <v>0</v>
      </c>
      <c r="BL149" s="1" t="s">
        <v>118</v>
      </c>
      <c r="BM149" s="97" t="s">
        <v>168</v>
      </c>
    </row>
    <row r="150" spans="2:65" s="8" customFormat="1" ht="24.2" customHeight="1" x14ac:dyDescent="0.2">
      <c r="B150" s="9"/>
      <c r="C150" s="85" t="s">
        <v>169</v>
      </c>
      <c r="D150" s="85" t="s">
        <v>80</v>
      </c>
      <c r="E150" s="86" t="s">
        <v>170</v>
      </c>
      <c r="F150" s="87" t="s">
        <v>171</v>
      </c>
      <c r="G150" s="88" t="s">
        <v>117</v>
      </c>
      <c r="H150" s="89">
        <v>70</v>
      </c>
      <c r="I150" s="90"/>
      <c r="J150" s="91">
        <f t="shared" si="10"/>
        <v>0</v>
      </c>
      <c r="K150" s="92"/>
      <c r="L150" s="9"/>
      <c r="M150" s="93" t="s">
        <v>9</v>
      </c>
      <c r="N150" s="94" t="s">
        <v>29</v>
      </c>
      <c r="P150" s="95">
        <f t="shared" si="11"/>
        <v>0</v>
      </c>
      <c r="Q150" s="95">
        <v>2.8500000000000001E-3</v>
      </c>
      <c r="R150" s="95">
        <f t="shared" si="12"/>
        <v>0.19950000000000001</v>
      </c>
      <c r="S150" s="95">
        <v>0</v>
      </c>
      <c r="T150" s="96">
        <f t="shared" si="13"/>
        <v>0</v>
      </c>
      <c r="AR150" s="97" t="s">
        <v>118</v>
      </c>
      <c r="AT150" s="97" t="s">
        <v>80</v>
      </c>
      <c r="AU150" s="97" t="s">
        <v>85</v>
      </c>
      <c r="AY150" s="1" t="s">
        <v>76</v>
      </c>
      <c r="BE150" s="98">
        <f t="shared" si="14"/>
        <v>0</v>
      </c>
      <c r="BF150" s="98">
        <f t="shared" si="15"/>
        <v>0</v>
      </c>
      <c r="BG150" s="98">
        <f t="shared" si="16"/>
        <v>0</v>
      </c>
      <c r="BH150" s="98">
        <f t="shared" si="17"/>
        <v>0</v>
      </c>
      <c r="BI150" s="98">
        <f t="shared" si="18"/>
        <v>0</v>
      </c>
      <c r="BJ150" s="1" t="s">
        <v>85</v>
      </c>
      <c r="BK150" s="98">
        <f t="shared" si="19"/>
        <v>0</v>
      </c>
      <c r="BL150" s="1" t="s">
        <v>118</v>
      </c>
      <c r="BM150" s="97" t="s">
        <v>172</v>
      </c>
    </row>
    <row r="151" spans="2:65" s="8" customFormat="1" ht="24.2" customHeight="1" x14ac:dyDescent="0.2">
      <c r="B151" s="9"/>
      <c r="C151" s="85" t="s">
        <v>173</v>
      </c>
      <c r="D151" s="85" t="s">
        <v>80</v>
      </c>
      <c r="E151" s="86" t="s">
        <v>174</v>
      </c>
      <c r="F151" s="87" t="s">
        <v>175</v>
      </c>
      <c r="G151" s="88" t="s">
        <v>117</v>
      </c>
      <c r="H151" s="89">
        <v>220</v>
      </c>
      <c r="I151" s="90"/>
      <c r="J151" s="91">
        <f t="shared" si="10"/>
        <v>0</v>
      </c>
      <c r="K151" s="92"/>
      <c r="L151" s="9"/>
      <c r="M151" s="93" t="s">
        <v>9</v>
      </c>
      <c r="N151" s="94" t="s">
        <v>29</v>
      </c>
      <c r="P151" s="95">
        <f t="shared" si="11"/>
        <v>0</v>
      </c>
      <c r="Q151" s="95">
        <v>4.8799999999999998E-3</v>
      </c>
      <c r="R151" s="95">
        <f t="shared" si="12"/>
        <v>1.0735999999999999</v>
      </c>
      <c r="S151" s="95">
        <v>0</v>
      </c>
      <c r="T151" s="96">
        <f t="shared" si="13"/>
        <v>0</v>
      </c>
      <c r="AR151" s="97" t="s">
        <v>118</v>
      </c>
      <c r="AT151" s="97" t="s">
        <v>80</v>
      </c>
      <c r="AU151" s="97" t="s">
        <v>85</v>
      </c>
      <c r="AY151" s="1" t="s">
        <v>76</v>
      </c>
      <c r="BE151" s="98">
        <f t="shared" si="14"/>
        <v>0</v>
      </c>
      <c r="BF151" s="98">
        <f t="shared" si="15"/>
        <v>0</v>
      </c>
      <c r="BG151" s="98">
        <f t="shared" si="16"/>
        <v>0</v>
      </c>
      <c r="BH151" s="98">
        <f t="shared" si="17"/>
        <v>0</v>
      </c>
      <c r="BI151" s="98">
        <f t="shared" si="18"/>
        <v>0</v>
      </c>
      <c r="BJ151" s="1" t="s">
        <v>85</v>
      </c>
      <c r="BK151" s="98">
        <f t="shared" si="19"/>
        <v>0</v>
      </c>
      <c r="BL151" s="1" t="s">
        <v>118</v>
      </c>
      <c r="BM151" s="97" t="s">
        <v>176</v>
      </c>
    </row>
    <row r="152" spans="2:65" s="8" customFormat="1" ht="16.5" customHeight="1" x14ac:dyDescent="0.2">
      <c r="B152" s="9"/>
      <c r="C152" s="85" t="s">
        <v>177</v>
      </c>
      <c r="D152" s="85" t="s">
        <v>80</v>
      </c>
      <c r="E152" s="86" t="s">
        <v>178</v>
      </c>
      <c r="F152" s="87" t="s">
        <v>179</v>
      </c>
      <c r="G152" s="88" t="s">
        <v>129</v>
      </c>
      <c r="H152" s="110"/>
      <c r="I152" s="90"/>
      <c r="J152" s="91">
        <f t="shared" si="10"/>
        <v>0</v>
      </c>
      <c r="K152" s="92"/>
      <c r="L152" s="9"/>
      <c r="M152" s="93" t="s">
        <v>9</v>
      </c>
      <c r="N152" s="94" t="s">
        <v>29</v>
      </c>
      <c r="P152" s="95">
        <f t="shared" si="11"/>
        <v>0</v>
      </c>
      <c r="Q152" s="95">
        <v>2.9999999999999997E-4</v>
      </c>
      <c r="R152" s="95">
        <f t="shared" si="12"/>
        <v>0</v>
      </c>
      <c r="S152" s="95">
        <v>0</v>
      </c>
      <c r="T152" s="96">
        <f t="shared" si="13"/>
        <v>0</v>
      </c>
      <c r="AR152" s="97" t="s">
        <v>118</v>
      </c>
      <c r="AT152" s="97" t="s">
        <v>80</v>
      </c>
      <c r="AU152" s="97" t="s">
        <v>85</v>
      </c>
      <c r="AY152" s="1" t="s">
        <v>76</v>
      </c>
      <c r="BE152" s="98">
        <f t="shared" si="14"/>
        <v>0</v>
      </c>
      <c r="BF152" s="98">
        <f t="shared" si="15"/>
        <v>0</v>
      </c>
      <c r="BG152" s="98">
        <f t="shared" si="16"/>
        <v>0</v>
      </c>
      <c r="BH152" s="98">
        <f t="shared" si="17"/>
        <v>0</v>
      </c>
      <c r="BI152" s="98">
        <f t="shared" si="18"/>
        <v>0</v>
      </c>
      <c r="BJ152" s="1" t="s">
        <v>85</v>
      </c>
      <c r="BK152" s="98">
        <f t="shared" si="19"/>
        <v>0</v>
      </c>
      <c r="BL152" s="1" t="s">
        <v>118</v>
      </c>
      <c r="BM152" s="97" t="s">
        <v>180</v>
      </c>
    </row>
    <row r="153" spans="2:65" s="8" customFormat="1" ht="21.75" customHeight="1" x14ac:dyDescent="0.2">
      <c r="B153" s="9"/>
      <c r="C153" s="85" t="s">
        <v>181</v>
      </c>
      <c r="D153" s="85" t="s">
        <v>80</v>
      </c>
      <c r="E153" s="86" t="s">
        <v>182</v>
      </c>
      <c r="F153" s="87" t="s">
        <v>183</v>
      </c>
      <c r="G153" s="88" t="s">
        <v>184</v>
      </c>
      <c r="H153" s="89">
        <v>8</v>
      </c>
      <c r="I153" s="90"/>
      <c r="J153" s="91">
        <f t="shared" si="10"/>
        <v>0</v>
      </c>
      <c r="K153" s="92"/>
      <c r="L153" s="9"/>
      <c r="M153" s="93" t="s">
        <v>9</v>
      </c>
      <c r="N153" s="94" t="s">
        <v>29</v>
      </c>
      <c r="P153" s="95">
        <f t="shared" si="11"/>
        <v>0</v>
      </c>
      <c r="Q153" s="95">
        <v>1.08E-3</v>
      </c>
      <c r="R153" s="95">
        <f t="shared" si="12"/>
        <v>8.6400000000000001E-3</v>
      </c>
      <c r="S153" s="95">
        <v>0</v>
      </c>
      <c r="T153" s="96">
        <f t="shared" si="13"/>
        <v>0</v>
      </c>
      <c r="AR153" s="97" t="s">
        <v>118</v>
      </c>
      <c r="AT153" s="97" t="s">
        <v>80</v>
      </c>
      <c r="AU153" s="97" t="s">
        <v>85</v>
      </c>
      <c r="AY153" s="1" t="s">
        <v>76</v>
      </c>
      <c r="BE153" s="98">
        <f t="shared" si="14"/>
        <v>0</v>
      </c>
      <c r="BF153" s="98">
        <f t="shared" si="15"/>
        <v>0</v>
      </c>
      <c r="BG153" s="98">
        <f t="shared" si="16"/>
        <v>0</v>
      </c>
      <c r="BH153" s="98">
        <f t="shared" si="17"/>
        <v>0</v>
      </c>
      <c r="BI153" s="98">
        <f t="shared" si="18"/>
        <v>0</v>
      </c>
      <c r="BJ153" s="1" t="s">
        <v>85</v>
      </c>
      <c r="BK153" s="98">
        <f t="shared" si="19"/>
        <v>0</v>
      </c>
      <c r="BL153" s="1" t="s">
        <v>118</v>
      </c>
      <c r="BM153" s="97" t="s">
        <v>185</v>
      </c>
    </row>
    <row r="154" spans="2:65" s="8" customFormat="1" ht="24.2" customHeight="1" x14ac:dyDescent="0.2">
      <c r="B154" s="9"/>
      <c r="C154" s="85" t="s">
        <v>186</v>
      </c>
      <c r="D154" s="85" t="s">
        <v>80</v>
      </c>
      <c r="E154" s="86" t="s">
        <v>187</v>
      </c>
      <c r="F154" s="87" t="s">
        <v>188</v>
      </c>
      <c r="G154" s="88" t="s">
        <v>184</v>
      </c>
      <c r="H154" s="89">
        <v>34</v>
      </c>
      <c r="I154" s="90"/>
      <c r="J154" s="91">
        <f t="shared" si="10"/>
        <v>0</v>
      </c>
      <c r="K154" s="92"/>
      <c r="L154" s="9"/>
      <c r="M154" s="93" t="s">
        <v>9</v>
      </c>
      <c r="N154" s="94" t="s">
        <v>29</v>
      </c>
      <c r="P154" s="95">
        <f t="shared" si="11"/>
        <v>0</v>
      </c>
      <c r="Q154" s="95">
        <v>1.56E-3</v>
      </c>
      <c r="R154" s="95">
        <f t="shared" si="12"/>
        <v>5.3039999999999997E-2</v>
      </c>
      <c r="S154" s="95">
        <v>0</v>
      </c>
      <c r="T154" s="96">
        <f t="shared" si="13"/>
        <v>0</v>
      </c>
      <c r="AR154" s="97" t="s">
        <v>118</v>
      </c>
      <c r="AT154" s="97" t="s">
        <v>80</v>
      </c>
      <c r="AU154" s="97" t="s">
        <v>85</v>
      </c>
      <c r="AY154" s="1" t="s">
        <v>76</v>
      </c>
      <c r="BE154" s="98">
        <f t="shared" si="14"/>
        <v>0</v>
      </c>
      <c r="BF154" s="98">
        <f t="shared" si="15"/>
        <v>0</v>
      </c>
      <c r="BG154" s="98">
        <f t="shared" si="16"/>
        <v>0</v>
      </c>
      <c r="BH154" s="98">
        <f t="shared" si="17"/>
        <v>0</v>
      </c>
      <c r="BI154" s="98">
        <f t="shared" si="18"/>
        <v>0</v>
      </c>
      <c r="BJ154" s="1" t="s">
        <v>85</v>
      </c>
      <c r="BK154" s="98">
        <f t="shared" si="19"/>
        <v>0</v>
      </c>
      <c r="BL154" s="1" t="s">
        <v>118</v>
      </c>
      <c r="BM154" s="97" t="s">
        <v>189</v>
      </c>
    </row>
    <row r="155" spans="2:65" s="8" customFormat="1" ht="16.5" customHeight="1" x14ac:dyDescent="0.2">
      <c r="B155" s="9"/>
      <c r="C155" s="85" t="s">
        <v>190</v>
      </c>
      <c r="D155" s="85" t="s">
        <v>80</v>
      </c>
      <c r="E155" s="86" t="s">
        <v>191</v>
      </c>
      <c r="F155" s="87" t="s">
        <v>192</v>
      </c>
      <c r="G155" s="88" t="s">
        <v>117</v>
      </c>
      <c r="H155" s="89">
        <v>176.5</v>
      </c>
      <c r="I155" s="90"/>
      <c r="J155" s="91">
        <f t="shared" si="10"/>
        <v>0</v>
      </c>
      <c r="K155" s="92"/>
      <c r="L155" s="9"/>
      <c r="M155" s="93" t="s">
        <v>9</v>
      </c>
      <c r="N155" s="94" t="s">
        <v>29</v>
      </c>
      <c r="P155" s="95">
        <f t="shared" si="11"/>
        <v>0</v>
      </c>
      <c r="Q155" s="95">
        <v>0</v>
      </c>
      <c r="R155" s="95">
        <f t="shared" si="12"/>
        <v>0</v>
      </c>
      <c r="S155" s="95">
        <v>0</v>
      </c>
      <c r="T155" s="96">
        <f t="shared" si="13"/>
        <v>0</v>
      </c>
      <c r="AR155" s="97" t="s">
        <v>118</v>
      </c>
      <c r="AT155" s="97" t="s">
        <v>80</v>
      </c>
      <c r="AU155" s="97" t="s">
        <v>85</v>
      </c>
      <c r="AY155" s="1" t="s">
        <v>76</v>
      </c>
      <c r="BE155" s="98">
        <f t="shared" si="14"/>
        <v>0</v>
      </c>
      <c r="BF155" s="98">
        <f t="shared" si="15"/>
        <v>0</v>
      </c>
      <c r="BG155" s="98">
        <f t="shared" si="16"/>
        <v>0</v>
      </c>
      <c r="BH155" s="98">
        <f t="shared" si="17"/>
        <v>0</v>
      </c>
      <c r="BI155" s="98">
        <f t="shared" si="18"/>
        <v>0</v>
      </c>
      <c r="BJ155" s="1" t="s">
        <v>85</v>
      </c>
      <c r="BK155" s="98">
        <f t="shared" si="19"/>
        <v>0</v>
      </c>
      <c r="BL155" s="1" t="s">
        <v>118</v>
      </c>
      <c r="BM155" s="97" t="s">
        <v>193</v>
      </c>
    </row>
    <row r="156" spans="2:65" s="8" customFormat="1" ht="24.2" customHeight="1" x14ac:dyDescent="0.2">
      <c r="B156" s="9"/>
      <c r="C156" s="85" t="s">
        <v>194</v>
      </c>
      <c r="D156" s="85" t="s">
        <v>80</v>
      </c>
      <c r="E156" s="86" t="s">
        <v>195</v>
      </c>
      <c r="F156" s="87" t="s">
        <v>196</v>
      </c>
      <c r="G156" s="88" t="s">
        <v>129</v>
      </c>
      <c r="H156" s="110"/>
      <c r="I156" s="90"/>
      <c r="J156" s="91">
        <f t="shared" si="10"/>
        <v>0</v>
      </c>
      <c r="K156" s="92"/>
      <c r="L156" s="9"/>
      <c r="M156" s="93" t="s">
        <v>9</v>
      </c>
      <c r="N156" s="94" t="s">
        <v>29</v>
      </c>
      <c r="P156" s="95">
        <f t="shared" si="11"/>
        <v>0</v>
      </c>
      <c r="Q156" s="95">
        <v>0</v>
      </c>
      <c r="R156" s="95">
        <f t="shared" si="12"/>
        <v>0</v>
      </c>
      <c r="S156" s="95">
        <v>0</v>
      </c>
      <c r="T156" s="96">
        <f t="shared" si="13"/>
        <v>0</v>
      </c>
      <c r="AR156" s="97" t="s">
        <v>118</v>
      </c>
      <c r="AT156" s="97" t="s">
        <v>80</v>
      </c>
      <c r="AU156" s="97" t="s">
        <v>85</v>
      </c>
      <c r="AY156" s="1" t="s">
        <v>76</v>
      </c>
      <c r="BE156" s="98">
        <f t="shared" si="14"/>
        <v>0</v>
      </c>
      <c r="BF156" s="98">
        <f t="shared" si="15"/>
        <v>0</v>
      </c>
      <c r="BG156" s="98">
        <f t="shared" si="16"/>
        <v>0</v>
      </c>
      <c r="BH156" s="98">
        <f t="shared" si="17"/>
        <v>0</v>
      </c>
      <c r="BI156" s="98">
        <f t="shared" si="18"/>
        <v>0</v>
      </c>
      <c r="BJ156" s="1" t="s">
        <v>85</v>
      </c>
      <c r="BK156" s="98">
        <f t="shared" si="19"/>
        <v>0</v>
      </c>
      <c r="BL156" s="1" t="s">
        <v>118</v>
      </c>
      <c r="BM156" s="97" t="s">
        <v>197</v>
      </c>
    </row>
    <row r="157" spans="2:65" s="8" customFormat="1" ht="24.2" customHeight="1" x14ac:dyDescent="0.2">
      <c r="B157" s="9"/>
      <c r="C157" s="85" t="s">
        <v>198</v>
      </c>
      <c r="D157" s="85" t="s">
        <v>80</v>
      </c>
      <c r="E157" s="86" t="s">
        <v>199</v>
      </c>
      <c r="F157" s="87" t="s">
        <v>200</v>
      </c>
      <c r="G157" s="88" t="s">
        <v>129</v>
      </c>
      <c r="H157" s="110"/>
      <c r="I157" s="90"/>
      <c r="J157" s="91">
        <f t="shared" si="10"/>
        <v>0</v>
      </c>
      <c r="K157" s="92"/>
      <c r="L157" s="9"/>
      <c r="M157" s="93" t="s">
        <v>9</v>
      </c>
      <c r="N157" s="94" t="s">
        <v>29</v>
      </c>
      <c r="P157" s="95">
        <f t="shared" si="11"/>
        <v>0</v>
      </c>
      <c r="Q157" s="95">
        <v>0</v>
      </c>
      <c r="R157" s="95">
        <f t="shared" si="12"/>
        <v>0</v>
      </c>
      <c r="S157" s="95">
        <v>0</v>
      </c>
      <c r="T157" s="96">
        <f t="shared" si="13"/>
        <v>0</v>
      </c>
      <c r="AR157" s="97" t="s">
        <v>118</v>
      </c>
      <c r="AT157" s="97" t="s">
        <v>80</v>
      </c>
      <c r="AU157" s="97" t="s">
        <v>85</v>
      </c>
      <c r="AY157" s="1" t="s">
        <v>76</v>
      </c>
      <c r="BE157" s="98">
        <f t="shared" si="14"/>
        <v>0</v>
      </c>
      <c r="BF157" s="98">
        <f t="shared" si="15"/>
        <v>0</v>
      </c>
      <c r="BG157" s="98">
        <f t="shared" si="16"/>
        <v>0</v>
      </c>
      <c r="BH157" s="98">
        <f t="shared" si="17"/>
        <v>0</v>
      </c>
      <c r="BI157" s="98">
        <f t="shared" si="18"/>
        <v>0</v>
      </c>
      <c r="BJ157" s="1" t="s">
        <v>85</v>
      </c>
      <c r="BK157" s="98">
        <f t="shared" si="19"/>
        <v>0</v>
      </c>
      <c r="BL157" s="1" t="s">
        <v>118</v>
      </c>
      <c r="BM157" s="97" t="s">
        <v>201</v>
      </c>
    </row>
    <row r="158" spans="2:65" s="8" customFormat="1" ht="24.2" customHeight="1" x14ac:dyDescent="0.2">
      <c r="B158" s="9"/>
      <c r="C158" s="85" t="s">
        <v>202</v>
      </c>
      <c r="D158" s="85" t="s">
        <v>80</v>
      </c>
      <c r="E158" s="86" t="s">
        <v>203</v>
      </c>
      <c r="F158" s="87" t="s">
        <v>204</v>
      </c>
      <c r="G158" s="88" t="s">
        <v>129</v>
      </c>
      <c r="H158" s="110"/>
      <c r="I158" s="90"/>
      <c r="J158" s="91">
        <f t="shared" si="10"/>
        <v>0</v>
      </c>
      <c r="K158" s="92"/>
      <c r="L158" s="9"/>
      <c r="M158" s="93" t="s">
        <v>9</v>
      </c>
      <c r="N158" s="94" t="s">
        <v>29</v>
      </c>
      <c r="P158" s="95">
        <f t="shared" si="11"/>
        <v>0</v>
      </c>
      <c r="Q158" s="95">
        <v>0</v>
      </c>
      <c r="R158" s="95">
        <f t="shared" si="12"/>
        <v>0</v>
      </c>
      <c r="S158" s="95">
        <v>0</v>
      </c>
      <c r="T158" s="96">
        <f t="shared" si="13"/>
        <v>0</v>
      </c>
      <c r="AR158" s="97" t="s">
        <v>118</v>
      </c>
      <c r="AT158" s="97" t="s">
        <v>80</v>
      </c>
      <c r="AU158" s="97" t="s">
        <v>85</v>
      </c>
      <c r="AY158" s="1" t="s">
        <v>76</v>
      </c>
      <c r="BE158" s="98">
        <f t="shared" si="14"/>
        <v>0</v>
      </c>
      <c r="BF158" s="98">
        <f t="shared" si="15"/>
        <v>0</v>
      </c>
      <c r="BG158" s="98">
        <f t="shared" si="16"/>
        <v>0</v>
      </c>
      <c r="BH158" s="98">
        <f t="shared" si="17"/>
        <v>0</v>
      </c>
      <c r="BI158" s="98">
        <f t="shared" si="18"/>
        <v>0</v>
      </c>
      <c r="BJ158" s="1" t="s">
        <v>85</v>
      </c>
      <c r="BK158" s="98">
        <f t="shared" si="19"/>
        <v>0</v>
      </c>
      <c r="BL158" s="1" t="s">
        <v>118</v>
      </c>
      <c r="BM158" s="97" t="s">
        <v>205</v>
      </c>
    </row>
    <row r="159" spans="2:65" s="72" customFormat="1" ht="22.9" customHeight="1" x14ac:dyDescent="0.2">
      <c r="B159" s="73"/>
      <c r="D159" s="74" t="s">
        <v>72</v>
      </c>
      <c r="E159" s="83" t="s">
        <v>206</v>
      </c>
      <c r="F159" s="83" t="s">
        <v>207</v>
      </c>
      <c r="I159" s="76"/>
      <c r="J159" s="84">
        <f>BK159</f>
        <v>0</v>
      </c>
      <c r="L159" s="73"/>
      <c r="M159" s="78"/>
      <c r="P159" s="79">
        <f>SUM(P160:P169)</f>
        <v>0</v>
      </c>
      <c r="R159" s="79">
        <f>SUM(R160:R169)</f>
        <v>0</v>
      </c>
      <c r="T159" s="80">
        <f>SUM(T160:T169)</f>
        <v>0</v>
      </c>
      <c r="AR159" s="74" t="s">
        <v>85</v>
      </c>
      <c r="AT159" s="81" t="s">
        <v>72</v>
      </c>
      <c r="AU159" s="81" t="s">
        <v>75</v>
      </c>
      <c r="AY159" s="74" t="s">
        <v>76</v>
      </c>
      <c r="BK159" s="82">
        <f>SUM(BK160:BK169)</f>
        <v>0</v>
      </c>
    </row>
    <row r="160" spans="2:65" s="8" customFormat="1" ht="16.5" customHeight="1" x14ac:dyDescent="0.2">
      <c r="B160" s="9"/>
      <c r="C160" s="85" t="s">
        <v>208</v>
      </c>
      <c r="D160" s="85" t="s">
        <v>80</v>
      </c>
      <c r="E160" s="86" t="s">
        <v>209</v>
      </c>
      <c r="F160" s="87" t="s">
        <v>210</v>
      </c>
      <c r="G160" s="88" t="s">
        <v>184</v>
      </c>
      <c r="H160" s="89">
        <v>200</v>
      </c>
      <c r="I160" s="90"/>
      <c r="J160" s="91">
        <f t="shared" ref="J160:J169" si="20">ROUND(I160*H160,2)</f>
        <v>0</v>
      </c>
      <c r="K160" s="92"/>
      <c r="L160" s="9"/>
      <c r="M160" s="93" t="s">
        <v>9</v>
      </c>
      <c r="N160" s="94" t="s">
        <v>29</v>
      </c>
      <c r="P160" s="95">
        <f t="shared" ref="P160:P169" si="21">O160*H160</f>
        <v>0</v>
      </c>
      <c r="Q160" s="95">
        <v>0</v>
      </c>
      <c r="R160" s="95">
        <f t="shared" ref="R160:R169" si="22">Q160*H160</f>
        <v>0</v>
      </c>
      <c r="S160" s="95">
        <v>0</v>
      </c>
      <c r="T160" s="96">
        <f t="shared" ref="T160:T169" si="23">S160*H160</f>
        <v>0</v>
      </c>
      <c r="AR160" s="97" t="s">
        <v>118</v>
      </c>
      <c r="AT160" s="97" t="s">
        <v>80</v>
      </c>
      <c r="AU160" s="97" t="s">
        <v>85</v>
      </c>
      <c r="AY160" s="1" t="s">
        <v>76</v>
      </c>
      <c r="BE160" s="98">
        <f t="shared" ref="BE160:BE169" si="24">IF(N160="základná",J160,0)</f>
        <v>0</v>
      </c>
      <c r="BF160" s="98">
        <f t="shared" ref="BF160:BF169" si="25">IF(N160="znížená",J160,0)</f>
        <v>0</v>
      </c>
      <c r="BG160" s="98">
        <f t="shared" ref="BG160:BG169" si="26">IF(N160="zákl. prenesená",J160,0)</f>
        <v>0</v>
      </c>
      <c r="BH160" s="98">
        <f t="shared" ref="BH160:BH169" si="27">IF(N160="zníž. prenesená",J160,0)</f>
        <v>0</v>
      </c>
      <c r="BI160" s="98">
        <f t="shared" ref="BI160:BI169" si="28">IF(N160="nulová",J160,0)</f>
        <v>0</v>
      </c>
      <c r="BJ160" s="1" t="s">
        <v>85</v>
      </c>
      <c r="BK160" s="98">
        <f t="shared" ref="BK160:BK169" si="29">ROUND(I160*H160,2)</f>
        <v>0</v>
      </c>
      <c r="BL160" s="1" t="s">
        <v>118</v>
      </c>
      <c r="BM160" s="97" t="s">
        <v>211</v>
      </c>
    </row>
    <row r="161" spans="2:65" s="8" customFormat="1" ht="44.25" customHeight="1" x14ac:dyDescent="0.2">
      <c r="B161" s="9"/>
      <c r="C161" s="99" t="s">
        <v>212</v>
      </c>
      <c r="D161" s="99" t="s">
        <v>121</v>
      </c>
      <c r="E161" s="100" t="s">
        <v>213</v>
      </c>
      <c r="F161" s="101" t="s">
        <v>214</v>
      </c>
      <c r="G161" s="102" t="s">
        <v>184</v>
      </c>
      <c r="H161" s="103">
        <v>99</v>
      </c>
      <c r="I161" s="104"/>
      <c r="J161" s="105">
        <f t="shared" si="20"/>
        <v>0</v>
      </c>
      <c r="K161" s="106"/>
      <c r="L161" s="107"/>
      <c r="M161" s="108" t="s">
        <v>9</v>
      </c>
      <c r="N161" s="109" t="s">
        <v>29</v>
      </c>
      <c r="P161" s="95">
        <f t="shared" si="21"/>
        <v>0</v>
      </c>
      <c r="Q161" s="95">
        <v>0</v>
      </c>
      <c r="R161" s="95">
        <f t="shared" si="22"/>
        <v>0</v>
      </c>
      <c r="S161" s="95">
        <v>0</v>
      </c>
      <c r="T161" s="96">
        <f t="shared" si="23"/>
        <v>0</v>
      </c>
      <c r="AR161" s="97" t="s">
        <v>124</v>
      </c>
      <c r="AT161" s="97" t="s">
        <v>121</v>
      </c>
      <c r="AU161" s="97" t="s">
        <v>85</v>
      </c>
      <c r="AY161" s="1" t="s">
        <v>76</v>
      </c>
      <c r="BE161" s="98">
        <f t="shared" si="24"/>
        <v>0</v>
      </c>
      <c r="BF161" s="98">
        <f t="shared" si="25"/>
        <v>0</v>
      </c>
      <c r="BG161" s="98">
        <f t="shared" si="26"/>
        <v>0</v>
      </c>
      <c r="BH161" s="98">
        <f t="shared" si="27"/>
        <v>0</v>
      </c>
      <c r="BI161" s="98">
        <f t="shared" si="28"/>
        <v>0</v>
      </c>
      <c r="BJ161" s="1" t="s">
        <v>85</v>
      </c>
      <c r="BK161" s="98">
        <f t="shared" si="29"/>
        <v>0</v>
      </c>
      <c r="BL161" s="1" t="s">
        <v>118</v>
      </c>
      <c r="BM161" s="97" t="s">
        <v>215</v>
      </c>
    </row>
    <row r="162" spans="2:65" s="8" customFormat="1" ht="62.65" customHeight="1" x14ac:dyDescent="0.2">
      <c r="B162" s="9"/>
      <c r="C162" s="99" t="s">
        <v>216</v>
      </c>
      <c r="D162" s="99" t="s">
        <v>121</v>
      </c>
      <c r="E162" s="100" t="s">
        <v>217</v>
      </c>
      <c r="F162" s="101" t="s">
        <v>218</v>
      </c>
      <c r="G162" s="102" t="s">
        <v>184</v>
      </c>
      <c r="H162" s="103">
        <v>2</v>
      </c>
      <c r="I162" s="104"/>
      <c r="J162" s="105">
        <f t="shared" si="20"/>
        <v>0</v>
      </c>
      <c r="K162" s="106"/>
      <c r="L162" s="107"/>
      <c r="M162" s="108" t="s">
        <v>9</v>
      </c>
      <c r="N162" s="109" t="s">
        <v>29</v>
      </c>
      <c r="P162" s="95">
        <f t="shared" si="21"/>
        <v>0</v>
      </c>
      <c r="Q162" s="95">
        <v>0</v>
      </c>
      <c r="R162" s="95">
        <f t="shared" si="22"/>
        <v>0</v>
      </c>
      <c r="S162" s="95">
        <v>0</v>
      </c>
      <c r="T162" s="96">
        <f t="shared" si="23"/>
        <v>0</v>
      </c>
      <c r="AR162" s="97" t="s">
        <v>124</v>
      </c>
      <c r="AT162" s="97" t="s">
        <v>121</v>
      </c>
      <c r="AU162" s="97" t="s">
        <v>85</v>
      </c>
      <c r="AY162" s="1" t="s">
        <v>76</v>
      </c>
      <c r="BE162" s="98">
        <f t="shared" si="24"/>
        <v>0</v>
      </c>
      <c r="BF162" s="98">
        <f t="shared" si="25"/>
        <v>0</v>
      </c>
      <c r="BG162" s="98">
        <f t="shared" si="26"/>
        <v>0</v>
      </c>
      <c r="BH162" s="98">
        <f t="shared" si="27"/>
        <v>0</v>
      </c>
      <c r="BI162" s="98">
        <f t="shared" si="28"/>
        <v>0</v>
      </c>
      <c r="BJ162" s="1" t="s">
        <v>85</v>
      </c>
      <c r="BK162" s="98">
        <f t="shared" si="29"/>
        <v>0</v>
      </c>
      <c r="BL162" s="1" t="s">
        <v>118</v>
      </c>
      <c r="BM162" s="97" t="s">
        <v>219</v>
      </c>
    </row>
    <row r="163" spans="2:65" s="8" customFormat="1" ht="62.65" customHeight="1" x14ac:dyDescent="0.2">
      <c r="B163" s="9"/>
      <c r="C163" s="99" t="s">
        <v>220</v>
      </c>
      <c r="D163" s="99" t="s">
        <v>121</v>
      </c>
      <c r="E163" s="100" t="s">
        <v>221</v>
      </c>
      <c r="F163" s="101" t="s">
        <v>222</v>
      </c>
      <c r="G163" s="102" t="s">
        <v>184</v>
      </c>
      <c r="H163" s="103">
        <v>99</v>
      </c>
      <c r="I163" s="104"/>
      <c r="J163" s="105">
        <f t="shared" si="20"/>
        <v>0</v>
      </c>
      <c r="K163" s="106"/>
      <c r="L163" s="107"/>
      <c r="M163" s="108" t="s">
        <v>9</v>
      </c>
      <c r="N163" s="109" t="s">
        <v>29</v>
      </c>
      <c r="P163" s="95">
        <f t="shared" si="21"/>
        <v>0</v>
      </c>
      <c r="Q163" s="95">
        <v>0</v>
      </c>
      <c r="R163" s="95">
        <f t="shared" si="22"/>
        <v>0</v>
      </c>
      <c r="S163" s="95">
        <v>0</v>
      </c>
      <c r="T163" s="96">
        <f t="shared" si="23"/>
        <v>0</v>
      </c>
      <c r="AR163" s="97" t="s">
        <v>124</v>
      </c>
      <c r="AT163" s="97" t="s">
        <v>121</v>
      </c>
      <c r="AU163" s="97" t="s">
        <v>85</v>
      </c>
      <c r="AY163" s="1" t="s">
        <v>76</v>
      </c>
      <c r="BE163" s="98">
        <f t="shared" si="24"/>
        <v>0</v>
      </c>
      <c r="BF163" s="98">
        <f t="shared" si="25"/>
        <v>0</v>
      </c>
      <c r="BG163" s="98">
        <f t="shared" si="26"/>
        <v>0</v>
      </c>
      <c r="BH163" s="98">
        <f t="shared" si="27"/>
        <v>0</v>
      </c>
      <c r="BI163" s="98">
        <f t="shared" si="28"/>
        <v>0</v>
      </c>
      <c r="BJ163" s="1" t="s">
        <v>85</v>
      </c>
      <c r="BK163" s="98">
        <f t="shared" si="29"/>
        <v>0</v>
      </c>
      <c r="BL163" s="1" t="s">
        <v>118</v>
      </c>
      <c r="BM163" s="97" t="s">
        <v>223</v>
      </c>
    </row>
    <row r="164" spans="2:65" s="8" customFormat="1" ht="21.75" customHeight="1" x14ac:dyDescent="0.2">
      <c r="B164" s="9"/>
      <c r="C164" s="85" t="s">
        <v>224</v>
      </c>
      <c r="D164" s="85" t="s">
        <v>80</v>
      </c>
      <c r="E164" s="86" t="s">
        <v>225</v>
      </c>
      <c r="F164" s="87" t="s">
        <v>226</v>
      </c>
      <c r="G164" s="88" t="s">
        <v>227</v>
      </c>
      <c r="H164" s="89">
        <v>101</v>
      </c>
      <c r="I164" s="90"/>
      <c r="J164" s="91">
        <f t="shared" si="20"/>
        <v>0</v>
      </c>
      <c r="K164" s="92"/>
      <c r="L164" s="9"/>
      <c r="M164" s="93" t="s">
        <v>9</v>
      </c>
      <c r="N164" s="94" t="s">
        <v>29</v>
      </c>
      <c r="P164" s="95">
        <f t="shared" si="21"/>
        <v>0</v>
      </c>
      <c r="Q164" s="95">
        <v>0</v>
      </c>
      <c r="R164" s="95">
        <f t="shared" si="22"/>
        <v>0</v>
      </c>
      <c r="S164" s="95">
        <v>0</v>
      </c>
      <c r="T164" s="96">
        <f t="shared" si="23"/>
        <v>0</v>
      </c>
      <c r="AR164" s="97" t="s">
        <v>118</v>
      </c>
      <c r="AT164" s="97" t="s">
        <v>80</v>
      </c>
      <c r="AU164" s="97" t="s">
        <v>85</v>
      </c>
      <c r="AY164" s="1" t="s">
        <v>76</v>
      </c>
      <c r="BE164" s="98">
        <f t="shared" si="24"/>
        <v>0</v>
      </c>
      <c r="BF164" s="98">
        <f t="shared" si="25"/>
        <v>0</v>
      </c>
      <c r="BG164" s="98">
        <f t="shared" si="26"/>
        <v>0</v>
      </c>
      <c r="BH164" s="98">
        <f t="shared" si="27"/>
        <v>0</v>
      </c>
      <c r="BI164" s="98">
        <f t="shared" si="28"/>
        <v>0</v>
      </c>
      <c r="BJ164" s="1" t="s">
        <v>85</v>
      </c>
      <c r="BK164" s="98">
        <f t="shared" si="29"/>
        <v>0</v>
      </c>
      <c r="BL164" s="1" t="s">
        <v>118</v>
      </c>
      <c r="BM164" s="97" t="s">
        <v>228</v>
      </c>
    </row>
    <row r="165" spans="2:65" s="8" customFormat="1" ht="16.5" customHeight="1" x14ac:dyDescent="0.2">
      <c r="B165" s="9"/>
      <c r="C165" s="99" t="s">
        <v>229</v>
      </c>
      <c r="D165" s="99" t="s">
        <v>121</v>
      </c>
      <c r="E165" s="100" t="s">
        <v>230</v>
      </c>
      <c r="F165" s="101" t="s">
        <v>231</v>
      </c>
      <c r="G165" s="102" t="s">
        <v>184</v>
      </c>
      <c r="H165" s="103">
        <v>99</v>
      </c>
      <c r="I165" s="104"/>
      <c r="J165" s="105">
        <f t="shared" si="20"/>
        <v>0</v>
      </c>
      <c r="K165" s="106"/>
      <c r="L165" s="107"/>
      <c r="M165" s="108" t="s">
        <v>9</v>
      </c>
      <c r="N165" s="109" t="s">
        <v>29</v>
      </c>
      <c r="P165" s="95">
        <f t="shared" si="21"/>
        <v>0</v>
      </c>
      <c r="Q165" s="95">
        <v>0</v>
      </c>
      <c r="R165" s="95">
        <f t="shared" si="22"/>
        <v>0</v>
      </c>
      <c r="S165" s="95">
        <v>0</v>
      </c>
      <c r="T165" s="96">
        <f t="shared" si="23"/>
        <v>0</v>
      </c>
      <c r="AR165" s="97" t="s">
        <v>124</v>
      </c>
      <c r="AT165" s="97" t="s">
        <v>121</v>
      </c>
      <c r="AU165" s="97" t="s">
        <v>85</v>
      </c>
      <c r="AY165" s="1" t="s">
        <v>76</v>
      </c>
      <c r="BE165" s="98">
        <f t="shared" si="24"/>
        <v>0</v>
      </c>
      <c r="BF165" s="98">
        <f t="shared" si="25"/>
        <v>0</v>
      </c>
      <c r="BG165" s="98">
        <f t="shared" si="26"/>
        <v>0</v>
      </c>
      <c r="BH165" s="98">
        <f t="shared" si="27"/>
        <v>0</v>
      </c>
      <c r="BI165" s="98">
        <f t="shared" si="28"/>
        <v>0</v>
      </c>
      <c r="BJ165" s="1" t="s">
        <v>85</v>
      </c>
      <c r="BK165" s="98">
        <f t="shared" si="29"/>
        <v>0</v>
      </c>
      <c r="BL165" s="1" t="s">
        <v>118</v>
      </c>
      <c r="BM165" s="97" t="s">
        <v>232</v>
      </c>
    </row>
    <row r="166" spans="2:65" s="8" customFormat="1" ht="16.5" customHeight="1" x14ac:dyDescent="0.2">
      <c r="B166" s="9"/>
      <c r="C166" s="99" t="s">
        <v>233</v>
      </c>
      <c r="D166" s="99" t="s">
        <v>121</v>
      </c>
      <c r="E166" s="100" t="s">
        <v>234</v>
      </c>
      <c r="F166" s="101" t="s">
        <v>235</v>
      </c>
      <c r="G166" s="102" t="s">
        <v>184</v>
      </c>
      <c r="H166" s="103">
        <v>2</v>
      </c>
      <c r="I166" s="104"/>
      <c r="J166" s="105">
        <f t="shared" si="20"/>
        <v>0</v>
      </c>
      <c r="K166" s="106"/>
      <c r="L166" s="107"/>
      <c r="M166" s="108" t="s">
        <v>9</v>
      </c>
      <c r="N166" s="109" t="s">
        <v>29</v>
      </c>
      <c r="P166" s="95">
        <f t="shared" si="21"/>
        <v>0</v>
      </c>
      <c r="Q166" s="95">
        <v>0</v>
      </c>
      <c r="R166" s="95">
        <f t="shared" si="22"/>
        <v>0</v>
      </c>
      <c r="S166" s="95">
        <v>0</v>
      </c>
      <c r="T166" s="96">
        <f t="shared" si="23"/>
        <v>0</v>
      </c>
      <c r="AR166" s="97" t="s">
        <v>124</v>
      </c>
      <c r="AT166" s="97" t="s">
        <v>121</v>
      </c>
      <c r="AU166" s="97" t="s">
        <v>85</v>
      </c>
      <c r="AY166" s="1" t="s">
        <v>76</v>
      </c>
      <c r="BE166" s="98">
        <f t="shared" si="24"/>
        <v>0</v>
      </c>
      <c r="BF166" s="98">
        <f t="shared" si="25"/>
        <v>0</v>
      </c>
      <c r="BG166" s="98">
        <f t="shared" si="26"/>
        <v>0</v>
      </c>
      <c r="BH166" s="98">
        <f t="shared" si="27"/>
        <v>0</v>
      </c>
      <c r="BI166" s="98">
        <f t="shared" si="28"/>
        <v>0</v>
      </c>
      <c r="BJ166" s="1" t="s">
        <v>85</v>
      </c>
      <c r="BK166" s="98">
        <f t="shared" si="29"/>
        <v>0</v>
      </c>
      <c r="BL166" s="1" t="s">
        <v>118</v>
      </c>
      <c r="BM166" s="97" t="s">
        <v>236</v>
      </c>
    </row>
    <row r="167" spans="2:65" s="8" customFormat="1" ht="21.75" customHeight="1" x14ac:dyDescent="0.2">
      <c r="B167" s="9"/>
      <c r="C167" s="85" t="s">
        <v>237</v>
      </c>
      <c r="D167" s="85" t="s">
        <v>80</v>
      </c>
      <c r="E167" s="86" t="s">
        <v>238</v>
      </c>
      <c r="F167" s="87" t="s">
        <v>239</v>
      </c>
      <c r="G167" s="88" t="s">
        <v>129</v>
      </c>
      <c r="H167" s="110"/>
      <c r="I167" s="90"/>
      <c r="J167" s="91">
        <f t="shared" si="20"/>
        <v>0</v>
      </c>
      <c r="K167" s="92"/>
      <c r="L167" s="9"/>
      <c r="M167" s="93" t="s">
        <v>9</v>
      </c>
      <c r="N167" s="94" t="s">
        <v>29</v>
      </c>
      <c r="P167" s="95">
        <f t="shared" si="21"/>
        <v>0</v>
      </c>
      <c r="Q167" s="95">
        <v>0</v>
      </c>
      <c r="R167" s="95">
        <f t="shared" si="22"/>
        <v>0</v>
      </c>
      <c r="S167" s="95">
        <v>0</v>
      </c>
      <c r="T167" s="96">
        <f t="shared" si="23"/>
        <v>0</v>
      </c>
      <c r="AR167" s="97" t="s">
        <v>118</v>
      </c>
      <c r="AT167" s="97" t="s">
        <v>80</v>
      </c>
      <c r="AU167" s="97" t="s">
        <v>85</v>
      </c>
      <c r="AY167" s="1" t="s">
        <v>76</v>
      </c>
      <c r="BE167" s="98">
        <f t="shared" si="24"/>
        <v>0</v>
      </c>
      <c r="BF167" s="98">
        <f t="shared" si="25"/>
        <v>0</v>
      </c>
      <c r="BG167" s="98">
        <f t="shared" si="26"/>
        <v>0</v>
      </c>
      <c r="BH167" s="98">
        <f t="shared" si="27"/>
        <v>0</v>
      </c>
      <c r="BI167" s="98">
        <f t="shared" si="28"/>
        <v>0</v>
      </c>
      <c r="BJ167" s="1" t="s">
        <v>85</v>
      </c>
      <c r="BK167" s="98">
        <f t="shared" si="29"/>
        <v>0</v>
      </c>
      <c r="BL167" s="1" t="s">
        <v>118</v>
      </c>
      <c r="BM167" s="97" t="s">
        <v>240</v>
      </c>
    </row>
    <row r="168" spans="2:65" s="8" customFormat="1" ht="24.2" customHeight="1" x14ac:dyDescent="0.2">
      <c r="B168" s="9"/>
      <c r="C168" s="85" t="s">
        <v>241</v>
      </c>
      <c r="D168" s="85" t="s">
        <v>80</v>
      </c>
      <c r="E168" s="86" t="s">
        <v>242</v>
      </c>
      <c r="F168" s="87" t="s">
        <v>243</v>
      </c>
      <c r="G168" s="88" t="s">
        <v>129</v>
      </c>
      <c r="H168" s="110"/>
      <c r="I168" s="90"/>
      <c r="J168" s="91">
        <f t="shared" si="20"/>
        <v>0</v>
      </c>
      <c r="K168" s="92"/>
      <c r="L168" s="9"/>
      <c r="M168" s="93" t="s">
        <v>9</v>
      </c>
      <c r="N168" s="94" t="s">
        <v>29</v>
      </c>
      <c r="P168" s="95">
        <f t="shared" si="21"/>
        <v>0</v>
      </c>
      <c r="Q168" s="95">
        <v>0</v>
      </c>
      <c r="R168" s="95">
        <f t="shared" si="22"/>
        <v>0</v>
      </c>
      <c r="S168" s="95">
        <v>0</v>
      </c>
      <c r="T168" s="96">
        <f t="shared" si="23"/>
        <v>0</v>
      </c>
      <c r="AR168" s="97" t="s">
        <v>118</v>
      </c>
      <c r="AT168" s="97" t="s">
        <v>80</v>
      </c>
      <c r="AU168" s="97" t="s">
        <v>85</v>
      </c>
      <c r="AY168" s="1" t="s">
        <v>76</v>
      </c>
      <c r="BE168" s="98">
        <f t="shared" si="24"/>
        <v>0</v>
      </c>
      <c r="BF168" s="98">
        <f t="shared" si="25"/>
        <v>0</v>
      </c>
      <c r="BG168" s="98">
        <f t="shared" si="26"/>
        <v>0</v>
      </c>
      <c r="BH168" s="98">
        <f t="shared" si="27"/>
        <v>0</v>
      </c>
      <c r="BI168" s="98">
        <f t="shared" si="28"/>
        <v>0</v>
      </c>
      <c r="BJ168" s="1" t="s">
        <v>85</v>
      </c>
      <c r="BK168" s="98">
        <f t="shared" si="29"/>
        <v>0</v>
      </c>
      <c r="BL168" s="1" t="s">
        <v>118</v>
      </c>
      <c r="BM168" s="97" t="s">
        <v>244</v>
      </c>
    </row>
    <row r="169" spans="2:65" s="8" customFormat="1" ht="33" customHeight="1" x14ac:dyDescent="0.2">
      <c r="B169" s="9"/>
      <c r="C169" s="85" t="s">
        <v>245</v>
      </c>
      <c r="D169" s="85" t="s">
        <v>80</v>
      </c>
      <c r="E169" s="86" t="s">
        <v>246</v>
      </c>
      <c r="F169" s="87" t="s">
        <v>247</v>
      </c>
      <c r="G169" s="88" t="s">
        <v>248</v>
      </c>
      <c r="H169" s="89">
        <v>1</v>
      </c>
      <c r="I169" s="90"/>
      <c r="J169" s="91">
        <f t="shared" si="20"/>
        <v>0</v>
      </c>
      <c r="K169" s="92"/>
      <c r="L169" s="9"/>
      <c r="M169" s="93" t="s">
        <v>9</v>
      </c>
      <c r="N169" s="94" t="s">
        <v>29</v>
      </c>
      <c r="P169" s="95">
        <f t="shared" si="21"/>
        <v>0</v>
      </c>
      <c r="Q169" s="95">
        <v>0</v>
      </c>
      <c r="R169" s="95">
        <f t="shared" si="22"/>
        <v>0</v>
      </c>
      <c r="S169" s="95">
        <v>0</v>
      </c>
      <c r="T169" s="96">
        <f t="shared" si="23"/>
        <v>0</v>
      </c>
      <c r="AR169" s="97" t="s">
        <v>118</v>
      </c>
      <c r="AT169" s="97" t="s">
        <v>80</v>
      </c>
      <c r="AU169" s="97" t="s">
        <v>85</v>
      </c>
      <c r="AY169" s="1" t="s">
        <v>76</v>
      </c>
      <c r="BE169" s="98">
        <f t="shared" si="24"/>
        <v>0</v>
      </c>
      <c r="BF169" s="98">
        <f t="shared" si="25"/>
        <v>0</v>
      </c>
      <c r="BG169" s="98">
        <f t="shared" si="26"/>
        <v>0</v>
      </c>
      <c r="BH169" s="98">
        <f t="shared" si="27"/>
        <v>0</v>
      </c>
      <c r="BI169" s="98">
        <f t="shared" si="28"/>
        <v>0</v>
      </c>
      <c r="BJ169" s="1" t="s">
        <v>85</v>
      </c>
      <c r="BK169" s="98">
        <f t="shared" si="29"/>
        <v>0</v>
      </c>
      <c r="BL169" s="1" t="s">
        <v>118</v>
      </c>
      <c r="BM169" s="97" t="s">
        <v>249</v>
      </c>
    </row>
    <row r="170" spans="2:65" s="72" customFormat="1" ht="22.9" customHeight="1" x14ac:dyDescent="0.2">
      <c r="B170" s="73"/>
      <c r="D170" s="74" t="s">
        <v>72</v>
      </c>
      <c r="E170" s="83" t="s">
        <v>250</v>
      </c>
      <c r="F170" s="83" t="s">
        <v>251</v>
      </c>
      <c r="I170" s="76"/>
      <c r="J170" s="84">
        <f>BK170</f>
        <v>0</v>
      </c>
      <c r="L170" s="73"/>
      <c r="M170" s="78"/>
      <c r="P170" s="79">
        <f>SUM(P171:P206)</f>
        <v>0</v>
      </c>
      <c r="R170" s="79">
        <f>SUM(R171:R206)</f>
        <v>2.4732799999999999</v>
      </c>
      <c r="T170" s="80">
        <f>SUM(T171:T206)</f>
        <v>4</v>
      </c>
      <c r="AR170" s="74" t="s">
        <v>85</v>
      </c>
      <c r="AT170" s="81" t="s">
        <v>72</v>
      </c>
      <c r="AU170" s="81" t="s">
        <v>75</v>
      </c>
      <c r="AY170" s="74" t="s">
        <v>76</v>
      </c>
      <c r="BK170" s="82">
        <f>SUM(BK171:BK206)</f>
        <v>0</v>
      </c>
    </row>
    <row r="171" spans="2:65" s="8" customFormat="1" ht="24.2" customHeight="1" x14ac:dyDescent="0.2">
      <c r="B171" s="9"/>
      <c r="C171" s="85" t="s">
        <v>252</v>
      </c>
      <c r="D171" s="85" t="s">
        <v>80</v>
      </c>
      <c r="E171" s="86" t="s">
        <v>253</v>
      </c>
      <c r="F171" s="87" t="s">
        <v>254</v>
      </c>
      <c r="G171" s="88" t="s">
        <v>184</v>
      </c>
      <c r="H171" s="89">
        <v>101</v>
      </c>
      <c r="I171" s="90"/>
      <c r="J171" s="91">
        <f t="shared" ref="J171:J206" si="30">ROUND(I171*H171,2)</f>
        <v>0</v>
      </c>
      <c r="K171" s="92"/>
      <c r="L171" s="9"/>
      <c r="M171" s="93" t="s">
        <v>9</v>
      </c>
      <c r="N171" s="94" t="s">
        <v>29</v>
      </c>
      <c r="P171" s="95">
        <f t="shared" ref="P171:P206" si="31">O171*H171</f>
        <v>0</v>
      </c>
      <c r="Q171" s="95">
        <v>0</v>
      </c>
      <c r="R171" s="95">
        <f t="shared" ref="R171:R206" si="32">Q171*H171</f>
        <v>0</v>
      </c>
      <c r="S171" s="95">
        <v>0</v>
      </c>
      <c r="T171" s="96">
        <f t="shared" ref="T171:T206" si="33">S171*H171</f>
        <v>0</v>
      </c>
      <c r="AR171" s="97" t="s">
        <v>118</v>
      </c>
      <c r="AT171" s="97" t="s">
        <v>80</v>
      </c>
      <c r="AU171" s="97" t="s">
        <v>85</v>
      </c>
      <c r="AY171" s="1" t="s">
        <v>76</v>
      </c>
      <c r="BE171" s="98">
        <f t="shared" ref="BE171:BE206" si="34">IF(N171="základná",J171,0)</f>
        <v>0</v>
      </c>
      <c r="BF171" s="98">
        <f t="shared" ref="BF171:BF206" si="35">IF(N171="znížená",J171,0)</f>
        <v>0</v>
      </c>
      <c r="BG171" s="98">
        <f t="shared" ref="BG171:BG206" si="36">IF(N171="zákl. prenesená",J171,0)</f>
        <v>0</v>
      </c>
      <c r="BH171" s="98">
        <f t="shared" ref="BH171:BH206" si="37">IF(N171="zníž. prenesená",J171,0)</f>
        <v>0</v>
      </c>
      <c r="BI171" s="98">
        <f t="shared" ref="BI171:BI206" si="38">IF(N171="nulová",J171,0)</f>
        <v>0</v>
      </c>
      <c r="BJ171" s="1" t="s">
        <v>85</v>
      </c>
      <c r="BK171" s="98">
        <f t="shared" ref="BK171:BK206" si="39">ROUND(I171*H171,2)</f>
        <v>0</v>
      </c>
      <c r="BL171" s="1" t="s">
        <v>118</v>
      </c>
      <c r="BM171" s="97" t="s">
        <v>255</v>
      </c>
    </row>
    <row r="172" spans="2:65" s="8" customFormat="1" ht="16.5" customHeight="1" x14ac:dyDescent="0.2">
      <c r="B172" s="9"/>
      <c r="C172" s="85" t="s">
        <v>256</v>
      </c>
      <c r="D172" s="85" t="s">
        <v>80</v>
      </c>
      <c r="E172" s="86" t="s">
        <v>257</v>
      </c>
      <c r="F172" s="87" t="s">
        <v>258</v>
      </c>
      <c r="G172" s="88" t="s">
        <v>184</v>
      </c>
      <c r="H172" s="89">
        <v>100</v>
      </c>
      <c r="I172" s="90"/>
      <c r="J172" s="91">
        <f t="shared" si="30"/>
        <v>0</v>
      </c>
      <c r="K172" s="92"/>
      <c r="L172" s="9"/>
      <c r="M172" s="93" t="s">
        <v>9</v>
      </c>
      <c r="N172" s="94" t="s">
        <v>29</v>
      </c>
      <c r="P172" s="95">
        <f t="shared" si="31"/>
        <v>0</v>
      </c>
      <c r="Q172" s="95">
        <v>8.0000000000000007E-5</v>
      </c>
      <c r="R172" s="95">
        <f t="shared" si="32"/>
        <v>8.0000000000000002E-3</v>
      </c>
      <c r="S172" s="95">
        <v>0.04</v>
      </c>
      <c r="T172" s="96">
        <f t="shared" si="33"/>
        <v>4</v>
      </c>
      <c r="AR172" s="97" t="s">
        <v>118</v>
      </c>
      <c r="AT172" s="97" t="s">
        <v>80</v>
      </c>
      <c r="AU172" s="97" t="s">
        <v>85</v>
      </c>
      <c r="AY172" s="1" t="s">
        <v>76</v>
      </c>
      <c r="BE172" s="98">
        <f t="shared" si="34"/>
        <v>0</v>
      </c>
      <c r="BF172" s="98">
        <f t="shared" si="35"/>
        <v>0</v>
      </c>
      <c r="BG172" s="98">
        <f t="shared" si="36"/>
        <v>0</v>
      </c>
      <c r="BH172" s="98">
        <f t="shared" si="37"/>
        <v>0</v>
      </c>
      <c r="BI172" s="98">
        <f t="shared" si="38"/>
        <v>0</v>
      </c>
      <c r="BJ172" s="1" t="s">
        <v>85</v>
      </c>
      <c r="BK172" s="98">
        <f t="shared" si="39"/>
        <v>0</v>
      </c>
      <c r="BL172" s="1" t="s">
        <v>118</v>
      </c>
      <c r="BM172" s="97" t="s">
        <v>259</v>
      </c>
    </row>
    <row r="173" spans="2:65" s="8" customFormat="1" ht="24.2" customHeight="1" x14ac:dyDescent="0.2">
      <c r="B173" s="9"/>
      <c r="C173" s="85" t="s">
        <v>260</v>
      </c>
      <c r="D173" s="85" t="s">
        <v>80</v>
      </c>
      <c r="E173" s="86" t="s">
        <v>261</v>
      </c>
      <c r="F173" s="87" t="s">
        <v>262</v>
      </c>
      <c r="G173" s="88" t="s">
        <v>184</v>
      </c>
      <c r="H173" s="89">
        <v>101</v>
      </c>
      <c r="I173" s="90"/>
      <c r="J173" s="91">
        <f t="shared" si="30"/>
        <v>0</v>
      </c>
      <c r="K173" s="92"/>
      <c r="L173" s="9"/>
      <c r="M173" s="93" t="s">
        <v>9</v>
      </c>
      <c r="N173" s="94" t="s">
        <v>29</v>
      </c>
      <c r="P173" s="95">
        <f t="shared" si="31"/>
        <v>0</v>
      </c>
      <c r="Q173" s="95">
        <v>5.0000000000000002E-5</v>
      </c>
      <c r="R173" s="95">
        <f t="shared" si="32"/>
        <v>5.0500000000000007E-3</v>
      </c>
      <c r="S173" s="95">
        <v>0</v>
      </c>
      <c r="T173" s="96">
        <f t="shared" si="33"/>
        <v>0</v>
      </c>
      <c r="AR173" s="97" t="s">
        <v>118</v>
      </c>
      <c r="AT173" s="97" t="s">
        <v>80</v>
      </c>
      <c r="AU173" s="97" t="s">
        <v>85</v>
      </c>
      <c r="AY173" s="1" t="s">
        <v>76</v>
      </c>
      <c r="BE173" s="98">
        <f t="shared" si="34"/>
        <v>0</v>
      </c>
      <c r="BF173" s="98">
        <f t="shared" si="35"/>
        <v>0</v>
      </c>
      <c r="BG173" s="98">
        <f t="shared" si="36"/>
        <v>0</v>
      </c>
      <c r="BH173" s="98">
        <f t="shared" si="37"/>
        <v>0</v>
      </c>
      <c r="BI173" s="98">
        <f t="shared" si="38"/>
        <v>0</v>
      </c>
      <c r="BJ173" s="1" t="s">
        <v>85</v>
      </c>
      <c r="BK173" s="98">
        <f t="shared" si="39"/>
        <v>0</v>
      </c>
      <c r="BL173" s="1" t="s">
        <v>118</v>
      </c>
      <c r="BM173" s="97" t="s">
        <v>263</v>
      </c>
    </row>
    <row r="174" spans="2:65" s="8" customFormat="1" ht="16.5" customHeight="1" x14ac:dyDescent="0.2">
      <c r="B174" s="9"/>
      <c r="C174" s="99" t="s">
        <v>264</v>
      </c>
      <c r="D174" s="99" t="s">
        <v>121</v>
      </c>
      <c r="E174" s="100" t="s">
        <v>265</v>
      </c>
      <c r="F174" s="101" t="s">
        <v>266</v>
      </c>
      <c r="G174" s="102" t="s">
        <v>184</v>
      </c>
      <c r="H174" s="103">
        <v>84</v>
      </c>
      <c r="I174" s="104"/>
      <c r="J174" s="105">
        <f t="shared" si="30"/>
        <v>0</v>
      </c>
      <c r="K174" s="106"/>
      <c r="L174" s="107"/>
      <c r="M174" s="108" t="s">
        <v>9</v>
      </c>
      <c r="N174" s="109" t="s">
        <v>29</v>
      </c>
      <c r="P174" s="95">
        <f t="shared" si="31"/>
        <v>0</v>
      </c>
      <c r="Q174" s="95">
        <v>1.1999999999999999E-3</v>
      </c>
      <c r="R174" s="95">
        <f t="shared" si="32"/>
        <v>0.10079999999999999</v>
      </c>
      <c r="S174" s="95">
        <v>0</v>
      </c>
      <c r="T174" s="96">
        <f t="shared" si="33"/>
        <v>0</v>
      </c>
      <c r="AR174" s="97" t="s">
        <v>124</v>
      </c>
      <c r="AT174" s="97" t="s">
        <v>121</v>
      </c>
      <c r="AU174" s="97" t="s">
        <v>85</v>
      </c>
      <c r="AY174" s="1" t="s">
        <v>76</v>
      </c>
      <c r="BE174" s="98">
        <f t="shared" si="34"/>
        <v>0</v>
      </c>
      <c r="BF174" s="98">
        <f t="shared" si="35"/>
        <v>0</v>
      </c>
      <c r="BG174" s="98">
        <f t="shared" si="36"/>
        <v>0</v>
      </c>
      <c r="BH174" s="98">
        <f t="shared" si="37"/>
        <v>0</v>
      </c>
      <c r="BI174" s="98">
        <f t="shared" si="38"/>
        <v>0</v>
      </c>
      <c r="BJ174" s="1" t="s">
        <v>85</v>
      </c>
      <c r="BK174" s="98">
        <f t="shared" si="39"/>
        <v>0</v>
      </c>
      <c r="BL174" s="1" t="s">
        <v>118</v>
      </c>
      <c r="BM174" s="97" t="s">
        <v>267</v>
      </c>
    </row>
    <row r="175" spans="2:65" s="8" customFormat="1" ht="24.2" customHeight="1" x14ac:dyDescent="0.2">
      <c r="B175" s="9"/>
      <c r="C175" s="85" t="s">
        <v>268</v>
      </c>
      <c r="D175" s="85" t="s">
        <v>80</v>
      </c>
      <c r="E175" s="86" t="s">
        <v>269</v>
      </c>
      <c r="F175" s="87" t="s">
        <v>270</v>
      </c>
      <c r="G175" s="88" t="s">
        <v>184</v>
      </c>
      <c r="H175" s="89">
        <v>10</v>
      </c>
      <c r="I175" s="90"/>
      <c r="J175" s="91">
        <f t="shared" si="30"/>
        <v>0</v>
      </c>
      <c r="K175" s="92"/>
      <c r="L175" s="9"/>
      <c r="M175" s="93" t="s">
        <v>9</v>
      </c>
      <c r="N175" s="94" t="s">
        <v>29</v>
      </c>
      <c r="P175" s="95">
        <f t="shared" si="31"/>
        <v>0</v>
      </c>
      <c r="Q175" s="95">
        <v>2.0000000000000002E-5</v>
      </c>
      <c r="R175" s="95">
        <f t="shared" si="32"/>
        <v>2.0000000000000001E-4</v>
      </c>
      <c r="S175" s="95">
        <v>0</v>
      </c>
      <c r="T175" s="96">
        <f t="shared" si="33"/>
        <v>0</v>
      </c>
      <c r="AR175" s="97" t="s">
        <v>118</v>
      </c>
      <c r="AT175" s="97" t="s">
        <v>80</v>
      </c>
      <c r="AU175" s="97" t="s">
        <v>85</v>
      </c>
      <c r="AY175" s="1" t="s">
        <v>76</v>
      </c>
      <c r="BE175" s="98">
        <f t="shared" si="34"/>
        <v>0</v>
      </c>
      <c r="BF175" s="98">
        <f t="shared" si="35"/>
        <v>0</v>
      </c>
      <c r="BG175" s="98">
        <f t="shared" si="36"/>
        <v>0</v>
      </c>
      <c r="BH175" s="98">
        <f t="shared" si="37"/>
        <v>0</v>
      </c>
      <c r="BI175" s="98">
        <f t="shared" si="38"/>
        <v>0</v>
      </c>
      <c r="BJ175" s="1" t="s">
        <v>85</v>
      </c>
      <c r="BK175" s="98">
        <f t="shared" si="39"/>
        <v>0</v>
      </c>
      <c r="BL175" s="1" t="s">
        <v>118</v>
      </c>
      <c r="BM175" s="97" t="s">
        <v>271</v>
      </c>
    </row>
    <row r="176" spans="2:65" s="8" customFormat="1" ht="33" customHeight="1" x14ac:dyDescent="0.2">
      <c r="B176" s="9"/>
      <c r="C176" s="99" t="s">
        <v>272</v>
      </c>
      <c r="D176" s="99" t="s">
        <v>121</v>
      </c>
      <c r="E176" s="100" t="s">
        <v>273</v>
      </c>
      <c r="F176" s="101" t="s">
        <v>274</v>
      </c>
      <c r="G176" s="102" t="s">
        <v>184</v>
      </c>
      <c r="H176" s="103">
        <v>2</v>
      </c>
      <c r="I176" s="104"/>
      <c r="J176" s="105">
        <f t="shared" si="30"/>
        <v>0</v>
      </c>
      <c r="K176" s="106"/>
      <c r="L176" s="107"/>
      <c r="M176" s="108" t="s">
        <v>9</v>
      </c>
      <c r="N176" s="109" t="s">
        <v>29</v>
      </c>
      <c r="P176" s="95">
        <f t="shared" si="31"/>
        <v>0</v>
      </c>
      <c r="Q176" s="95">
        <v>1.575E-2</v>
      </c>
      <c r="R176" s="95">
        <f t="shared" si="32"/>
        <v>3.15E-2</v>
      </c>
      <c r="S176" s="95">
        <v>0</v>
      </c>
      <c r="T176" s="96">
        <f t="shared" si="33"/>
        <v>0</v>
      </c>
      <c r="AR176" s="97" t="s">
        <v>124</v>
      </c>
      <c r="AT176" s="97" t="s">
        <v>121</v>
      </c>
      <c r="AU176" s="97" t="s">
        <v>85</v>
      </c>
      <c r="AY176" s="1" t="s">
        <v>76</v>
      </c>
      <c r="BE176" s="98">
        <f t="shared" si="34"/>
        <v>0</v>
      </c>
      <c r="BF176" s="98">
        <f t="shared" si="35"/>
        <v>0</v>
      </c>
      <c r="BG176" s="98">
        <f t="shared" si="36"/>
        <v>0</v>
      </c>
      <c r="BH176" s="98">
        <f t="shared" si="37"/>
        <v>0</v>
      </c>
      <c r="BI176" s="98">
        <f t="shared" si="38"/>
        <v>0</v>
      </c>
      <c r="BJ176" s="1" t="s">
        <v>85</v>
      </c>
      <c r="BK176" s="98">
        <f t="shared" si="39"/>
        <v>0</v>
      </c>
      <c r="BL176" s="1" t="s">
        <v>118</v>
      </c>
      <c r="BM176" s="97" t="s">
        <v>275</v>
      </c>
    </row>
    <row r="177" spans="2:65" s="8" customFormat="1" ht="33" customHeight="1" x14ac:dyDescent="0.2">
      <c r="B177" s="9"/>
      <c r="C177" s="99" t="s">
        <v>276</v>
      </c>
      <c r="D177" s="99" t="s">
        <v>121</v>
      </c>
      <c r="E177" s="100" t="s">
        <v>277</v>
      </c>
      <c r="F177" s="101" t="s">
        <v>278</v>
      </c>
      <c r="G177" s="102" t="s">
        <v>184</v>
      </c>
      <c r="H177" s="103">
        <v>5</v>
      </c>
      <c r="I177" s="104"/>
      <c r="J177" s="105">
        <f t="shared" si="30"/>
        <v>0</v>
      </c>
      <c r="K177" s="106"/>
      <c r="L177" s="107"/>
      <c r="M177" s="108" t="s">
        <v>9</v>
      </c>
      <c r="N177" s="109" t="s">
        <v>29</v>
      </c>
      <c r="P177" s="95">
        <f t="shared" si="31"/>
        <v>0</v>
      </c>
      <c r="Q177" s="95">
        <v>1.089E-2</v>
      </c>
      <c r="R177" s="95">
        <f t="shared" si="32"/>
        <v>5.4449999999999998E-2</v>
      </c>
      <c r="S177" s="95">
        <v>0</v>
      </c>
      <c r="T177" s="96">
        <f t="shared" si="33"/>
        <v>0</v>
      </c>
      <c r="AR177" s="97" t="s">
        <v>124</v>
      </c>
      <c r="AT177" s="97" t="s">
        <v>121</v>
      </c>
      <c r="AU177" s="97" t="s">
        <v>85</v>
      </c>
      <c r="AY177" s="1" t="s">
        <v>76</v>
      </c>
      <c r="BE177" s="98">
        <f t="shared" si="34"/>
        <v>0</v>
      </c>
      <c r="BF177" s="98">
        <f t="shared" si="35"/>
        <v>0</v>
      </c>
      <c r="BG177" s="98">
        <f t="shared" si="36"/>
        <v>0</v>
      </c>
      <c r="BH177" s="98">
        <f t="shared" si="37"/>
        <v>0</v>
      </c>
      <c r="BI177" s="98">
        <f t="shared" si="38"/>
        <v>0</v>
      </c>
      <c r="BJ177" s="1" t="s">
        <v>85</v>
      </c>
      <c r="BK177" s="98">
        <f t="shared" si="39"/>
        <v>0</v>
      </c>
      <c r="BL177" s="1" t="s">
        <v>118</v>
      </c>
      <c r="BM177" s="97" t="s">
        <v>279</v>
      </c>
    </row>
    <row r="178" spans="2:65" s="8" customFormat="1" ht="33" customHeight="1" x14ac:dyDescent="0.2">
      <c r="B178" s="9"/>
      <c r="C178" s="99" t="s">
        <v>280</v>
      </c>
      <c r="D178" s="99" t="s">
        <v>121</v>
      </c>
      <c r="E178" s="100" t="s">
        <v>281</v>
      </c>
      <c r="F178" s="101" t="s">
        <v>282</v>
      </c>
      <c r="G178" s="102" t="s">
        <v>184</v>
      </c>
      <c r="H178" s="103">
        <v>2</v>
      </c>
      <c r="I178" s="104"/>
      <c r="J178" s="105">
        <f t="shared" si="30"/>
        <v>0</v>
      </c>
      <c r="K178" s="106"/>
      <c r="L178" s="107"/>
      <c r="M178" s="108" t="s">
        <v>9</v>
      </c>
      <c r="N178" s="109" t="s">
        <v>29</v>
      </c>
      <c r="P178" s="95">
        <f t="shared" si="31"/>
        <v>0</v>
      </c>
      <c r="Q178" s="95">
        <v>1.3610000000000001E-2</v>
      </c>
      <c r="R178" s="95">
        <f t="shared" si="32"/>
        <v>2.7220000000000001E-2</v>
      </c>
      <c r="S178" s="95">
        <v>0</v>
      </c>
      <c r="T178" s="96">
        <f t="shared" si="33"/>
        <v>0</v>
      </c>
      <c r="AR178" s="97" t="s">
        <v>124</v>
      </c>
      <c r="AT178" s="97" t="s">
        <v>121</v>
      </c>
      <c r="AU178" s="97" t="s">
        <v>85</v>
      </c>
      <c r="AY178" s="1" t="s">
        <v>76</v>
      </c>
      <c r="BE178" s="98">
        <f t="shared" si="34"/>
        <v>0</v>
      </c>
      <c r="BF178" s="98">
        <f t="shared" si="35"/>
        <v>0</v>
      </c>
      <c r="BG178" s="98">
        <f t="shared" si="36"/>
        <v>0</v>
      </c>
      <c r="BH178" s="98">
        <f t="shared" si="37"/>
        <v>0</v>
      </c>
      <c r="BI178" s="98">
        <f t="shared" si="38"/>
        <v>0</v>
      </c>
      <c r="BJ178" s="1" t="s">
        <v>85</v>
      </c>
      <c r="BK178" s="98">
        <f t="shared" si="39"/>
        <v>0</v>
      </c>
      <c r="BL178" s="1" t="s">
        <v>118</v>
      </c>
      <c r="BM178" s="97" t="s">
        <v>283</v>
      </c>
    </row>
    <row r="179" spans="2:65" s="8" customFormat="1" ht="33" customHeight="1" x14ac:dyDescent="0.2">
      <c r="B179" s="9"/>
      <c r="C179" s="99" t="s">
        <v>284</v>
      </c>
      <c r="D179" s="99" t="s">
        <v>121</v>
      </c>
      <c r="E179" s="100" t="s">
        <v>285</v>
      </c>
      <c r="F179" s="101" t="s">
        <v>286</v>
      </c>
      <c r="G179" s="102" t="s">
        <v>184</v>
      </c>
      <c r="H179" s="103">
        <v>1</v>
      </c>
      <c r="I179" s="104"/>
      <c r="J179" s="105">
        <f t="shared" si="30"/>
        <v>0</v>
      </c>
      <c r="K179" s="106"/>
      <c r="L179" s="107"/>
      <c r="M179" s="108" t="s">
        <v>9</v>
      </c>
      <c r="N179" s="109" t="s">
        <v>29</v>
      </c>
      <c r="P179" s="95">
        <f t="shared" si="31"/>
        <v>0</v>
      </c>
      <c r="Q179" s="95">
        <v>1.6330000000000001E-2</v>
      </c>
      <c r="R179" s="95">
        <f t="shared" si="32"/>
        <v>1.6330000000000001E-2</v>
      </c>
      <c r="S179" s="95">
        <v>0</v>
      </c>
      <c r="T179" s="96">
        <f t="shared" si="33"/>
        <v>0</v>
      </c>
      <c r="AR179" s="97" t="s">
        <v>124</v>
      </c>
      <c r="AT179" s="97" t="s">
        <v>121</v>
      </c>
      <c r="AU179" s="97" t="s">
        <v>85</v>
      </c>
      <c r="AY179" s="1" t="s">
        <v>76</v>
      </c>
      <c r="BE179" s="98">
        <f t="shared" si="34"/>
        <v>0</v>
      </c>
      <c r="BF179" s="98">
        <f t="shared" si="35"/>
        <v>0</v>
      </c>
      <c r="BG179" s="98">
        <f t="shared" si="36"/>
        <v>0</v>
      </c>
      <c r="BH179" s="98">
        <f t="shared" si="37"/>
        <v>0</v>
      </c>
      <c r="BI179" s="98">
        <f t="shared" si="38"/>
        <v>0</v>
      </c>
      <c r="BJ179" s="1" t="s">
        <v>85</v>
      </c>
      <c r="BK179" s="98">
        <f t="shared" si="39"/>
        <v>0</v>
      </c>
      <c r="BL179" s="1" t="s">
        <v>118</v>
      </c>
      <c r="BM179" s="97" t="s">
        <v>287</v>
      </c>
    </row>
    <row r="180" spans="2:65" s="8" customFormat="1" ht="24.2" customHeight="1" x14ac:dyDescent="0.2">
      <c r="B180" s="9"/>
      <c r="C180" s="85" t="s">
        <v>288</v>
      </c>
      <c r="D180" s="85" t="s">
        <v>80</v>
      </c>
      <c r="E180" s="86" t="s">
        <v>289</v>
      </c>
      <c r="F180" s="87" t="s">
        <v>290</v>
      </c>
      <c r="G180" s="88" t="s">
        <v>184</v>
      </c>
      <c r="H180" s="89">
        <v>3</v>
      </c>
      <c r="I180" s="90"/>
      <c r="J180" s="91">
        <f t="shared" si="30"/>
        <v>0</v>
      </c>
      <c r="K180" s="92"/>
      <c r="L180" s="9"/>
      <c r="M180" s="93" t="s">
        <v>9</v>
      </c>
      <c r="N180" s="94" t="s">
        <v>29</v>
      </c>
      <c r="P180" s="95">
        <f t="shared" si="31"/>
        <v>0</v>
      </c>
      <c r="Q180" s="95">
        <v>2.0000000000000002E-5</v>
      </c>
      <c r="R180" s="95">
        <f t="shared" si="32"/>
        <v>6.0000000000000008E-5</v>
      </c>
      <c r="S180" s="95">
        <v>0</v>
      </c>
      <c r="T180" s="96">
        <f t="shared" si="33"/>
        <v>0</v>
      </c>
      <c r="AR180" s="97" t="s">
        <v>118</v>
      </c>
      <c r="AT180" s="97" t="s">
        <v>80</v>
      </c>
      <c r="AU180" s="97" t="s">
        <v>85</v>
      </c>
      <c r="AY180" s="1" t="s">
        <v>76</v>
      </c>
      <c r="BE180" s="98">
        <f t="shared" si="34"/>
        <v>0</v>
      </c>
      <c r="BF180" s="98">
        <f t="shared" si="35"/>
        <v>0</v>
      </c>
      <c r="BG180" s="98">
        <f t="shared" si="36"/>
        <v>0</v>
      </c>
      <c r="BH180" s="98">
        <f t="shared" si="37"/>
        <v>0</v>
      </c>
      <c r="BI180" s="98">
        <f t="shared" si="38"/>
        <v>0</v>
      </c>
      <c r="BJ180" s="1" t="s">
        <v>85</v>
      </c>
      <c r="BK180" s="98">
        <f t="shared" si="39"/>
        <v>0</v>
      </c>
      <c r="BL180" s="1" t="s">
        <v>118</v>
      </c>
      <c r="BM180" s="97" t="s">
        <v>291</v>
      </c>
    </row>
    <row r="181" spans="2:65" s="8" customFormat="1" ht="33" customHeight="1" x14ac:dyDescent="0.2">
      <c r="B181" s="9"/>
      <c r="C181" s="99" t="s">
        <v>292</v>
      </c>
      <c r="D181" s="99" t="s">
        <v>121</v>
      </c>
      <c r="E181" s="100" t="s">
        <v>293</v>
      </c>
      <c r="F181" s="101" t="s">
        <v>294</v>
      </c>
      <c r="G181" s="102" t="s">
        <v>184</v>
      </c>
      <c r="H181" s="103">
        <v>1</v>
      </c>
      <c r="I181" s="104"/>
      <c r="J181" s="105">
        <f t="shared" si="30"/>
        <v>0</v>
      </c>
      <c r="K181" s="106"/>
      <c r="L181" s="107"/>
      <c r="M181" s="108" t="s">
        <v>9</v>
      </c>
      <c r="N181" s="109" t="s">
        <v>29</v>
      </c>
      <c r="P181" s="95">
        <f t="shared" si="31"/>
        <v>0</v>
      </c>
      <c r="Q181" s="95">
        <v>2.1770000000000001E-2</v>
      </c>
      <c r="R181" s="95">
        <f t="shared" si="32"/>
        <v>2.1770000000000001E-2</v>
      </c>
      <c r="S181" s="95">
        <v>0</v>
      </c>
      <c r="T181" s="96">
        <f t="shared" si="33"/>
        <v>0</v>
      </c>
      <c r="AR181" s="97" t="s">
        <v>124</v>
      </c>
      <c r="AT181" s="97" t="s">
        <v>121</v>
      </c>
      <c r="AU181" s="97" t="s">
        <v>85</v>
      </c>
      <c r="AY181" s="1" t="s">
        <v>76</v>
      </c>
      <c r="BE181" s="98">
        <f t="shared" si="34"/>
        <v>0</v>
      </c>
      <c r="BF181" s="98">
        <f t="shared" si="35"/>
        <v>0</v>
      </c>
      <c r="BG181" s="98">
        <f t="shared" si="36"/>
        <v>0</v>
      </c>
      <c r="BH181" s="98">
        <f t="shared" si="37"/>
        <v>0</v>
      </c>
      <c r="BI181" s="98">
        <f t="shared" si="38"/>
        <v>0</v>
      </c>
      <c r="BJ181" s="1" t="s">
        <v>85</v>
      </c>
      <c r="BK181" s="98">
        <f t="shared" si="39"/>
        <v>0</v>
      </c>
      <c r="BL181" s="1" t="s">
        <v>118</v>
      </c>
      <c r="BM181" s="97" t="s">
        <v>295</v>
      </c>
    </row>
    <row r="182" spans="2:65" s="8" customFormat="1" ht="33" customHeight="1" x14ac:dyDescent="0.2">
      <c r="B182" s="9"/>
      <c r="C182" s="99" t="s">
        <v>296</v>
      </c>
      <c r="D182" s="99" t="s">
        <v>121</v>
      </c>
      <c r="E182" s="100" t="s">
        <v>297</v>
      </c>
      <c r="F182" s="101" t="s">
        <v>298</v>
      </c>
      <c r="G182" s="102" t="s">
        <v>184</v>
      </c>
      <c r="H182" s="103">
        <v>2</v>
      </c>
      <c r="I182" s="104"/>
      <c r="J182" s="105">
        <f t="shared" si="30"/>
        <v>0</v>
      </c>
      <c r="K182" s="106"/>
      <c r="L182" s="107"/>
      <c r="M182" s="108" t="s">
        <v>9</v>
      </c>
      <c r="N182" s="109" t="s">
        <v>29</v>
      </c>
      <c r="P182" s="95">
        <f t="shared" si="31"/>
        <v>0</v>
      </c>
      <c r="Q182" s="95">
        <v>2.4490000000000001E-2</v>
      </c>
      <c r="R182" s="95">
        <f t="shared" si="32"/>
        <v>4.8980000000000003E-2</v>
      </c>
      <c r="S182" s="95">
        <v>0</v>
      </c>
      <c r="T182" s="96">
        <f t="shared" si="33"/>
        <v>0</v>
      </c>
      <c r="AR182" s="97" t="s">
        <v>124</v>
      </c>
      <c r="AT182" s="97" t="s">
        <v>121</v>
      </c>
      <c r="AU182" s="97" t="s">
        <v>85</v>
      </c>
      <c r="AY182" s="1" t="s">
        <v>76</v>
      </c>
      <c r="BE182" s="98">
        <f t="shared" si="34"/>
        <v>0</v>
      </c>
      <c r="BF182" s="98">
        <f t="shared" si="35"/>
        <v>0</v>
      </c>
      <c r="BG182" s="98">
        <f t="shared" si="36"/>
        <v>0</v>
      </c>
      <c r="BH182" s="98">
        <f t="shared" si="37"/>
        <v>0</v>
      </c>
      <c r="BI182" s="98">
        <f t="shared" si="38"/>
        <v>0</v>
      </c>
      <c r="BJ182" s="1" t="s">
        <v>85</v>
      </c>
      <c r="BK182" s="98">
        <f t="shared" si="39"/>
        <v>0</v>
      </c>
      <c r="BL182" s="1" t="s">
        <v>118</v>
      </c>
      <c r="BM182" s="97" t="s">
        <v>299</v>
      </c>
    </row>
    <row r="183" spans="2:65" s="8" customFormat="1" ht="33" customHeight="1" x14ac:dyDescent="0.2">
      <c r="B183" s="9"/>
      <c r="C183" s="85" t="s">
        <v>300</v>
      </c>
      <c r="D183" s="85" t="s">
        <v>80</v>
      </c>
      <c r="E183" s="86" t="s">
        <v>301</v>
      </c>
      <c r="F183" s="87" t="s">
        <v>302</v>
      </c>
      <c r="G183" s="88" t="s">
        <v>184</v>
      </c>
      <c r="H183" s="89">
        <v>5</v>
      </c>
      <c r="I183" s="90"/>
      <c r="J183" s="91">
        <f t="shared" si="30"/>
        <v>0</v>
      </c>
      <c r="K183" s="92"/>
      <c r="L183" s="9"/>
      <c r="M183" s="93" t="s">
        <v>9</v>
      </c>
      <c r="N183" s="94" t="s">
        <v>29</v>
      </c>
      <c r="P183" s="95">
        <f t="shared" si="31"/>
        <v>0</v>
      </c>
      <c r="Q183" s="95">
        <v>2.0000000000000002E-5</v>
      </c>
      <c r="R183" s="95">
        <f t="shared" si="32"/>
        <v>1E-4</v>
      </c>
      <c r="S183" s="95">
        <v>0</v>
      </c>
      <c r="T183" s="96">
        <f t="shared" si="33"/>
        <v>0</v>
      </c>
      <c r="AR183" s="97" t="s">
        <v>118</v>
      </c>
      <c r="AT183" s="97" t="s">
        <v>80</v>
      </c>
      <c r="AU183" s="97" t="s">
        <v>85</v>
      </c>
      <c r="AY183" s="1" t="s">
        <v>76</v>
      </c>
      <c r="BE183" s="98">
        <f t="shared" si="34"/>
        <v>0</v>
      </c>
      <c r="BF183" s="98">
        <f t="shared" si="35"/>
        <v>0</v>
      </c>
      <c r="BG183" s="98">
        <f t="shared" si="36"/>
        <v>0</v>
      </c>
      <c r="BH183" s="98">
        <f t="shared" si="37"/>
        <v>0</v>
      </c>
      <c r="BI183" s="98">
        <f t="shared" si="38"/>
        <v>0</v>
      </c>
      <c r="BJ183" s="1" t="s">
        <v>85</v>
      </c>
      <c r="BK183" s="98">
        <f t="shared" si="39"/>
        <v>0</v>
      </c>
      <c r="BL183" s="1" t="s">
        <v>118</v>
      </c>
      <c r="BM183" s="97" t="s">
        <v>303</v>
      </c>
    </row>
    <row r="184" spans="2:65" s="8" customFormat="1" ht="33" customHeight="1" x14ac:dyDescent="0.2">
      <c r="B184" s="9"/>
      <c r="C184" s="99" t="s">
        <v>304</v>
      </c>
      <c r="D184" s="99" t="s">
        <v>121</v>
      </c>
      <c r="E184" s="100" t="s">
        <v>305</v>
      </c>
      <c r="F184" s="101" t="s">
        <v>306</v>
      </c>
      <c r="G184" s="102" t="s">
        <v>184</v>
      </c>
      <c r="H184" s="103">
        <v>2</v>
      </c>
      <c r="I184" s="104"/>
      <c r="J184" s="105">
        <f t="shared" si="30"/>
        <v>0</v>
      </c>
      <c r="K184" s="106"/>
      <c r="L184" s="107"/>
      <c r="M184" s="108" t="s">
        <v>9</v>
      </c>
      <c r="N184" s="109" t="s">
        <v>29</v>
      </c>
      <c r="P184" s="95">
        <f t="shared" si="31"/>
        <v>0</v>
      </c>
      <c r="Q184" s="95">
        <v>2.7220000000000001E-2</v>
      </c>
      <c r="R184" s="95">
        <f t="shared" si="32"/>
        <v>5.4440000000000002E-2</v>
      </c>
      <c r="S184" s="95">
        <v>0</v>
      </c>
      <c r="T184" s="96">
        <f t="shared" si="33"/>
        <v>0</v>
      </c>
      <c r="AR184" s="97" t="s">
        <v>124</v>
      </c>
      <c r="AT184" s="97" t="s">
        <v>121</v>
      </c>
      <c r="AU184" s="97" t="s">
        <v>85</v>
      </c>
      <c r="AY184" s="1" t="s">
        <v>76</v>
      </c>
      <c r="BE184" s="98">
        <f t="shared" si="34"/>
        <v>0</v>
      </c>
      <c r="BF184" s="98">
        <f t="shared" si="35"/>
        <v>0</v>
      </c>
      <c r="BG184" s="98">
        <f t="shared" si="36"/>
        <v>0</v>
      </c>
      <c r="BH184" s="98">
        <f t="shared" si="37"/>
        <v>0</v>
      </c>
      <c r="BI184" s="98">
        <f t="shared" si="38"/>
        <v>0</v>
      </c>
      <c r="BJ184" s="1" t="s">
        <v>85</v>
      </c>
      <c r="BK184" s="98">
        <f t="shared" si="39"/>
        <v>0</v>
      </c>
      <c r="BL184" s="1" t="s">
        <v>118</v>
      </c>
      <c r="BM184" s="97" t="s">
        <v>307</v>
      </c>
    </row>
    <row r="185" spans="2:65" s="8" customFormat="1" ht="33" customHeight="1" x14ac:dyDescent="0.2">
      <c r="B185" s="9"/>
      <c r="C185" s="99" t="s">
        <v>308</v>
      </c>
      <c r="D185" s="99" t="s">
        <v>121</v>
      </c>
      <c r="E185" s="100" t="s">
        <v>309</v>
      </c>
      <c r="F185" s="101" t="s">
        <v>310</v>
      </c>
      <c r="G185" s="102" t="s">
        <v>184</v>
      </c>
      <c r="H185" s="103">
        <v>3</v>
      </c>
      <c r="I185" s="104"/>
      <c r="J185" s="105">
        <f t="shared" si="30"/>
        <v>0</v>
      </c>
      <c r="K185" s="106"/>
      <c r="L185" s="107"/>
      <c r="M185" s="108" t="s">
        <v>9</v>
      </c>
      <c r="N185" s="109" t="s">
        <v>29</v>
      </c>
      <c r="P185" s="95">
        <f t="shared" si="31"/>
        <v>0</v>
      </c>
      <c r="Q185" s="95">
        <v>3.2660000000000002E-2</v>
      </c>
      <c r="R185" s="95">
        <f t="shared" si="32"/>
        <v>9.7980000000000012E-2</v>
      </c>
      <c r="S185" s="95">
        <v>0</v>
      </c>
      <c r="T185" s="96">
        <f t="shared" si="33"/>
        <v>0</v>
      </c>
      <c r="AR185" s="97" t="s">
        <v>124</v>
      </c>
      <c r="AT185" s="97" t="s">
        <v>121</v>
      </c>
      <c r="AU185" s="97" t="s">
        <v>85</v>
      </c>
      <c r="AY185" s="1" t="s">
        <v>76</v>
      </c>
      <c r="BE185" s="98">
        <f t="shared" si="34"/>
        <v>0</v>
      </c>
      <c r="BF185" s="98">
        <f t="shared" si="35"/>
        <v>0</v>
      </c>
      <c r="BG185" s="98">
        <f t="shared" si="36"/>
        <v>0</v>
      </c>
      <c r="BH185" s="98">
        <f t="shared" si="37"/>
        <v>0</v>
      </c>
      <c r="BI185" s="98">
        <f t="shared" si="38"/>
        <v>0</v>
      </c>
      <c r="BJ185" s="1" t="s">
        <v>85</v>
      </c>
      <c r="BK185" s="98">
        <f t="shared" si="39"/>
        <v>0</v>
      </c>
      <c r="BL185" s="1" t="s">
        <v>118</v>
      </c>
      <c r="BM185" s="97" t="s">
        <v>311</v>
      </c>
    </row>
    <row r="186" spans="2:65" s="8" customFormat="1" ht="33" customHeight="1" x14ac:dyDescent="0.2">
      <c r="B186" s="9"/>
      <c r="C186" s="85" t="s">
        <v>312</v>
      </c>
      <c r="D186" s="85" t="s">
        <v>80</v>
      </c>
      <c r="E186" s="86" t="s">
        <v>313</v>
      </c>
      <c r="F186" s="87" t="s">
        <v>314</v>
      </c>
      <c r="G186" s="88" t="s">
        <v>184</v>
      </c>
      <c r="H186" s="89">
        <v>4</v>
      </c>
      <c r="I186" s="90"/>
      <c r="J186" s="91">
        <f t="shared" si="30"/>
        <v>0</v>
      </c>
      <c r="K186" s="92"/>
      <c r="L186" s="9"/>
      <c r="M186" s="93" t="s">
        <v>9</v>
      </c>
      <c r="N186" s="94" t="s">
        <v>29</v>
      </c>
      <c r="P186" s="95">
        <f t="shared" si="31"/>
        <v>0</v>
      </c>
      <c r="Q186" s="95">
        <v>2.0000000000000002E-5</v>
      </c>
      <c r="R186" s="95">
        <f t="shared" si="32"/>
        <v>8.0000000000000007E-5</v>
      </c>
      <c r="S186" s="95">
        <v>0</v>
      </c>
      <c r="T186" s="96">
        <f t="shared" si="33"/>
        <v>0</v>
      </c>
      <c r="AR186" s="97" t="s">
        <v>118</v>
      </c>
      <c r="AT186" s="97" t="s">
        <v>80</v>
      </c>
      <c r="AU186" s="97" t="s">
        <v>85</v>
      </c>
      <c r="AY186" s="1" t="s">
        <v>76</v>
      </c>
      <c r="BE186" s="98">
        <f t="shared" si="34"/>
        <v>0</v>
      </c>
      <c r="BF186" s="98">
        <f t="shared" si="35"/>
        <v>0</v>
      </c>
      <c r="BG186" s="98">
        <f t="shared" si="36"/>
        <v>0</v>
      </c>
      <c r="BH186" s="98">
        <f t="shared" si="37"/>
        <v>0</v>
      </c>
      <c r="BI186" s="98">
        <f t="shared" si="38"/>
        <v>0</v>
      </c>
      <c r="BJ186" s="1" t="s">
        <v>85</v>
      </c>
      <c r="BK186" s="98">
        <f t="shared" si="39"/>
        <v>0</v>
      </c>
      <c r="BL186" s="1" t="s">
        <v>118</v>
      </c>
      <c r="BM186" s="97" t="s">
        <v>315</v>
      </c>
    </row>
    <row r="187" spans="2:65" s="8" customFormat="1" ht="33" customHeight="1" x14ac:dyDescent="0.2">
      <c r="B187" s="9"/>
      <c r="C187" s="99" t="s">
        <v>316</v>
      </c>
      <c r="D187" s="99" t="s">
        <v>121</v>
      </c>
      <c r="E187" s="100" t="s">
        <v>317</v>
      </c>
      <c r="F187" s="101" t="s">
        <v>318</v>
      </c>
      <c r="G187" s="102" t="s">
        <v>184</v>
      </c>
      <c r="H187" s="103">
        <v>3</v>
      </c>
      <c r="I187" s="104"/>
      <c r="J187" s="105">
        <f t="shared" si="30"/>
        <v>0</v>
      </c>
      <c r="K187" s="106"/>
      <c r="L187" s="107"/>
      <c r="M187" s="108" t="s">
        <v>9</v>
      </c>
      <c r="N187" s="109" t="s">
        <v>29</v>
      </c>
      <c r="P187" s="95">
        <f t="shared" si="31"/>
        <v>0</v>
      </c>
      <c r="Q187" s="95">
        <v>4.0820000000000002E-2</v>
      </c>
      <c r="R187" s="95">
        <f t="shared" si="32"/>
        <v>0.12246000000000001</v>
      </c>
      <c r="S187" s="95">
        <v>0</v>
      </c>
      <c r="T187" s="96">
        <f t="shared" si="33"/>
        <v>0</v>
      </c>
      <c r="AR187" s="97" t="s">
        <v>124</v>
      </c>
      <c r="AT187" s="97" t="s">
        <v>121</v>
      </c>
      <c r="AU187" s="97" t="s">
        <v>85</v>
      </c>
      <c r="AY187" s="1" t="s">
        <v>76</v>
      </c>
      <c r="BE187" s="98">
        <f t="shared" si="34"/>
        <v>0</v>
      </c>
      <c r="BF187" s="98">
        <f t="shared" si="35"/>
        <v>0</v>
      </c>
      <c r="BG187" s="98">
        <f t="shared" si="36"/>
        <v>0</v>
      </c>
      <c r="BH187" s="98">
        <f t="shared" si="37"/>
        <v>0</v>
      </c>
      <c r="BI187" s="98">
        <f t="shared" si="38"/>
        <v>0</v>
      </c>
      <c r="BJ187" s="1" t="s">
        <v>85</v>
      </c>
      <c r="BK187" s="98">
        <f t="shared" si="39"/>
        <v>0</v>
      </c>
      <c r="BL187" s="1" t="s">
        <v>118</v>
      </c>
      <c r="BM187" s="97" t="s">
        <v>319</v>
      </c>
    </row>
    <row r="188" spans="2:65" s="8" customFormat="1" ht="33" customHeight="1" x14ac:dyDescent="0.2">
      <c r="B188" s="9"/>
      <c r="C188" s="99" t="s">
        <v>320</v>
      </c>
      <c r="D188" s="99" t="s">
        <v>121</v>
      </c>
      <c r="E188" s="100" t="s">
        <v>321</v>
      </c>
      <c r="F188" s="101" t="s">
        <v>322</v>
      </c>
      <c r="G188" s="102" t="s">
        <v>184</v>
      </c>
      <c r="H188" s="103">
        <v>1</v>
      </c>
      <c r="I188" s="104"/>
      <c r="J188" s="105">
        <f t="shared" si="30"/>
        <v>0</v>
      </c>
      <c r="K188" s="106"/>
      <c r="L188" s="107"/>
      <c r="M188" s="108" t="s">
        <v>9</v>
      </c>
      <c r="N188" s="109" t="s">
        <v>29</v>
      </c>
      <c r="P188" s="95">
        <f t="shared" si="31"/>
        <v>0</v>
      </c>
      <c r="Q188" s="95">
        <v>4.3549999999999998E-2</v>
      </c>
      <c r="R188" s="95">
        <f t="shared" si="32"/>
        <v>4.3549999999999998E-2</v>
      </c>
      <c r="S188" s="95">
        <v>0</v>
      </c>
      <c r="T188" s="96">
        <f t="shared" si="33"/>
        <v>0</v>
      </c>
      <c r="AR188" s="97" t="s">
        <v>124</v>
      </c>
      <c r="AT188" s="97" t="s">
        <v>121</v>
      </c>
      <c r="AU188" s="97" t="s">
        <v>85</v>
      </c>
      <c r="AY188" s="1" t="s">
        <v>76</v>
      </c>
      <c r="BE188" s="98">
        <f t="shared" si="34"/>
        <v>0</v>
      </c>
      <c r="BF188" s="98">
        <f t="shared" si="35"/>
        <v>0</v>
      </c>
      <c r="BG188" s="98">
        <f t="shared" si="36"/>
        <v>0</v>
      </c>
      <c r="BH188" s="98">
        <f t="shared" si="37"/>
        <v>0</v>
      </c>
      <c r="BI188" s="98">
        <f t="shared" si="38"/>
        <v>0</v>
      </c>
      <c r="BJ188" s="1" t="s">
        <v>85</v>
      </c>
      <c r="BK188" s="98">
        <f t="shared" si="39"/>
        <v>0</v>
      </c>
      <c r="BL188" s="1" t="s">
        <v>118</v>
      </c>
      <c r="BM188" s="97" t="s">
        <v>323</v>
      </c>
    </row>
    <row r="189" spans="2:65" s="8" customFormat="1" ht="33" customHeight="1" x14ac:dyDescent="0.2">
      <c r="B189" s="9"/>
      <c r="C189" s="85" t="s">
        <v>324</v>
      </c>
      <c r="D189" s="85" t="s">
        <v>80</v>
      </c>
      <c r="E189" s="86" t="s">
        <v>325</v>
      </c>
      <c r="F189" s="87" t="s">
        <v>326</v>
      </c>
      <c r="G189" s="88" t="s">
        <v>184</v>
      </c>
      <c r="H189" s="89">
        <v>1</v>
      </c>
      <c r="I189" s="90"/>
      <c r="J189" s="91">
        <f t="shared" si="30"/>
        <v>0</v>
      </c>
      <c r="K189" s="92"/>
      <c r="L189" s="9"/>
      <c r="M189" s="93" t="s">
        <v>9</v>
      </c>
      <c r="N189" s="94" t="s">
        <v>29</v>
      </c>
      <c r="P189" s="95">
        <f t="shared" si="31"/>
        <v>0</v>
      </c>
      <c r="Q189" s="95">
        <v>2.0000000000000002E-5</v>
      </c>
      <c r="R189" s="95">
        <f t="shared" si="32"/>
        <v>2.0000000000000002E-5</v>
      </c>
      <c r="S189" s="95">
        <v>0</v>
      </c>
      <c r="T189" s="96">
        <f t="shared" si="33"/>
        <v>0</v>
      </c>
      <c r="AR189" s="97" t="s">
        <v>118</v>
      </c>
      <c r="AT189" s="97" t="s">
        <v>80</v>
      </c>
      <c r="AU189" s="97" t="s">
        <v>85</v>
      </c>
      <c r="AY189" s="1" t="s">
        <v>76</v>
      </c>
      <c r="BE189" s="98">
        <f t="shared" si="34"/>
        <v>0</v>
      </c>
      <c r="BF189" s="98">
        <f t="shared" si="35"/>
        <v>0</v>
      </c>
      <c r="BG189" s="98">
        <f t="shared" si="36"/>
        <v>0</v>
      </c>
      <c r="BH189" s="98">
        <f t="shared" si="37"/>
        <v>0</v>
      </c>
      <c r="BI189" s="98">
        <f t="shared" si="38"/>
        <v>0</v>
      </c>
      <c r="BJ189" s="1" t="s">
        <v>85</v>
      </c>
      <c r="BK189" s="98">
        <f t="shared" si="39"/>
        <v>0</v>
      </c>
      <c r="BL189" s="1" t="s">
        <v>118</v>
      </c>
      <c r="BM189" s="97" t="s">
        <v>327</v>
      </c>
    </row>
    <row r="190" spans="2:65" s="8" customFormat="1" ht="33" customHeight="1" x14ac:dyDescent="0.2">
      <c r="B190" s="9"/>
      <c r="C190" s="99" t="s">
        <v>328</v>
      </c>
      <c r="D190" s="99" t="s">
        <v>121</v>
      </c>
      <c r="E190" s="100" t="s">
        <v>329</v>
      </c>
      <c r="F190" s="101" t="s">
        <v>330</v>
      </c>
      <c r="G190" s="102" t="s">
        <v>184</v>
      </c>
      <c r="H190" s="103">
        <v>1</v>
      </c>
      <c r="I190" s="104"/>
      <c r="J190" s="105">
        <f t="shared" si="30"/>
        <v>0</v>
      </c>
      <c r="K190" s="106"/>
      <c r="L190" s="107"/>
      <c r="M190" s="108" t="s">
        <v>9</v>
      </c>
      <c r="N190" s="109" t="s">
        <v>29</v>
      </c>
      <c r="P190" s="95">
        <f t="shared" si="31"/>
        <v>0</v>
      </c>
      <c r="Q190" s="95">
        <v>5.4429999999999999E-2</v>
      </c>
      <c r="R190" s="95">
        <f t="shared" si="32"/>
        <v>5.4429999999999999E-2</v>
      </c>
      <c r="S190" s="95">
        <v>0</v>
      </c>
      <c r="T190" s="96">
        <f t="shared" si="33"/>
        <v>0</v>
      </c>
      <c r="AR190" s="97" t="s">
        <v>124</v>
      </c>
      <c r="AT190" s="97" t="s">
        <v>121</v>
      </c>
      <c r="AU190" s="97" t="s">
        <v>85</v>
      </c>
      <c r="AY190" s="1" t="s">
        <v>76</v>
      </c>
      <c r="BE190" s="98">
        <f t="shared" si="34"/>
        <v>0</v>
      </c>
      <c r="BF190" s="98">
        <f t="shared" si="35"/>
        <v>0</v>
      </c>
      <c r="BG190" s="98">
        <f t="shared" si="36"/>
        <v>0</v>
      </c>
      <c r="BH190" s="98">
        <f t="shared" si="37"/>
        <v>0</v>
      </c>
      <c r="BI190" s="98">
        <f t="shared" si="38"/>
        <v>0</v>
      </c>
      <c r="BJ190" s="1" t="s">
        <v>85</v>
      </c>
      <c r="BK190" s="98">
        <f t="shared" si="39"/>
        <v>0</v>
      </c>
      <c r="BL190" s="1" t="s">
        <v>118</v>
      </c>
      <c r="BM190" s="97" t="s">
        <v>331</v>
      </c>
    </row>
    <row r="191" spans="2:65" s="8" customFormat="1" ht="24.2" customHeight="1" x14ac:dyDescent="0.2">
      <c r="B191" s="9"/>
      <c r="C191" s="85" t="s">
        <v>332</v>
      </c>
      <c r="D191" s="85" t="s">
        <v>80</v>
      </c>
      <c r="E191" s="86" t="s">
        <v>333</v>
      </c>
      <c r="F191" s="87" t="s">
        <v>334</v>
      </c>
      <c r="G191" s="88" t="s">
        <v>184</v>
      </c>
      <c r="H191" s="89">
        <v>16</v>
      </c>
      <c r="I191" s="90"/>
      <c r="J191" s="91">
        <f t="shared" si="30"/>
        <v>0</v>
      </c>
      <c r="K191" s="92"/>
      <c r="L191" s="9"/>
      <c r="M191" s="93" t="s">
        <v>9</v>
      </c>
      <c r="N191" s="94" t="s">
        <v>29</v>
      </c>
      <c r="P191" s="95">
        <f t="shared" si="31"/>
        <v>0</v>
      </c>
      <c r="Q191" s="95">
        <v>2.0000000000000002E-5</v>
      </c>
      <c r="R191" s="95">
        <f t="shared" si="32"/>
        <v>3.2000000000000003E-4</v>
      </c>
      <c r="S191" s="95">
        <v>0</v>
      </c>
      <c r="T191" s="96">
        <f t="shared" si="33"/>
        <v>0</v>
      </c>
      <c r="AR191" s="97" t="s">
        <v>118</v>
      </c>
      <c r="AT191" s="97" t="s">
        <v>80</v>
      </c>
      <c r="AU191" s="97" t="s">
        <v>85</v>
      </c>
      <c r="AY191" s="1" t="s">
        <v>76</v>
      </c>
      <c r="BE191" s="98">
        <f t="shared" si="34"/>
        <v>0</v>
      </c>
      <c r="BF191" s="98">
        <f t="shared" si="35"/>
        <v>0</v>
      </c>
      <c r="BG191" s="98">
        <f t="shared" si="36"/>
        <v>0</v>
      </c>
      <c r="BH191" s="98">
        <f t="shared" si="37"/>
        <v>0</v>
      </c>
      <c r="BI191" s="98">
        <f t="shared" si="38"/>
        <v>0</v>
      </c>
      <c r="BJ191" s="1" t="s">
        <v>85</v>
      </c>
      <c r="BK191" s="98">
        <f t="shared" si="39"/>
        <v>0</v>
      </c>
      <c r="BL191" s="1" t="s">
        <v>118</v>
      </c>
      <c r="BM191" s="97" t="s">
        <v>335</v>
      </c>
    </row>
    <row r="192" spans="2:65" s="8" customFormat="1" ht="24.2" customHeight="1" x14ac:dyDescent="0.2">
      <c r="B192" s="9"/>
      <c r="C192" s="99" t="s">
        <v>336</v>
      </c>
      <c r="D192" s="99" t="s">
        <v>121</v>
      </c>
      <c r="E192" s="100" t="s">
        <v>337</v>
      </c>
      <c r="F192" s="101" t="s">
        <v>338</v>
      </c>
      <c r="G192" s="102" t="s">
        <v>184</v>
      </c>
      <c r="H192" s="103">
        <v>16</v>
      </c>
      <c r="I192" s="104"/>
      <c r="J192" s="105">
        <f t="shared" si="30"/>
        <v>0</v>
      </c>
      <c r="K192" s="106"/>
      <c r="L192" s="107"/>
      <c r="M192" s="108" t="s">
        <v>9</v>
      </c>
      <c r="N192" s="109" t="s">
        <v>29</v>
      </c>
      <c r="P192" s="95">
        <f t="shared" si="31"/>
        <v>0</v>
      </c>
      <c r="Q192" s="95">
        <v>1.601E-2</v>
      </c>
      <c r="R192" s="95">
        <f t="shared" si="32"/>
        <v>0.25616</v>
      </c>
      <c r="S192" s="95">
        <v>0</v>
      </c>
      <c r="T192" s="96">
        <f t="shared" si="33"/>
        <v>0</v>
      </c>
      <c r="AR192" s="97" t="s">
        <v>124</v>
      </c>
      <c r="AT192" s="97" t="s">
        <v>121</v>
      </c>
      <c r="AU192" s="97" t="s">
        <v>85</v>
      </c>
      <c r="AY192" s="1" t="s">
        <v>76</v>
      </c>
      <c r="BE192" s="98">
        <f t="shared" si="34"/>
        <v>0</v>
      </c>
      <c r="BF192" s="98">
        <f t="shared" si="35"/>
        <v>0</v>
      </c>
      <c r="BG192" s="98">
        <f t="shared" si="36"/>
        <v>0</v>
      </c>
      <c r="BH192" s="98">
        <f t="shared" si="37"/>
        <v>0</v>
      </c>
      <c r="BI192" s="98">
        <f t="shared" si="38"/>
        <v>0</v>
      </c>
      <c r="BJ192" s="1" t="s">
        <v>85</v>
      </c>
      <c r="BK192" s="98">
        <f t="shared" si="39"/>
        <v>0</v>
      </c>
      <c r="BL192" s="1" t="s">
        <v>118</v>
      </c>
      <c r="BM192" s="97" t="s">
        <v>339</v>
      </c>
    </row>
    <row r="193" spans="2:65" s="8" customFormat="1" ht="24.2" customHeight="1" x14ac:dyDescent="0.2">
      <c r="B193" s="9"/>
      <c r="C193" s="85" t="s">
        <v>340</v>
      </c>
      <c r="D193" s="85" t="s">
        <v>80</v>
      </c>
      <c r="E193" s="86" t="s">
        <v>341</v>
      </c>
      <c r="F193" s="87" t="s">
        <v>342</v>
      </c>
      <c r="G193" s="88" t="s">
        <v>184</v>
      </c>
      <c r="H193" s="89">
        <v>23</v>
      </c>
      <c r="I193" s="90"/>
      <c r="J193" s="91">
        <f t="shared" si="30"/>
        <v>0</v>
      </c>
      <c r="K193" s="92"/>
      <c r="L193" s="9"/>
      <c r="M193" s="93" t="s">
        <v>9</v>
      </c>
      <c r="N193" s="94" t="s">
        <v>29</v>
      </c>
      <c r="P193" s="95">
        <f t="shared" si="31"/>
        <v>0</v>
      </c>
      <c r="Q193" s="95">
        <v>2.0000000000000002E-5</v>
      </c>
      <c r="R193" s="95">
        <f t="shared" si="32"/>
        <v>4.6000000000000001E-4</v>
      </c>
      <c r="S193" s="95">
        <v>0</v>
      </c>
      <c r="T193" s="96">
        <f t="shared" si="33"/>
        <v>0</v>
      </c>
      <c r="AR193" s="97" t="s">
        <v>118</v>
      </c>
      <c r="AT193" s="97" t="s">
        <v>80</v>
      </c>
      <c r="AU193" s="97" t="s">
        <v>85</v>
      </c>
      <c r="AY193" s="1" t="s">
        <v>76</v>
      </c>
      <c r="BE193" s="98">
        <f t="shared" si="34"/>
        <v>0</v>
      </c>
      <c r="BF193" s="98">
        <f t="shared" si="35"/>
        <v>0</v>
      </c>
      <c r="BG193" s="98">
        <f t="shared" si="36"/>
        <v>0</v>
      </c>
      <c r="BH193" s="98">
        <f t="shared" si="37"/>
        <v>0</v>
      </c>
      <c r="BI193" s="98">
        <f t="shared" si="38"/>
        <v>0</v>
      </c>
      <c r="BJ193" s="1" t="s">
        <v>85</v>
      </c>
      <c r="BK193" s="98">
        <f t="shared" si="39"/>
        <v>0</v>
      </c>
      <c r="BL193" s="1" t="s">
        <v>118</v>
      </c>
      <c r="BM193" s="97" t="s">
        <v>343</v>
      </c>
    </row>
    <row r="194" spans="2:65" s="8" customFormat="1" ht="24.2" customHeight="1" x14ac:dyDescent="0.2">
      <c r="B194" s="9"/>
      <c r="C194" s="99" t="s">
        <v>344</v>
      </c>
      <c r="D194" s="99" t="s">
        <v>121</v>
      </c>
      <c r="E194" s="100" t="s">
        <v>345</v>
      </c>
      <c r="F194" s="101" t="s">
        <v>346</v>
      </c>
      <c r="G194" s="102" t="s">
        <v>184</v>
      </c>
      <c r="H194" s="103">
        <v>23</v>
      </c>
      <c r="I194" s="104"/>
      <c r="J194" s="105">
        <f t="shared" si="30"/>
        <v>0</v>
      </c>
      <c r="K194" s="106"/>
      <c r="L194" s="107"/>
      <c r="M194" s="108" t="s">
        <v>9</v>
      </c>
      <c r="N194" s="109" t="s">
        <v>29</v>
      </c>
      <c r="P194" s="95">
        <f t="shared" si="31"/>
        <v>0</v>
      </c>
      <c r="Q194" s="95">
        <v>2.019E-2</v>
      </c>
      <c r="R194" s="95">
        <f t="shared" si="32"/>
        <v>0.46437</v>
      </c>
      <c r="S194" s="95">
        <v>0</v>
      </c>
      <c r="T194" s="96">
        <f t="shared" si="33"/>
        <v>0</v>
      </c>
      <c r="AR194" s="97" t="s">
        <v>124</v>
      </c>
      <c r="AT194" s="97" t="s">
        <v>121</v>
      </c>
      <c r="AU194" s="97" t="s">
        <v>85</v>
      </c>
      <c r="AY194" s="1" t="s">
        <v>76</v>
      </c>
      <c r="BE194" s="98">
        <f t="shared" si="34"/>
        <v>0</v>
      </c>
      <c r="BF194" s="98">
        <f t="shared" si="35"/>
        <v>0</v>
      </c>
      <c r="BG194" s="98">
        <f t="shared" si="36"/>
        <v>0</v>
      </c>
      <c r="BH194" s="98">
        <f t="shared" si="37"/>
        <v>0</v>
      </c>
      <c r="BI194" s="98">
        <f t="shared" si="38"/>
        <v>0</v>
      </c>
      <c r="BJ194" s="1" t="s">
        <v>85</v>
      </c>
      <c r="BK194" s="98">
        <f t="shared" si="39"/>
        <v>0</v>
      </c>
      <c r="BL194" s="1" t="s">
        <v>118</v>
      </c>
      <c r="BM194" s="97" t="s">
        <v>347</v>
      </c>
    </row>
    <row r="195" spans="2:65" s="8" customFormat="1" ht="33" customHeight="1" x14ac:dyDescent="0.2">
      <c r="B195" s="9"/>
      <c r="C195" s="85" t="s">
        <v>348</v>
      </c>
      <c r="D195" s="85" t="s">
        <v>80</v>
      </c>
      <c r="E195" s="86" t="s">
        <v>349</v>
      </c>
      <c r="F195" s="87" t="s">
        <v>350</v>
      </c>
      <c r="G195" s="88" t="s">
        <v>184</v>
      </c>
      <c r="H195" s="89">
        <v>27</v>
      </c>
      <c r="I195" s="90"/>
      <c r="J195" s="91">
        <f t="shared" si="30"/>
        <v>0</v>
      </c>
      <c r="K195" s="92"/>
      <c r="L195" s="9"/>
      <c r="M195" s="93" t="s">
        <v>9</v>
      </c>
      <c r="N195" s="94" t="s">
        <v>29</v>
      </c>
      <c r="P195" s="95">
        <f t="shared" si="31"/>
        <v>0</v>
      </c>
      <c r="Q195" s="95">
        <v>2.0000000000000002E-5</v>
      </c>
      <c r="R195" s="95">
        <f t="shared" si="32"/>
        <v>5.4000000000000001E-4</v>
      </c>
      <c r="S195" s="95">
        <v>0</v>
      </c>
      <c r="T195" s="96">
        <f t="shared" si="33"/>
        <v>0</v>
      </c>
      <c r="AR195" s="97" t="s">
        <v>118</v>
      </c>
      <c r="AT195" s="97" t="s">
        <v>80</v>
      </c>
      <c r="AU195" s="97" t="s">
        <v>85</v>
      </c>
      <c r="AY195" s="1" t="s">
        <v>76</v>
      </c>
      <c r="BE195" s="98">
        <f t="shared" si="34"/>
        <v>0</v>
      </c>
      <c r="BF195" s="98">
        <f t="shared" si="35"/>
        <v>0</v>
      </c>
      <c r="BG195" s="98">
        <f t="shared" si="36"/>
        <v>0</v>
      </c>
      <c r="BH195" s="98">
        <f t="shared" si="37"/>
        <v>0</v>
      </c>
      <c r="BI195" s="98">
        <f t="shared" si="38"/>
        <v>0</v>
      </c>
      <c r="BJ195" s="1" t="s">
        <v>85</v>
      </c>
      <c r="BK195" s="98">
        <f t="shared" si="39"/>
        <v>0</v>
      </c>
      <c r="BL195" s="1" t="s">
        <v>118</v>
      </c>
      <c r="BM195" s="97" t="s">
        <v>351</v>
      </c>
    </row>
    <row r="196" spans="2:65" s="8" customFormat="1" ht="24.2" customHeight="1" x14ac:dyDescent="0.2">
      <c r="B196" s="9"/>
      <c r="C196" s="99" t="s">
        <v>352</v>
      </c>
      <c r="D196" s="99" t="s">
        <v>121</v>
      </c>
      <c r="E196" s="100" t="s">
        <v>353</v>
      </c>
      <c r="F196" s="101" t="s">
        <v>354</v>
      </c>
      <c r="G196" s="102" t="s">
        <v>184</v>
      </c>
      <c r="H196" s="103">
        <v>21</v>
      </c>
      <c r="I196" s="104"/>
      <c r="J196" s="105">
        <f t="shared" si="30"/>
        <v>0</v>
      </c>
      <c r="K196" s="106"/>
      <c r="L196" s="107"/>
      <c r="M196" s="108" t="s">
        <v>9</v>
      </c>
      <c r="N196" s="109" t="s">
        <v>29</v>
      </c>
      <c r="P196" s="95">
        <f t="shared" si="31"/>
        <v>0</v>
      </c>
      <c r="Q196" s="95">
        <v>2.3769999999999999E-2</v>
      </c>
      <c r="R196" s="95">
        <f t="shared" si="32"/>
        <v>0.49917</v>
      </c>
      <c r="S196" s="95">
        <v>0</v>
      </c>
      <c r="T196" s="96">
        <f t="shared" si="33"/>
        <v>0</v>
      </c>
      <c r="AR196" s="97" t="s">
        <v>124</v>
      </c>
      <c r="AT196" s="97" t="s">
        <v>121</v>
      </c>
      <c r="AU196" s="97" t="s">
        <v>85</v>
      </c>
      <c r="AY196" s="1" t="s">
        <v>76</v>
      </c>
      <c r="BE196" s="98">
        <f t="shared" si="34"/>
        <v>0</v>
      </c>
      <c r="BF196" s="98">
        <f t="shared" si="35"/>
        <v>0</v>
      </c>
      <c r="BG196" s="98">
        <f t="shared" si="36"/>
        <v>0</v>
      </c>
      <c r="BH196" s="98">
        <f t="shared" si="37"/>
        <v>0</v>
      </c>
      <c r="BI196" s="98">
        <f t="shared" si="38"/>
        <v>0</v>
      </c>
      <c r="BJ196" s="1" t="s">
        <v>85</v>
      </c>
      <c r="BK196" s="98">
        <f t="shared" si="39"/>
        <v>0</v>
      </c>
      <c r="BL196" s="1" t="s">
        <v>118</v>
      </c>
      <c r="BM196" s="97" t="s">
        <v>355</v>
      </c>
    </row>
    <row r="197" spans="2:65" s="8" customFormat="1" ht="24.2" customHeight="1" x14ac:dyDescent="0.2">
      <c r="B197" s="9"/>
      <c r="C197" s="99" t="s">
        <v>356</v>
      </c>
      <c r="D197" s="99" t="s">
        <v>121</v>
      </c>
      <c r="E197" s="100" t="s">
        <v>357</v>
      </c>
      <c r="F197" s="101" t="s">
        <v>358</v>
      </c>
      <c r="G197" s="102" t="s">
        <v>184</v>
      </c>
      <c r="H197" s="103">
        <v>6</v>
      </c>
      <c r="I197" s="104"/>
      <c r="J197" s="105">
        <f t="shared" si="30"/>
        <v>0</v>
      </c>
      <c r="K197" s="106"/>
      <c r="L197" s="107"/>
      <c r="M197" s="108" t="s">
        <v>9</v>
      </c>
      <c r="N197" s="109" t="s">
        <v>29</v>
      </c>
      <c r="P197" s="95">
        <f t="shared" si="31"/>
        <v>0</v>
      </c>
      <c r="Q197" s="95">
        <v>2.826E-2</v>
      </c>
      <c r="R197" s="95">
        <f t="shared" si="32"/>
        <v>0.16955999999999999</v>
      </c>
      <c r="S197" s="95">
        <v>0</v>
      </c>
      <c r="T197" s="96">
        <f t="shared" si="33"/>
        <v>0</v>
      </c>
      <c r="AR197" s="97" t="s">
        <v>124</v>
      </c>
      <c r="AT197" s="97" t="s">
        <v>121</v>
      </c>
      <c r="AU197" s="97" t="s">
        <v>85</v>
      </c>
      <c r="AY197" s="1" t="s">
        <v>76</v>
      </c>
      <c r="BE197" s="98">
        <f t="shared" si="34"/>
        <v>0</v>
      </c>
      <c r="BF197" s="98">
        <f t="shared" si="35"/>
        <v>0</v>
      </c>
      <c r="BG197" s="98">
        <f t="shared" si="36"/>
        <v>0</v>
      </c>
      <c r="BH197" s="98">
        <f t="shared" si="37"/>
        <v>0</v>
      </c>
      <c r="BI197" s="98">
        <f t="shared" si="38"/>
        <v>0</v>
      </c>
      <c r="BJ197" s="1" t="s">
        <v>85</v>
      </c>
      <c r="BK197" s="98">
        <f t="shared" si="39"/>
        <v>0</v>
      </c>
      <c r="BL197" s="1" t="s">
        <v>118</v>
      </c>
      <c r="BM197" s="97" t="s">
        <v>359</v>
      </c>
    </row>
    <row r="198" spans="2:65" s="8" customFormat="1" ht="33" customHeight="1" x14ac:dyDescent="0.2">
      <c r="B198" s="9"/>
      <c r="C198" s="85" t="s">
        <v>360</v>
      </c>
      <c r="D198" s="85" t="s">
        <v>80</v>
      </c>
      <c r="E198" s="86" t="s">
        <v>361</v>
      </c>
      <c r="F198" s="87" t="s">
        <v>362</v>
      </c>
      <c r="G198" s="88" t="s">
        <v>184</v>
      </c>
      <c r="H198" s="89">
        <v>12</v>
      </c>
      <c r="I198" s="90"/>
      <c r="J198" s="91">
        <f t="shared" si="30"/>
        <v>0</v>
      </c>
      <c r="K198" s="92"/>
      <c r="L198" s="9"/>
      <c r="M198" s="93" t="s">
        <v>9</v>
      </c>
      <c r="N198" s="94" t="s">
        <v>29</v>
      </c>
      <c r="P198" s="95">
        <f t="shared" si="31"/>
        <v>0</v>
      </c>
      <c r="Q198" s="95">
        <v>2.0000000000000002E-5</v>
      </c>
      <c r="R198" s="95">
        <f t="shared" si="32"/>
        <v>2.4000000000000003E-4</v>
      </c>
      <c r="S198" s="95">
        <v>0</v>
      </c>
      <c r="T198" s="96">
        <f t="shared" si="33"/>
        <v>0</v>
      </c>
      <c r="AR198" s="97" t="s">
        <v>118</v>
      </c>
      <c r="AT198" s="97" t="s">
        <v>80</v>
      </c>
      <c r="AU198" s="97" t="s">
        <v>85</v>
      </c>
      <c r="AY198" s="1" t="s">
        <v>76</v>
      </c>
      <c r="BE198" s="98">
        <f t="shared" si="34"/>
        <v>0</v>
      </c>
      <c r="BF198" s="98">
        <f t="shared" si="35"/>
        <v>0</v>
      </c>
      <c r="BG198" s="98">
        <f t="shared" si="36"/>
        <v>0</v>
      </c>
      <c r="BH198" s="98">
        <f t="shared" si="37"/>
        <v>0</v>
      </c>
      <c r="BI198" s="98">
        <f t="shared" si="38"/>
        <v>0</v>
      </c>
      <c r="BJ198" s="1" t="s">
        <v>85</v>
      </c>
      <c r="BK198" s="98">
        <f t="shared" si="39"/>
        <v>0</v>
      </c>
      <c r="BL198" s="1" t="s">
        <v>118</v>
      </c>
      <c r="BM198" s="97" t="s">
        <v>363</v>
      </c>
    </row>
    <row r="199" spans="2:65" s="8" customFormat="1" ht="24.2" customHeight="1" x14ac:dyDescent="0.2">
      <c r="B199" s="9"/>
      <c r="C199" s="99" t="s">
        <v>364</v>
      </c>
      <c r="D199" s="99" t="s">
        <v>121</v>
      </c>
      <c r="E199" s="100" t="s">
        <v>365</v>
      </c>
      <c r="F199" s="101" t="s">
        <v>366</v>
      </c>
      <c r="G199" s="102" t="s">
        <v>184</v>
      </c>
      <c r="H199" s="103">
        <v>12</v>
      </c>
      <c r="I199" s="104"/>
      <c r="J199" s="105">
        <f t="shared" si="30"/>
        <v>0</v>
      </c>
      <c r="K199" s="106"/>
      <c r="L199" s="107"/>
      <c r="M199" s="108" t="s">
        <v>9</v>
      </c>
      <c r="N199" s="109" t="s">
        <v>29</v>
      </c>
      <c r="P199" s="95">
        <f t="shared" si="31"/>
        <v>0</v>
      </c>
      <c r="Q199" s="95">
        <v>3.2919999999999998E-2</v>
      </c>
      <c r="R199" s="95">
        <f t="shared" si="32"/>
        <v>0.39503999999999995</v>
      </c>
      <c r="S199" s="95">
        <v>0</v>
      </c>
      <c r="T199" s="96">
        <f t="shared" si="33"/>
        <v>0</v>
      </c>
      <c r="AR199" s="97" t="s">
        <v>124</v>
      </c>
      <c r="AT199" s="97" t="s">
        <v>121</v>
      </c>
      <c r="AU199" s="97" t="s">
        <v>85</v>
      </c>
      <c r="AY199" s="1" t="s">
        <v>76</v>
      </c>
      <c r="BE199" s="98">
        <f t="shared" si="34"/>
        <v>0</v>
      </c>
      <c r="BF199" s="98">
        <f t="shared" si="35"/>
        <v>0</v>
      </c>
      <c r="BG199" s="98">
        <f t="shared" si="36"/>
        <v>0</v>
      </c>
      <c r="BH199" s="98">
        <f t="shared" si="37"/>
        <v>0</v>
      </c>
      <c r="BI199" s="98">
        <f t="shared" si="38"/>
        <v>0</v>
      </c>
      <c r="BJ199" s="1" t="s">
        <v>85</v>
      </c>
      <c r="BK199" s="98">
        <f t="shared" si="39"/>
        <v>0</v>
      </c>
      <c r="BL199" s="1" t="s">
        <v>118</v>
      </c>
      <c r="BM199" s="97" t="s">
        <v>367</v>
      </c>
    </row>
    <row r="200" spans="2:65" s="8" customFormat="1" ht="24.2" customHeight="1" x14ac:dyDescent="0.2">
      <c r="B200" s="9"/>
      <c r="C200" s="85" t="s">
        <v>368</v>
      </c>
      <c r="D200" s="85" t="s">
        <v>80</v>
      </c>
      <c r="E200" s="86" t="s">
        <v>369</v>
      </c>
      <c r="F200" s="87" t="s">
        <v>370</v>
      </c>
      <c r="G200" s="88" t="s">
        <v>184</v>
      </c>
      <c r="H200" s="89">
        <v>101</v>
      </c>
      <c r="I200" s="90"/>
      <c r="J200" s="91">
        <f t="shared" si="30"/>
        <v>0</v>
      </c>
      <c r="K200" s="92"/>
      <c r="L200" s="9"/>
      <c r="M200" s="93" t="s">
        <v>9</v>
      </c>
      <c r="N200" s="94" t="s">
        <v>29</v>
      </c>
      <c r="P200" s="95">
        <f t="shared" si="31"/>
        <v>0</v>
      </c>
      <c r="Q200" s="95">
        <v>0</v>
      </c>
      <c r="R200" s="95">
        <f t="shared" si="32"/>
        <v>0</v>
      </c>
      <c r="S200" s="95">
        <v>0</v>
      </c>
      <c r="T200" s="96">
        <f t="shared" si="33"/>
        <v>0</v>
      </c>
      <c r="AR200" s="97" t="s">
        <v>118</v>
      </c>
      <c r="AT200" s="97" t="s">
        <v>80</v>
      </c>
      <c r="AU200" s="97" t="s">
        <v>85</v>
      </c>
      <c r="AY200" s="1" t="s">
        <v>76</v>
      </c>
      <c r="BE200" s="98">
        <f t="shared" si="34"/>
        <v>0</v>
      </c>
      <c r="BF200" s="98">
        <f t="shared" si="35"/>
        <v>0</v>
      </c>
      <c r="BG200" s="98">
        <f t="shared" si="36"/>
        <v>0</v>
      </c>
      <c r="BH200" s="98">
        <f t="shared" si="37"/>
        <v>0</v>
      </c>
      <c r="BI200" s="98">
        <f t="shared" si="38"/>
        <v>0</v>
      </c>
      <c r="BJ200" s="1" t="s">
        <v>85</v>
      </c>
      <c r="BK200" s="98">
        <f t="shared" si="39"/>
        <v>0</v>
      </c>
      <c r="BL200" s="1" t="s">
        <v>118</v>
      </c>
      <c r="BM200" s="97" t="s">
        <v>371</v>
      </c>
    </row>
    <row r="201" spans="2:65" s="8" customFormat="1" ht="24.2" customHeight="1" x14ac:dyDescent="0.2">
      <c r="B201" s="9"/>
      <c r="C201" s="85" t="s">
        <v>372</v>
      </c>
      <c r="D201" s="85" t="s">
        <v>80</v>
      </c>
      <c r="E201" s="86" t="s">
        <v>373</v>
      </c>
      <c r="F201" s="87" t="s">
        <v>374</v>
      </c>
      <c r="G201" s="88" t="s">
        <v>104</v>
      </c>
      <c r="H201" s="89">
        <v>4</v>
      </c>
      <c r="I201" s="90"/>
      <c r="J201" s="91">
        <f t="shared" si="30"/>
        <v>0</v>
      </c>
      <c r="K201" s="92"/>
      <c r="L201" s="9"/>
      <c r="M201" s="93" t="s">
        <v>9</v>
      </c>
      <c r="N201" s="94" t="s">
        <v>29</v>
      </c>
      <c r="P201" s="95">
        <f t="shared" si="31"/>
        <v>0</v>
      </c>
      <c r="Q201" s="95">
        <v>0</v>
      </c>
      <c r="R201" s="95">
        <f t="shared" si="32"/>
        <v>0</v>
      </c>
      <c r="S201" s="95">
        <v>0</v>
      </c>
      <c r="T201" s="96">
        <f t="shared" si="33"/>
        <v>0</v>
      </c>
      <c r="AR201" s="97" t="s">
        <v>118</v>
      </c>
      <c r="AT201" s="97" t="s">
        <v>80</v>
      </c>
      <c r="AU201" s="97" t="s">
        <v>85</v>
      </c>
      <c r="AY201" s="1" t="s">
        <v>76</v>
      </c>
      <c r="BE201" s="98">
        <f t="shared" si="34"/>
        <v>0</v>
      </c>
      <c r="BF201" s="98">
        <f t="shared" si="35"/>
        <v>0</v>
      </c>
      <c r="BG201" s="98">
        <f t="shared" si="36"/>
        <v>0</v>
      </c>
      <c r="BH201" s="98">
        <f t="shared" si="37"/>
        <v>0</v>
      </c>
      <c r="BI201" s="98">
        <f t="shared" si="38"/>
        <v>0</v>
      </c>
      <c r="BJ201" s="1" t="s">
        <v>85</v>
      </c>
      <c r="BK201" s="98">
        <f t="shared" si="39"/>
        <v>0</v>
      </c>
      <c r="BL201" s="1" t="s">
        <v>118</v>
      </c>
      <c r="BM201" s="97" t="s">
        <v>375</v>
      </c>
    </row>
    <row r="202" spans="2:65" s="8" customFormat="1" ht="24.2" customHeight="1" x14ac:dyDescent="0.2">
      <c r="B202" s="9"/>
      <c r="C202" s="85" t="s">
        <v>376</v>
      </c>
      <c r="D202" s="85" t="s">
        <v>80</v>
      </c>
      <c r="E202" s="86" t="s">
        <v>377</v>
      </c>
      <c r="F202" s="87" t="s">
        <v>378</v>
      </c>
      <c r="G202" s="88" t="s">
        <v>104</v>
      </c>
      <c r="H202" s="89">
        <v>4</v>
      </c>
      <c r="I202" s="90"/>
      <c r="J202" s="91">
        <f t="shared" si="30"/>
        <v>0</v>
      </c>
      <c r="K202" s="92"/>
      <c r="L202" s="9"/>
      <c r="M202" s="93" t="s">
        <v>9</v>
      </c>
      <c r="N202" s="94" t="s">
        <v>29</v>
      </c>
      <c r="P202" s="95">
        <f t="shared" si="31"/>
        <v>0</v>
      </c>
      <c r="Q202" s="95">
        <v>0</v>
      </c>
      <c r="R202" s="95">
        <f t="shared" si="32"/>
        <v>0</v>
      </c>
      <c r="S202" s="95">
        <v>0</v>
      </c>
      <c r="T202" s="96">
        <f t="shared" si="33"/>
        <v>0</v>
      </c>
      <c r="AR202" s="97" t="s">
        <v>118</v>
      </c>
      <c r="AT202" s="97" t="s">
        <v>80</v>
      </c>
      <c r="AU202" s="97" t="s">
        <v>85</v>
      </c>
      <c r="AY202" s="1" t="s">
        <v>76</v>
      </c>
      <c r="BE202" s="98">
        <f t="shared" si="34"/>
        <v>0</v>
      </c>
      <c r="BF202" s="98">
        <f t="shared" si="35"/>
        <v>0</v>
      </c>
      <c r="BG202" s="98">
        <f t="shared" si="36"/>
        <v>0</v>
      </c>
      <c r="BH202" s="98">
        <f t="shared" si="37"/>
        <v>0</v>
      </c>
      <c r="BI202" s="98">
        <f t="shared" si="38"/>
        <v>0</v>
      </c>
      <c r="BJ202" s="1" t="s">
        <v>85</v>
      </c>
      <c r="BK202" s="98">
        <f t="shared" si="39"/>
        <v>0</v>
      </c>
      <c r="BL202" s="1" t="s">
        <v>118</v>
      </c>
      <c r="BM202" s="97" t="s">
        <v>379</v>
      </c>
    </row>
    <row r="203" spans="2:65" s="8" customFormat="1" ht="24.2" customHeight="1" x14ac:dyDescent="0.2">
      <c r="B203" s="9"/>
      <c r="C203" s="85" t="s">
        <v>380</v>
      </c>
      <c r="D203" s="85" t="s">
        <v>80</v>
      </c>
      <c r="E203" s="86" t="s">
        <v>381</v>
      </c>
      <c r="F203" s="87" t="s">
        <v>382</v>
      </c>
      <c r="G203" s="88" t="s">
        <v>129</v>
      </c>
      <c r="H203" s="110"/>
      <c r="I203" s="90"/>
      <c r="J203" s="91">
        <f t="shared" si="30"/>
        <v>0</v>
      </c>
      <c r="K203" s="92"/>
      <c r="L203" s="9"/>
      <c r="M203" s="93" t="s">
        <v>9</v>
      </c>
      <c r="N203" s="94" t="s">
        <v>29</v>
      </c>
      <c r="P203" s="95">
        <f t="shared" si="31"/>
        <v>0</v>
      </c>
      <c r="Q203" s="95">
        <v>0</v>
      </c>
      <c r="R203" s="95">
        <f t="shared" si="32"/>
        <v>0</v>
      </c>
      <c r="S203" s="95">
        <v>0</v>
      </c>
      <c r="T203" s="96">
        <f t="shared" si="33"/>
        <v>0</v>
      </c>
      <c r="AR203" s="97" t="s">
        <v>118</v>
      </c>
      <c r="AT203" s="97" t="s">
        <v>80</v>
      </c>
      <c r="AU203" s="97" t="s">
        <v>85</v>
      </c>
      <c r="AY203" s="1" t="s">
        <v>76</v>
      </c>
      <c r="BE203" s="98">
        <f t="shared" si="34"/>
        <v>0</v>
      </c>
      <c r="BF203" s="98">
        <f t="shared" si="35"/>
        <v>0</v>
      </c>
      <c r="BG203" s="98">
        <f t="shared" si="36"/>
        <v>0</v>
      </c>
      <c r="BH203" s="98">
        <f t="shared" si="37"/>
        <v>0</v>
      </c>
      <c r="BI203" s="98">
        <f t="shared" si="38"/>
        <v>0</v>
      </c>
      <c r="BJ203" s="1" t="s">
        <v>85</v>
      </c>
      <c r="BK203" s="98">
        <f t="shared" si="39"/>
        <v>0</v>
      </c>
      <c r="BL203" s="1" t="s">
        <v>118</v>
      </c>
      <c r="BM203" s="97" t="s">
        <v>383</v>
      </c>
    </row>
    <row r="204" spans="2:65" s="8" customFormat="1" ht="24.2" customHeight="1" x14ac:dyDescent="0.2">
      <c r="B204" s="9"/>
      <c r="C204" s="85" t="s">
        <v>384</v>
      </c>
      <c r="D204" s="85" t="s">
        <v>80</v>
      </c>
      <c r="E204" s="86" t="s">
        <v>385</v>
      </c>
      <c r="F204" s="87" t="s">
        <v>386</v>
      </c>
      <c r="G204" s="88" t="s">
        <v>129</v>
      </c>
      <c r="H204" s="110"/>
      <c r="I204" s="90"/>
      <c r="J204" s="91">
        <f t="shared" si="30"/>
        <v>0</v>
      </c>
      <c r="K204" s="92"/>
      <c r="L204" s="9"/>
      <c r="M204" s="93" t="s">
        <v>9</v>
      </c>
      <c r="N204" s="94" t="s">
        <v>29</v>
      </c>
      <c r="P204" s="95">
        <f t="shared" si="31"/>
        <v>0</v>
      </c>
      <c r="Q204" s="95">
        <v>0</v>
      </c>
      <c r="R204" s="95">
        <f t="shared" si="32"/>
        <v>0</v>
      </c>
      <c r="S204" s="95">
        <v>0</v>
      </c>
      <c r="T204" s="96">
        <f t="shared" si="33"/>
        <v>0</v>
      </c>
      <c r="AR204" s="97" t="s">
        <v>118</v>
      </c>
      <c r="AT204" s="97" t="s">
        <v>80</v>
      </c>
      <c r="AU204" s="97" t="s">
        <v>85</v>
      </c>
      <c r="AY204" s="1" t="s">
        <v>76</v>
      </c>
      <c r="BE204" s="98">
        <f t="shared" si="34"/>
        <v>0</v>
      </c>
      <c r="BF204" s="98">
        <f t="shared" si="35"/>
        <v>0</v>
      </c>
      <c r="BG204" s="98">
        <f t="shared" si="36"/>
        <v>0</v>
      </c>
      <c r="BH204" s="98">
        <f t="shared" si="37"/>
        <v>0</v>
      </c>
      <c r="BI204" s="98">
        <f t="shared" si="38"/>
        <v>0</v>
      </c>
      <c r="BJ204" s="1" t="s">
        <v>85</v>
      </c>
      <c r="BK204" s="98">
        <f t="shared" si="39"/>
        <v>0</v>
      </c>
      <c r="BL204" s="1" t="s">
        <v>118</v>
      </c>
      <c r="BM204" s="97" t="s">
        <v>387</v>
      </c>
    </row>
    <row r="205" spans="2:65" s="8" customFormat="1" ht="24.2" customHeight="1" x14ac:dyDescent="0.2">
      <c r="B205" s="9"/>
      <c r="C205" s="85" t="s">
        <v>388</v>
      </c>
      <c r="D205" s="85" t="s">
        <v>80</v>
      </c>
      <c r="E205" s="86" t="s">
        <v>389</v>
      </c>
      <c r="F205" s="87" t="s">
        <v>390</v>
      </c>
      <c r="G205" s="88" t="s">
        <v>129</v>
      </c>
      <c r="H205" s="110"/>
      <c r="I205" s="90"/>
      <c r="J205" s="91">
        <f t="shared" si="30"/>
        <v>0</v>
      </c>
      <c r="K205" s="92"/>
      <c r="L205" s="9"/>
      <c r="M205" s="93" t="s">
        <v>9</v>
      </c>
      <c r="N205" s="94" t="s">
        <v>29</v>
      </c>
      <c r="P205" s="95">
        <f t="shared" si="31"/>
        <v>0</v>
      </c>
      <c r="Q205" s="95">
        <v>0</v>
      </c>
      <c r="R205" s="95">
        <f t="shared" si="32"/>
        <v>0</v>
      </c>
      <c r="S205" s="95">
        <v>0</v>
      </c>
      <c r="T205" s="96">
        <f t="shared" si="33"/>
        <v>0</v>
      </c>
      <c r="AR205" s="97" t="s">
        <v>118</v>
      </c>
      <c r="AT205" s="97" t="s">
        <v>80</v>
      </c>
      <c r="AU205" s="97" t="s">
        <v>85</v>
      </c>
      <c r="AY205" s="1" t="s">
        <v>76</v>
      </c>
      <c r="BE205" s="98">
        <f t="shared" si="34"/>
        <v>0</v>
      </c>
      <c r="BF205" s="98">
        <f t="shared" si="35"/>
        <v>0</v>
      </c>
      <c r="BG205" s="98">
        <f t="shared" si="36"/>
        <v>0</v>
      </c>
      <c r="BH205" s="98">
        <f t="shared" si="37"/>
        <v>0</v>
      </c>
      <c r="BI205" s="98">
        <f t="shared" si="38"/>
        <v>0</v>
      </c>
      <c r="BJ205" s="1" t="s">
        <v>85</v>
      </c>
      <c r="BK205" s="98">
        <f t="shared" si="39"/>
        <v>0</v>
      </c>
      <c r="BL205" s="1" t="s">
        <v>118</v>
      </c>
      <c r="BM205" s="97" t="s">
        <v>391</v>
      </c>
    </row>
    <row r="206" spans="2:65" s="8" customFormat="1" ht="24.2" customHeight="1" x14ac:dyDescent="0.2">
      <c r="B206" s="9"/>
      <c r="C206" s="85" t="s">
        <v>392</v>
      </c>
      <c r="D206" s="85" t="s">
        <v>80</v>
      </c>
      <c r="E206" s="86" t="s">
        <v>393</v>
      </c>
      <c r="F206" s="87" t="s">
        <v>394</v>
      </c>
      <c r="G206" s="88" t="s">
        <v>129</v>
      </c>
      <c r="H206" s="110"/>
      <c r="I206" s="90"/>
      <c r="J206" s="91">
        <f t="shared" si="30"/>
        <v>0</v>
      </c>
      <c r="K206" s="92"/>
      <c r="L206" s="9"/>
      <c r="M206" s="93" t="s">
        <v>9</v>
      </c>
      <c r="N206" s="94" t="s">
        <v>29</v>
      </c>
      <c r="P206" s="95">
        <f t="shared" si="31"/>
        <v>0</v>
      </c>
      <c r="Q206" s="95">
        <v>0</v>
      </c>
      <c r="R206" s="95">
        <f t="shared" si="32"/>
        <v>0</v>
      </c>
      <c r="S206" s="95">
        <v>0</v>
      </c>
      <c r="T206" s="96">
        <f t="shared" si="33"/>
        <v>0</v>
      </c>
      <c r="AR206" s="97" t="s">
        <v>118</v>
      </c>
      <c r="AT206" s="97" t="s">
        <v>80</v>
      </c>
      <c r="AU206" s="97" t="s">
        <v>85</v>
      </c>
      <c r="AY206" s="1" t="s">
        <v>76</v>
      </c>
      <c r="BE206" s="98">
        <f t="shared" si="34"/>
        <v>0</v>
      </c>
      <c r="BF206" s="98">
        <f t="shared" si="35"/>
        <v>0</v>
      </c>
      <c r="BG206" s="98">
        <f t="shared" si="36"/>
        <v>0</v>
      </c>
      <c r="BH206" s="98">
        <f t="shared" si="37"/>
        <v>0</v>
      </c>
      <c r="BI206" s="98">
        <f t="shared" si="38"/>
        <v>0</v>
      </c>
      <c r="BJ206" s="1" t="s">
        <v>85</v>
      </c>
      <c r="BK206" s="98">
        <f t="shared" si="39"/>
        <v>0</v>
      </c>
      <c r="BL206" s="1" t="s">
        <v>118</v>
      </c>
      <c r="BM206" s="97" t="s">
        <v>395</v>
      </c>
    </row>
    <row r="207" spans="2:65" s="72" customFormat="1" ht="25.9" customHeight="1" x14ac:dyDescent="0.2">
      <c r="B207" s="73"/>
      <c r="D207" s="74" t="s">
        <v>72</v>
      </c>
      <c r="E207" s="75" t="s">
        <v>121</v>
      </c>
      <c r="F207" s="75" t="s">
        <v>396</v>
      </c>
      <c r="I207" s="76"/>
      <c r="J207" s="77">
        <f>BK207</f>
        <v>0</v>
      </c>
      <c r="L207" s="73"/>
      <c r="M207" s="78"/>
      <c r="P207" s="79">
        <v>0</v>
      </c>
      <c r="R207" s="79">
        <v>0</v>
      </c>
      <c r="T207" s="80">
        <v>0</v>
      </c>
      <c r="AR207" s="74" t="s">
        <v>397</v>
      </c>
      <c r="AT207" s="81" t="s">
        <v>72</v>
      </c>
      <c r="AU207" s="81" t="s">
        <v>1</v>
      </c>
      <c r="AY207" s="74" t="s">
        <v>76</v>
      </c>
      <c r="BK207" s="82">
        <v>0</v>
      </c>
    </row>
    <row r="208" spans="2:65" s="72" customFormat="1" ht="25.9" customHeight="1" x14ac:dyDescent="0.2">
      <c r="B208" s="73"/>
      <c r="D208" s="74" t="s">
        <v>72</v>
      </c>
      <c r="E208" s="75" t="s">
        <v>398</v>
      </c>
      <c r="F208" s="75" t="s">
        <v>399</v>
      </c>
      <c r="I208" s="76"/>
      <c r="J208" s="77">
        <f>BK208</f>
        <v>0</v>
      </c>
      <c r="L208" s="73"/>
      <c r="M208" s="78"/>
      <c r="P208" s="79">
        <f>SUM(P209:P213)</f>
        <v>0</v>
      </c>
      <c r="R208" s="79">
        <f>SUM(R209:R213)</f>
        <v>7.1720000000000006E-2</v>
      </c>
      <c r="T208" s="80">
        <f>SUM(T209:T213)</f>
        <v>0</v>
      </c>
      <c r="AR208" s="74" t="s">
        <v>397</v>
      </c>
      <c r="AT208" s="81" t="s">
        <v>72</v>
      </c>
      <c r="AU208" s="81" t="s">
        <v>1</v>
      </c>
      <c r="AY208" s="74" t="s">
        <v>76</v>
      </c>
      <c r="BK208" s="82">
        <f>SUM(BK209:BK213)</f>
        <v>0</v>
      </c>
    </row>
    <row r="209" spans="2:65" s="8" customFormat="1" ht="16.5" customHeight="1" x14ac:dyDescent="0.2">
      <c r="B209" s="9"/>
      <c r="C209" s="85" t="s">
        <v>400</v>
      </c>
      <c r="D209" s="85" t="s">
        <v>80</v>
      </c>
      <c r="E209" s="86" t="s">
        <v>401</v>
      </c>
      <c r="F209" s="87" t="s">
        <v>402</v>
      </c>
      <c r="G209" s="88" t="s">
        <v>184</v>
      </c>
      <c r="H209" s="89">
        <v>202</v>
      </c>
      <c r="I209" s="90"/>
      <c r="J209" s="91">
        <f>ROUND(I209*H209,2)</f>
        <v>0</v>
      </c>
      <c r="K209" s="92"/>
      <c r="L209" s="9"/>
      <c r="M209" s="93" t="s">
        <v>9</v>
      </c>
      <c r="N209" s="94" t="s">
        <v>29</v>
      </c>
      <c r="P209" s="95">
        <f>O209*H209</f>
        <v>0</v>
      </c>
      <c r="Q209" s="95">
        <v>0</v>
      </c>
      <c r="R209" s="95">
        <f>Q209*H209</f>
        <v>0</v>
      </c>
      <c r="S209" s="95">
        <v>0</v>
      </c>
      <c r="T209" s="96">
        <f>S209*H209</f>
        <v>0</v>
      </c>
      <c r="AR209" s="97" t="s">
        <v>403</v>
      </c>
      <c r="AT209" s="97" t="s">
        <v>80</v>
      </c>
      <c r="AU209" s="97" t="s">
        <v>75</v>
      </c>
      <c r="AY209" s="1" t="s">
        <v>76</v>
      </c>
      <c r="BE209" s="98">
        <f>IF(N209="základná",J209,0)</f>
        <v>0</v>
      </c>
      <c r="BF209" s="98">
        <f>IF(N209="znížená",J209,0)</f>
        <v>0</v>
      </c>
      <c r="BG209" s="98">
        <f>IF(N209="zákl. prenesená",J209,0)</f>
        <v>0</v>
      </c>
      <c r="BH209" s="98">
        <f>IF(N209="zníž. prenesená",J209,0)</f>
        <v>0</v>
      </c>
      <c r="BI209" s="98">
        <f>IF(N209="nulová",J209,0)</f>
        <v>0</v>
      </c>
      <c r="BJ209" s="1" t="s">
        <v>85</v>
      </c>
      <c r="BK209" s="98">
        <f>ROUND(I209*H209,2)</f>
        <v>0</v>
      </c>
      <c r="BL209" s="1" t="s">
        <v>403</v>
      </c>
      <c r="BM209" s="97" t="s">
        <v>404</v>
      </c>
    </row>
    <row r="210" spans="2:65" s="8" customFormat="1" ht="24.2" customHeight="1" x14ac:dyDescent="0.2">
      <c r="B210" s="9"/>
      <c r="C210" s="99" t="s">
        <v>405</v>
      </c>
      <c r="D210" s="99" t="s">
        <v>121</v>
      </c>
      <c r="E210" s="100" t="s">
        <v>406</v>
      </c>
      <c r="F210" s="101" t="s">
        <v>407</v>
      </c>
      <c r="G210" s="102" t="s">
        <v>184</v>
      </c>
      <c r="H210" s="103">
        <v>198</v>
      </c>
      <c r="I210" s="104"/>
      <c r="J210" s="105">
        <f>ROUND(I210*H210,2)</f>
        <v>0</v>
      </c>
      <c r="K210" s="106"/>
      <c r="L210" s="107"/>
      <c r="M210" s="108" t="s">
        <v>9</v>
      </c>
      <c r="N210" s="109" t="s">
        <v>29</v>
      </c>
      <c r="P210" s="95">
        <f>O210*H210</f>
        <v>0</v>
      </c>
      <c r="Q210" s="95">
        <v>9.0000000000000006E-5</v>
      </c>
      <c r="R210" s="95">
        <f>Q210*H210</f>
        <v>1.7820000000000003E-2</v>
      </c>
      <c r="S210" s="95">
        <v>0</v>
      </c>
      <c r="T210" s="96">
        <f>S210*H210</f>
        <v>0</v>
      </c>
      <c r="AR210" s="97" t="s">
        <v>408</v>
      </c>
      <c r="AT210" s="97" t="s">
        <v>121</v>
      </c>
      <c r="AU210" s="97" t="s">
        <v>75</v>
      </c>
      <c r="AY210" s="1" t="s">
        <v>76</v>
      </c>
      <c r="BE210" s="98">
        <f>IF(N210="základná",J210,0)</f>
        <v>0</v>
      </c>
      <c r="BF210" s="98">
        <f>IF(N210="znížená",J210,0)</f>
        <v>0</v>
      </c>
      <c r="BG210" s="98">
        <f>IF(N210="zákl. prenesená",J210,0)</f>
        <v>0</v>
      </c>
      <c r="BH210" s="98">
        <f>IF(N210="zníž. prenesená",J210,0)</f>
        <v>0</v>
      </c>
      <c r="BI210" s="98">
        <f>IF(N210="nulová",J210,0)</f>
        <v>0</v>
      </c>
      <c r="BJ210" s="1" t="s">
        <v>85</v>
      </c>
      <c r="BK210" s="98">
        <f>ROUND(I210*H210,2)</f>
        <v>0</v>
      </c>
      <c r="BL210" s="1" t="s">
        <v>408</v>
      </c>
      <c r="BM210" s="97" t="s">
        <v>409</v>
      </c>
    </row>
    <row r="211" spans="2:65" s="8" customFormat="1" ht="16.5" customHeight="1" x14ac:dyDescent="0.2">
      <c r="B211" s="9"/>
      <c r="C211" s="99" t="s">
        <v>410</v>
      </c>
      <c r="D211" s="99" t="s">
        <v>121</v>
      </c>
      <c r="E211" s="100" t="s">
        <v>411</v>
      </c>
      <c r="F211" s="101" t="s">
        <v>412</v>
      </c>
      <c r="G211" s="102" t="s">
        <v>184</v>
      </c>
      <c r="H211" s="103">
        <v>198</v>
      </c>
      <c r="I211" s="104"/>
      <c r="J211" s="105">
        <f>ROUND(I211*H211,2)</f>
        <v>0</v>
      </c>
      <c r="K211" s="106"/>
      <c r="L211" s="107"/>
      <c r="M211" s="108" t="s">
        <v>9</v>
      </c>
      <c r="N211" s="109" t="s">
        <v>29</v>
      </c>
      <c r="P211" s="95">
        <f>O211*H211</f>
        <v>0</v>
      </c>
      <c r="Q211" s="95">
        <v>0</v>
      </c>
      <c r="R211" s="95">
        <f>Q211*H211</f>
        <v>0</v>
      </c>
      <c r="S211" s="95">
        <v>0</v>
      </c>
      <c r="T211" s="96">
        <f>S211*H211</f>
        <v>0</v>
      </c>
      <c r="AR211" s="97" t="s">
        <v>413</v>
      </c>
      <c r="AT211" s="97" t="s">
        <v>121</v>
      </c>
      <c r="AU211" s="97" t="s">
        <v>75</v>
      </c>
      <c r="AY211" s="1" t="s">
        <v>76</v>
      </c>
      <c r="BE211" s="98">
        <f>IF(N211="základná",J211,0)</f>
        <v>0</v>
      </c>
      <c r="BF211" s="98">
        <f>IF(N211="znížená",J211,0)</f>
        <v>0</v>
      </c>
      <c r="BG211" s="98">
        <f>IF(N211="zákl. prenesená",J211,0)</f>
        <v>0</v>
      </c>
      <c r="BH211" s="98">
        <f>IF(N211="zníž. prenesená",J211,0)</f>
        <v>0</v>
      </c>
      <c r="BI211" s="98">
        <f>IF(N211="nulová",J211,0)</f>
        <v>0</v>
      </c>
      <c r="BJ211" s="1" t="s">
        <v>85</v>
      </c>
      <c r="BK211" s="98">
        <f>ROUND(I211*H211,2)</f>
        <v>0</v>
      </c>
      <c r="BL211" s="1" t="s">
        <v>403</v>
      </c>
      <c r="BM211" s="97" t="s">
        <v>414</v>
      </c>
    </row>
    <row r="212" spans="2:65" s="8" customFormat="1" ht="16.5" customHeight="1" x14ac:dyDescent="0.2">
      <c r="B212" s="9"/>
      <c r="C212" s="85" t="s">
        <v>415</v>
      </c>
      <c r="D212" s="85" t="s">
        <v>80</v>
      </c>
      <c r="E212" s="86" t="s">
        <v>416</v>
      </c>
      <c r="F212" s="87" t="s">
        <v>417</v>
      </c>
      <c r="G212" s="88" t="s">
        <v>184</v>
      </c>
      <c r="H212" s="89">
        <v>70</v>
      </c>
      <c r="I212" s="90"/>
      <c r="J212" s="91">
        <f>ROUND(I212*H212,2)</f>
        <v>0</v>
      </c>
      <c r="K212" s="92"/>
      <c r="L212" s="9"/>
      <c r="M212" s="93" t="s">
        <v>9</v>
      </c>
      <c r="N212" s="94" t="s">
        <v>29</v>
      </c>
      <c r="P212" s="95">
        <f>O212*H212</f>
        <v>0</v>
      </c>
      <c r="Q212" s="95">
        <v>0</v>
      </c>
      <c r="R212" s="95">
        <f>Q212*H212</f>
        <v>0</v>
      </c>
      <c r="S212" s="95">
        <v>0</v>
      </c>
      <c r="T212" s="96">
        <f>S212*H212</f>
        <v>0</v>
      </c>
      <c r="AR212" s="97" t="s">
        <v>403</v>
      </c>
      <c r="AT212" s="97" t="s">
        <v>80</v>
      </c>
      <c r="AU212" s="97" t="s">
        <v>75</v>
      </c>
      <c r="AY212" s="1" t="s">
        <v>76</v>
      </c>
      <c r="BE212" s="98">
        <f>IF(N212="základná",J212,0)</f>
        <v>0</v>
      </c>
      <c r="BF212" s="98">
        <f>IF(N212="znížená",J212,0)</f>
        <v>0</v>
      </c>
      <c r="BG212" s="98">
        <f>IF(N212="zákl. prenesená",J212,0)</f>
        <v>0</v>
      </c>
      <c r="BH212" s="98">
        <f>IF(N212="zníž. prenesená",J212,0)</f>
        <v>0</v>
      </c>
      <c r="BI212" s="98">
        <f>IF(N212="nulová",J212,0)</f>
        <v>0</v>
      </c>
      <c r="BJ212" s="1" t="s">
        <v>85</v>
      </c>
      <c r="BK212" s="98">
        <f>ROUND(I212*H212,2)</f>
        <v>0</v>
      </c>
      <c r="BL212" s="1" t="s">
        <v>403</v>
      </c>
      <c r="BM212" s="97" t="s">
        <v>418</v>
      </c>
    </row>
    <row r="213" spans="2:65" s="8" customFormat="1" ht="24.2" customHeight="1" x14ac:dyDescent="0.2">
      <c r="B213" s="9"/>
      <c r="C213" s="99" t="s">
        <v>419</v>
      </c>
      <c r="D213" s="99" t="s">
        <v>121</v>
      </c>
      <c r="E213" s="100" t="s">
        <v>420</v>
      </c>
      <c r="F213" s="101" t="s">
        <v>421</v>
      </c>
      <c r="G213" s="102" t="s">
        <v>184</v>
      </c>
      <c r="H213" s="103">
        <v>70</v>
      </c>
      <c r="I213" s="104"/>
      <c r="J213" s="105">
        <f>ROUND(I213*H213,2)</f>
        <v>0</v>
      </c>
      <c r="K213" s="106"/>
      <c r="L213" s="107"/>
      <c r="M213" s="108" t="s">
        <v>9</v>
      </c>
      <c r="N213" s="109" t="s">
        <v>29</v>
      </c>
      <c r="P213" s="95">
        <f>O213*H213</f>
        <v>0</v>
      </c>
      <c r="Q213" s="95">
        <v>7.6999999999999996E-4</v>
      </c>
      <c r="R213" s="95">
        <f>Q213*H213</f>
        <v>5.3899999999999997E-2</v>
      </c>
      <c r="S213" s="95">
        <v>0</v>
      </c>
      <c r="T213" s="96">
        <f>S213*H213</f>
        <v>0</v>
      </c>
      <c r="AR213" s="97" t="s">
        <v>413</v>
      </c>
      <c r="AT213" s="97" t="s">
        <v>121</v>
      </c>
      <c r="AU213" s="97" t="s">
        <v>75</v>
      </c>
      <c r="AY213" s="1" t="s">
        <v>76</v>
      </c>
      <c r="BE213" s="98">
        <f>IF(N213="základná",J213,0)</f>
        <v>0</v>
      </c>
      <c r="BF213" s="98">
        <f>IF(N213="znížená",J213,0)</f>
        <v>0</v>
      </c>
      <c r="BG213" s="98">
        <f>IF(N213="zákl. prenesená",J213,0)</f>
        <v>0</v>
      </c>
      <c r="BH213" s="98">
        <f>IF(N213="zníž. prenesená",J213,0)</f>
        <v>0</v>
      </c>
      <c r="BI213" s="98">
        <f>IF(N213="nulová",J213,0)</f>
        <v>0</v>
      </c>
      <c r="BJ213" s="1" t="s">
        <v>85</v>
      </c>
      <c r="BK213" s="98">
        <f>ROUND(I213*H213,2)</f>
        <v>0</v>
      </c>
      <c r="BL213" s="1" t="s">
        <v>403</v>
      </c>
      <c r="BM213" s="97" t="s">
        <v>422</v>
      </c>
    </row>
    <row r="214" spans="2:65" s="72" customFormat="1" ht="25.9" customHeight="1" x14ac:dyDescent="0.2">
      <c r="B214" s="73"/>
      <c r="D214" s="74" t="s">
        <v>72</v>
      </c>
      <c r="E214" s="75" t="s">
        <v>423</v>
      </c>
      <c r="F214" s="75" t="s">
        <v>424</v>
      </c>
      <c r="I214" s="76"/>
      <c r="J214" s="77">
        <f>BK214</f>
        <v>0</v>
      </c>
      <c r="L214" s="73"/>
      <c r="M214" s="78"/>
      <c r="P214" s="79">
        <f>SUM(P215:P217)</f>
        <v>0</v>
      </c>
      <c r="R214" s="79">
        <f>SUM(R215:R217)</f>
        <v>0</v>
      </c>
      <c r="T214" s="80">
        <f>SUM(T215:T217)</f>
        <v>0</v>
      </c>
      <c r="AR214" s="74" t="s">
        <v>84</v>
      </c>
      <c r="AT214" s="81" t="s">
        <v>72</v>
      </c>
      <c r="AU214" s="81" t="s">
        <v>1</v>
      </c>
      <c r="AY214" s="74" t="s">
        <v>76</v>
      </c>
      <c r="BK214" s="82">
        <f>SUM(BK215:BK217)</f>
        <v>0</v>
      </c>
    </row>
    <row r="215" spans="2:65" s="8" customFormat="1" ht="33" customHeight="1" x14ac:dyDescent="0.2">
      <c r="B215" s="9"/>
      <c r="C215" s="85" t="s">
        <v>425</v>
      </c>
      <c r="D215" s="85" t="s">
        <v>80</v>
      </c>
      <c r="E215" s="86" t="s">
        <v>426</v>
      </c>
      <c r="F215" s="87" t="s">
        <v>427</v>
      </c>
      <c r="G215" s="88" t="s">
        <v>428</v>
      </c>
      <c r="H215" s="89">
        <v>160</v>
      </c>
      <c r="I215" s="90"/>
      <c r="J215" s="91">
        <f>ROUND(I215*H215,2)</f>
        <v>0</v>
      </c>
      <c r="K215" s="92"/>
      <c r="L215" s="9"/>
      <c r="M215" s="93" t="s">
        <v>9</v>
      </c>
      <c r="N215" s="94" t="s">
        <v>29</v>
      </c>
      <c r="P215" s="95">
        <f>O215*H215</f>
        <v>0</v>
      </c>
      <c r="Q215" s="95">
        <v>0</v>
      </c>
      <c r="R215" s="95">
        <f>Q215*H215</f>
        <v>0</v>
      </c>
      <c r="S215" s="95">
        <v>0</v>
      </c>
      <c r="T215" s="96">
        <f>S215*H215</f>
        <v>0</v>
      </c>
      <c r="AR215" s="97" t="s">
        <v>429</v>
      </c>
      <c r="AT215" s="97" t="s">
        <v>80</v>
      </c>
      <c r="AU215" s="97" t="s">
        <v>75</v>
      </c>
      <c r="AY215" s="1" t="s">
        <v>76</v>
      </c>
      <c r="BE215" s="98">
        <f>IF(N215="základná",J215,0)</f>
        <v>0</v>
      </c>
      <c r="BF215" s="98">
        <f>IF(N215="znížená",J215,0)</f>
        <v>0</v>
      </c>
      <c r="BG215" s="98">
        <f>IF(N215="zákl. prenesená",J215,0)</f>
        <v>0</v>
      </c>
      <c r="BH215" s="98">
        <f>IF(N215="zníž. prenesená",J215,0)</f>
        <v>0</v>
      </c>
      <c r="BI215" s="98">
        <f>IF(N215="nulová",J215,0)</f>
        <v>0</v>
      </c>
      <c r="BJ215" s="1" t="s">
        <v>85</v>
      </c>
      <c r="BK215" s="98">
        <f>ROUND(I215*H215,2)</f>
        <v>0</v>
      </c>
      <c r="BL215" s="1" t="s">
        <v>429</v>
      </c>
      <c r="BM215" s="97" t="s">
        <v>430</v>
      </c>
    </row>
    <row r="216" spans="2:65" s="8" customFormat="1" ht="16.5" customHeight="1" x14ac:dyDescent="0.2">
      <c r="B216" s="9"/>
      <c r="C216" s="85" t="s">
        <v>431</v>
      </c>
      <c r="D216" s="85" t="s">
        <v>80</v>
      </c>
      <c r="E216" s="86" t="s">
        <v>432</v>
      </c>
      <c r="F216" s="87" t="s">
        <v>433</v>
      </c>
      <c r="G216" s="88" t="s">
        <v>248</v>
      </c>
      <c r="H216" s="89">
        <v>1</v>
      </c>
      <c r="I216" s="90"/>
      <c r="J216" s="91">
        <f>ROUND(I216*H216,2)</f>
        <v>0</v>
      </c>
      <c r="K216" s="92"/>
      <c r="L216" s="9"/>
      <c r="M216" s="93" t="s">
        <v>9</v>
      </c>
      <c r="N216" s="94" t="s">
        <v>29</v>
      </c>
      <c r="P216" s="95">
        <f>O216*H216</f>
        <v>0</v>
      </c>
      <c r="Q216" s="95">
        <v>0</v>
      </c>
      <c r="R216" s="95">
        <f>Q216*H216</f>
        <v>0</v>
      </c>
      <c r="S216" s="95">
        <v>0</v>
      </c>
      <c r="T216" s="96">
        <f>S216*H216</f>
        <v>0</v>
      </c>
      <c r="AR216" s="97" t="s">
        <v>434</v>
      </c>
      <c r="AT216" s="97" t="s">
        <v>80</v>
      </c>
      <c r="AU216" s="97" t="s">
        <v>75</v>
      </c>
      <c r="AY216" s="1" t="s">
        <v>76</v>
      </c>
      <c r="BE216" s="98">
        <f>IF(N216="základná",J216,0)</f>
        <v>0</v>
      </c>
      <c r="BF216" s="98">
        <f>IF(N216="znížená",J216,0)</f>
        <v>0</v>
      </c>
      <c r="BG216" s="98">
        <f>IF(N216="zákl. prenesená",J216,0)</f>
        <v>0</v>
      </c>
      <c r="BH216" s="98">
        <f>IF(N216="zníž. prenesená",J216,0)</f>
        <v>0</v>
      </c>
      <c r="BI216" s="98">
        <f>IF(N216="nulová",J216,0)</f>
        <v>0</v>
      </c>
      <c r="BJ216" s="1" t="s">
        <v>85</v>
      </c>
      <c r="BK216" s="98">
        <f>ROUND(I216*H216,2)</f>
        <v>0</v>
      </c>
      <c r="BL216" s="1" t="s">
        <v>434</v>
      </c>
      <c r="BM216" s="97" t="s">
        <v>435</v>
      </c>
    </row>
    <row r="217" spans="2:65" s="8" customFormat="1" ht="24.2" customHeight="1" x14ac:dyDescent="0.2">
      <c r="B217" s="9"/>
      <c r="C217" s="85" t="s">
        <v>436</v>
      </c>
      <c r="D217" s="85" t="s">
        <v>80</v>
      </c>
      <c r="E217" s="86" t="s">
        <v>437</v>
      </c>
      <c r="F217" s="87" t="s">
        <v>438</v>
      </c>
      <c r="G217" s="88" t="s">
        <v>428</v>
      </c>
      <c r="H217" s="89">
        <v>36</v>
      </c>
      <c r="I217" s="90"/>
      <c r="J217" s="91">
        <f>ROUND(I217*H217,2)</f>
        <v>0</v>
      </c>
      <c r="K217" s="92"/>
      <c r="L217" s="9"/>
      <c r="M217" s="111" t="s">
        <v>9</v>
      </c>
      <c r="N217" s="112" t="s">
        <v>29</v>
      </c>
      <c r="O217" s="113"/>
      <c r="P217" s="114">
        <f>O217*H217</f>
        <v>0</v>
      </c>
      <c r="Q217" s="114">
        <v>0</v>
      </c>
      <c r="R217" s="114">
        <f>Q217*H217</f>
        <v>0</v>
      </c>
      <c r="S217" s="114">
        <v>0</v>
      </c>
      <c r="T217" s="115">
        <f>S217*H217</f>
        <v>0</v>
      </c>
      <c r="AR217" s="97" t="s">
        <v>434</v>
      </c>
      <c r="AT217" s="97" t="s">
        <v>80</v>
      </c>
      <c r="AU217" s="97" t="s">
        <v>75</v>
      </c>
      <c r="AY217" s="1" t="s">
        <v>76</v>
      </c>
      <c r="BE217" s="98">
        <f>IF(N217="základná",J217,0)</f>
        <v>0</v>
      </c>
      <c r="BF217" s="98">
        <f>IF(N217="znížená",J217,0)</f>
        <v>0</v>
      </c>
      <c r="BG217" s="98">
        <f>IF(N217="zákl. prenesená",J217,0)</f>
        <v>0</v>
      </c>
      <c r="BH217" s="98">
        <f>IF(N217="zníž. prenesená",J217,0)</f>
        <v>0</v>
      </c>
      <c r="BI217" s="98">
        <f>IF(N217="nulová",J217,0)</f>
        <v>0</v>
      </c>
      <c r="BJ217" s="1" t="s">
        <v>85</v>
      </c>
      <c r="BK217" s="98">
        <f>ROUND(I217*H217,2)</f>
        <v>0</v>
      </c>
      <c r="BL217" s="1" t="s">
        <v>434</v>
      </c>
      <c r="BM217" s="97" t="s">
        <v>439</v>
      </c>
    </row>
    <row r="218" spans="2:65" s="8" customFormat="1" ht="6.95" customHeight="1" x14ac:dyDescent="0.2">
      <c r="B218" s="40"/>
      <c r="C218" s="41"/>
      <c r="D218" s="41"/>
      <c r="E218" s="41"/>
      <c r="F218" s="41"/>
      <c r="G218" s="41"/>
      <c r="H218" s="41"/>
      <c r="I218" s="41"/>
      <c r="J218" s="41"/>
      <c r="K218" s="41"/>
      <c r="L218" s="9"/>
    </row>
  </sheetData>
  <sheetProtection password="CC35" sheet="1" objects="1" scenarios="1" formatColumns="0" formatRows="0" autoFilter="0"/>
  <autoFilter ref="C125:K217" xr:uid="{00000000-0009-0000-0000-000000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4 - SO-05 Technický príst...</vt:lpstr>
      <vt:lpstr>'4 - SO-05 Technický príst...'!Názvy_tlače</vt:lpstr>
      <vt:lpstr>'4 - SO-05 Technický príst...'!Oblasť_tlače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2022-03-18T15:20:34Z</dcterms:created>
  <dcterms:modified xsi:type="dcterms:W3CDTF">2022-09-28T07:37:24Z</dcterms:modified>
</cp:coreProperties>
</file>