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4\"/>
    </mc:Choice>
  </mc:AlternateContent>
  <xr:revisionPtr revIDLastSave="0" documentId="13_ncr:1_{D13F01E3-AC88-4802-87DA-979B9AA9FD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 - SO04 - Technický prí..." sheetId="1" r:id="rId1"/>
  </sheets>
  <definedNames>
    <definedName name="_xlnm._FilterDatabase" localSheetId="0" hidden="1">'02 - SO04 - Technický prí...'!$C$128:$K$273</definedName>
    <definedName name="_xlnm.Print_Titles" localSheetId="0">'02 - SO04 - Technický prí...'!$128:$128</definedName>
    <definedName name="_xlnm.Print_Area" localSheetId="0">'02 - SO04 - Technický prí...'!$C$4:$J$76,'02 - SO04 - Technický prí...'!$C$82:$J$110,'02 - SO04 - Technický prí...'!$C$116:$J$273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273" i="1" l="1"/>
  <c r="BI273" i="1"/>
  <c r="BH273" i="1"/>
  <c r="BG273" i="1"/>
  <c r="BE273" i="1"/>
  <c r="T273" i="1"/>
  <c r="T268" i="1" s="1"/>
  <c r="T267" i="1" s="1"/>
  <c r="R273" i="1"/>
  <c r="P273" i="1"/>
  <c r="P268" i="1" s="1"/>
  <c r="P267" i="1" s="1"/>
  <c r="J273" i="1"/>
  <c r="BF273" i="1" s="1"/>
  <c r="BK269" i="1"/>
  <c r="BI269" i="1"/>
  <c r="BH269" i="1"/>
  <c r="BG269" i="1"/>
  <c r="BE269" i="1"/>
  <c r="T269" i="1"/>
  <c r="R269" i="1"/>
  <c r="R268" i="1" s="1"/>
  <c r="R267" i="1" s="1"/>
  <c r="P269" i="1"/>
  <c r="J269" i="1"/>
  <c r="BF269" i="1" s="1"/>
  <c r="BK268" i="1"/>
  <c r="J268" i="1" s="1"/>
  <c r="J109" i="1" s="1"/>
  <c r="BK266" i="1"/>
  <c r="BI266" i="1"/>
  <c r="BH266" i="1"/>
  <c r="BG266" i="1"/>
  <c r="BE266" i="1"/>
  <c r="T266" i="1"/>
  <c r="R266" i="1"/>
  <c r="P266" i="1"/>
  <c r="J266" i="1"/>
  <c r="BF266" i="1" s="1"/>
  <c r="BK263" i="1"/>
  <c r="BI263" i="1"/>
  <c r="BH263" i="1"/>
  <c r="BG263" i="1"/>
  <c r="BE263" i="1"/>
  <c r="T263" i="1"/>
  <c r="R263" i="1"/>
  <c r="P263" i="1"/>
  <c r="J263" i="1"/>
  <c r="BF263" i="1" s="1"/>
  <c r="BK260" i="1"/>
  <c r="BI260" i="1"/>
  <c r="BH260" i="1"/>
  <c r="BG260" i="1"/>
  <c r="BE260" i="1"/>
  <c r="T260" i="1"/>
  <c r="R260" i="1"/>
  <c r="P260" i="1"/>
  <c r="J260" i="1"/>
  <c r="BF260" i="1" s="1"/>
  <c r="BK258" i="1"/>
  <c r="BI258" i="1"/>
  <c r="BH258" i="1"/>
  <c r="BG258" i="1"/>
  <c r="BF258" i="1"/>
  <c r="BE258" i="1"/>
  <c r="T258" i="1"/>
  <c r="T253" i="1" s="1"/>
  <c r="R258" i="1"/>
  <c r="P258" i="1"/>
  <c r="J258" i="1"/>
  <c r="BK254" i="1"/>
  <c r="BK253" i="1" s="1"/>
  <c r="J253" i="1" s="1"/>
  <c r="J107" i="1" s="1"/>
  <c r="BI254" i="1"/>
  <c r="BH254" i="1"/>
  <c r="BG254" i="1"/>
  <c r="BE254" i="1"/>
  <c r="T254" i="1"/>
  <c r="R254" i="1"/>
  <c r="R253" i="1" s="1"/>
  <c r="P254" i="1"/>
  <c r="J254" i="1"/>
  <c r="BF254" i="1" s="1"/>
  <c r="BK252" i="1"/>
  <c r="BI252" i="1"/>
  <c r="BH252" i="1"/>
  <c r="BG252" i="1"/>
  <c r="BF252" i="1"/>
  <c r="BE252" i="1"/>
  <c r="T252" i="1"/>
  <c r="R252" i="1"/>
  <c r="P252" i="1"/>
  <c r="J252" i="1"/>
  <c r="BK250" i="1"/>
  <c r="BI250" i="1"/>
  <c r="BH250" i="1"/>
  <c r="BG250" i="1"/>
  <c r="BE250" i="1"/>
  <c r="T250" i="1"/>
  <c r="R250" i="1"/>
  <c r="P250" i="1"/>
  <c r="J250" i="1"/>
  <c r="BF250" i="1" s="1"/>
  <c r="BK248" i="1"/>
  <c r="BI248" i="1"/>
  <c r="BH248" i="1"/>
  <c r="BG248" i="1"/>
  <c r="BE248" i="1"/>
  <c r="T248" i="1"/>
  <c r="R248" i="1"/>
  <c r="P248" i="1"/>
  <c r="J248" i="1"/>
  <c r="BF248" i="1" s="1"/>
  <c r="BK246" i="1"/>
  <c r="BI246" i="1"/>
  <c r="BH246" i="1"/>
  <c r="BG246" i="1"/>
  <c r="BE246" i="1"/>
  <c r="T246" i="1"/>
  <c r="T245" i="1" s="1"/>
  <c r="R246" i="1"/>
  <c r="R245" i="1" s="1"/>
  <c r="P246" i="1"/>
  <c r="J246" i="1"/>
  <c r="BF246" i="1" s="1"/>
  <c r="BK244" i="1"/>
  <c r="BI244" i="1"/>
  <c r="BH244" i="1"/>
  <c r="BG244" i="1"/>
  <c r="BE244" i="1"/>
  <c r="T244" i="1"/>
  <c r="R244" i="1"/>
  <c r="R239" i="1" s="1"/>
  <c r="P244" i="1"/>
  <c r="J244" i="1"/>
  <c r="BF244" i="1" s="1"/>
  <c r="BK240" i="1"/>
  <c r="BI240" i="1"/>
  <c r="BH240" i="1"/>
  <c r="BG240" i="1"/>
  <c r="BE240" i="1"/>
  <c r="T240" i="1"/>
  <c r="R240" i="1"/>
  <c r="P240" i="1"/>
  <c r="P239" i="1" s="1"/>
  <c r="J240" i="1"/>
  <c r="BF240" i="1" s="1"/>
  <c r="T239" i="1"/>
  <c r="BK238" i="1"/>
  <c r="BI238" i="1"/>
  <c r="BH238" i="1"/>
  <c r="BG238" i="1"/>
  <c r="BE238" i="1"/>
  <c r="T238" i="1"/>
  <c r="R238" i="1"/>
  <c r="P238" i="1"/>
  <c r="J238" i="1"/>
  <c r="BF238" i="1" s="1"/>
  <c r="BK236" i="1"/>
  <c r="BI236" i="1"/>
  <c r="BH236" i="1"/>
  <c r="BG236" i="1"/>
  <c r="BF236" i="1"/>
  <c r="BE236" i="1"/>
  <c r="T236" i="1"/>
  <c r="R236" i="1"/>
  <c r="P236" i="1"/>
  <c r="J236" i="1"/>
  <c r="BK234" i="1"/>
  <c r="BI234" i="1"/>
  <c r="BH234" i="1"/>
  <c r="BG234" i="1"/>
  <c r="BE234" i="1"/>
  <c r="T234" i="1"/>
  <c r="R234" i="1"/>
  <c r="P234" i="1"/>
  <c r="J234" i="1"/>
  <c r="BF234" i="1" s="1"/>
  <c r="BK232" i="1"/>
  <c r="BI232" i="1"/>
  <c r="BH232" i="1"/>
  <c r="BG232" i="1"/>
  <c r="BE232" i="1"/>
  <c r="T232" i="1"/>
  <c r="R232" i="1"/>
  <c r="P232" i="1"/>
  <c r="J232" i="1"/>
  <c r="BF232" i="1" s="1"/>
  <c r="BK230" i="1"/>
  <c r="BI230" i="1"/>
  <c r="BH230" i="1"/>
  <c r="BG230" i="1"/>
  <c r="BF230" i="1"/>
  <c r="BE230" i="1"/>
  <c r="T230" i="1"/>
  <c r="R230" i="1"/>
  <c r="P230" i="1"/>
  <c r="J230" i="1"/>
  <c r="BK228" i="1"/>
  <c r="BI228" i="1"/>
  <c r="BH228" i="1"/>
  <c r="BG228" i="1"/>
  <c r="BE228" i="1"/>
  <c r="T228" i="1"/>
  <c r="R228" i="1"/>
  <c r="R225" i="1" s="1"/>
  <c r="P228" i="1"/>
  <c r="J228" i="1"/>
  <c r="BF228" i="1" s="1"/>
  <c r="BK226" i="1"/>
  <c r="BI226" i="1"/>
  <c r="BH226" i="1"/>
  <c r="BG226" i="1"/>
  <c r="BE226" i="1"/>
  <c r="T226" i="1"/>
  <c r="R226" i="1"/>
  <c r="P226" i="1"/>
  <c r="J226" i="1"/>
  <c r="BF226" i="1" s="1"/>
  <c r="BK224" i="1"/>
  <c r="BI224" i="1"/>
  <c r="BH224" i="1"/>
  <c r="BG224" i="1"/>
  <c r="BE224" i="1"/>
  <c r="T224" i="1"/>
  <c r="R224" i="1"/>
  <c r="P224" i="1"/>
  <c r="J224" i="1"/>
  <c r="BF224" i="1" s="1"/>
  <c r="BK223" i="1"/>
  <c r="BI223" i="1"/>
  <c r="BH223" i="1"/>
  <c r="BG223" i="1"/>
  <c r="BE223" i="1"/>
  <c r="T223" i="1"/>
  <c r="R223" i="1"/>
  <c r="P223" i="1"/>
  <c r="J223" i="1"/>
  <c r="BF223" i="1" s="1"/>
  <c r="BK222" i="1"/>
  <c r="BI222" i="1"/>
  <c r="BH222" i="1"/>
  <c r="BG222" i="1"/>
  <c r="BE222" i="1"/>
  <c r="T222" i="1"/>
  <c r="R222" i="1"/>
  <c r="P222" i="1"/>
  <c r="J222" i="1"/>
  <c r="BF222" i="1" s="1"/>
  <c r="BK221" i="1"/>
  <c r="BI221" i="1"/>
  <c r="BH221" i="1"/>
  <c r="BG221" i="1"/>
  <c r="BE221" i="1"/>
  <c r="T221" i="1"/>
  <c r="R221" i="1"/>
  <c r="P221" i="1"/>
  <c r="J221" i="1"/>
  <c r="BF221" i="1" s="1"/>
  <c r="BK220" i="1"/>
  <c r="BI220" i="1"/>
  <c r="BH220" i="1"/>
  <c r="BG220" i="1"/>
  <c r="BE220" i="1"/>
  <c r="T220" i="1"/>
  <c r="R220" i="1"/>
  <c r="P220" i="1"/>
  <c r="J220" i="1"/>
  <c r="BF220" i="1" s="1"/>
  <c r="BK219" i="1"/>
  <c r="BI219" i="1"/>
  <c r="BH219" i="1"/>
  <c r="BG219" i="1"/>
  <c r="BE219" i="1"/>
  <c r="T219" i="1"/>
  <c r="R219" i="1"/>
  <c r="P219" i="1"/>
  <c r="J219" i="1"/>
  <c r="BF219" i="1" s="1"/>
  <c r="BK218" i="1"/>
  <c r="BI218" i="1"/>
  <c r="BH218" i="1"/>
  <c r="BG218" i="1"/>
  <c r="BE218" i="1"/>
  <c r="T218" i="1"/>
  <c r="R218" i="1"/>
  <c r="P218" i="1"/>
  <c r="J218" i="1"/>
  <c r="BF218" i="1" s="1"/>
  <c r="BK217" i="1"/>
  <c r="BI217" i="1"/>
  <c r="BH217" i="1"/>
  <c r="BG217" i="1"/>
  <c r="BE217" i="1"/>
  <c r="T217" i="1"/>
  <c r="R217" i="1"/>
  <c r="P217" i="1"/>
  <c r="J217" i="1"/>
  <c r="BF217" i="1" s="1"/>
  <c r="BK215" i="1"/>
  <c r="BI215" i="1"/>
  <c r="BH215" i="1"/>
  <c r="BG215" i="1"/>
  <c r="BE215" i="1"/>
  <c r="T215" i="1"/>
  <c r="R215" i="1"/>
  <c r="P215" i="1"/>
  <c r="J215" i="1"/>
  <c r="BF215" i="1" s="1"/>
  <c r="BK213" i="1"/>
  <c r="BI213" i="1"/>
  <c r="BH213" i="1"/>
  <c r="BG213" i="1"/>
  <c r="BE213" i="1"/>
  <c r="T213" i="1"/>
  <c r="R213" i="1"/>
  <c r="P213" i="1"/>
  <c r="J213" i="1"/>
  <c r="BF213" i="1" s="1"/>
  <c r="BK208" i="1"/>
  <c r="BI208" i="1"/>
  <c r="BH208" i="1"/>
  <c r="BG208" i="1"/>
  <c r="BE208" i="1"/>
  <c r="T208" i="1"/>
  <c r="R208" i="1"/>
  <c r="P208" i="1"/>
  <c r="J208" i="1"/>
  <c r="BF208" i="1" s="1"/>
  <c r="BK206" i="1"/>
  <c r="BI206" i="1"/>
  <c r="BH206" i="1"/>
  <c r="BG206" i="1"/>
  <c r="BE206" i="1"/>
  <c r="T206" i="1"/>
  <c r="R206" i="1"/>
  <c r="P206" i="1"/>
  <c r="J206" i="1"/>
  <c r="BF206" i="1" s="1"/>
  <c r="BK204" i="1"/>
  <c r="BI204" i="1"/>
  <c r="BH204" i="1"/>
  <c r="BG204" i="1"/>
  <c r="BE204" i="1"/>
  <c r="T204" i="1"/>
  <c r="R204" i="1"/>
  <c r="P204" i="1"/>
  <c r="J204" i="1"/>
  <c r="BF204" i="1" s="1"/>
  <c r="BK202" i="1"/>
  <c r="BI202" i="1"/>
  <c r="BH202" i="1"/>
  <c r="BG202" i="1"/>
  <c r="BE202" i="1"/>
  <c r="T202" i="1"/>
  <c r="R202" i="1"/>
  <c r="P202" i="1"/>
  <c r="J202" i="1"/>
  <c r="BF202" i="1" s="1"/>
  <c r="BK200" i="1"/>
  <c r="BI200" i="1"/>
  <c r="BH200" i="1"/>
  <c r="BG200" i="1"/>
  <c r="BE200" i="1"/>
  <c r="T200" i="1"/>
  <c r="R200" i="1"/>
  <c r="P200" i="1"/>
  <c r="J200" i="1"/>
  <c r="BF200" i="1" s="1"/>
  <c r="BK199" i="1"/>
  <c r="BI199" i="1"/>
  <c r="BH199" i="1"/>
  <c r="BG199" i="1"/>
  <c r="BE199" i="1"/>
  <c r="T199" i="1"/>
  <c r="R199" i="1"/>
  <c r="P199" i="1"/>
  <c r="J199" i="1"/>
  <c r="BF199" i="1" s="1"/>
  <c r="BK197" i="1"/>
  <c r="BI197" i="1"/>
  <c r="BH197" i="1"/>
  <c r="BG197" i="1"/>
  <c r="BE197" i="1"/>
  <c r="T197" i="1"/>
  <c r="R197" i="1"/>
  <c r="P197" i="1"/>
  <c r="J197" i="1"/>
  <c r="BF197" i="1" s="1"/>
  <c r="BK194" i="1"/>
  <c r="BI194" i="1"/>
  <c r="BH194" i="1"/>
  <c r="BG194" i="1"/>
  <c r="BE194" i="1"/>
  <c r="T194" i="1"/>
  <c r="R194" i="1"/>
  <c r="P194" i="1"/>
  <c r="J194" i="1"/>
  <c r="BF194" i="1" s="1"/>
  <c r="BK193" i="1"/>
  <c r="BI193" i="1"/>
  <c r="BH193" i="1"/>
  <c r="BG193" i="1"/>
  <c r="BE193" i="1"/>
  <c r="T193" i="1"/>
  <c r="R193" i="1"/>
  <c r="P193" i="1"/>
  <c r="J193" i="1"/>
  <c r="BF193" i="1" s="1"/>
  <c r="BK191" i="1"/>
  <c r="BI191" i="1"/>
  <c r="BH191" i="1"/>
  <c r="BG191" i="1"/>
  <c r="BE191" i="1"/>
  <c r="T191" i="1"/>
  <c r="R191" i="1"/>
  <c r="P191" i="1"/>
  <c r="J191" i="1"/>
  <c r="BF191" i="1" s="1"/>
  <c r="BK188" i="1"/>
  <c r="BI188" i="1"/>
  <c r="BH188" i="1"/>
  <c r="BG188" i="1"/>
  <c r="BE188" i="1"/>
  <c r="T188" i="1"/>
  <c r="R188" i="1"/>
  <c r="P188" i="1"/>
  <c r="J188" i="1"/>
  <c r="BF188" i="1" s="1"/>
  <c r="BK185" i="1"/>
  <c r="BI185" i="1"/>
  <c r="BH185" i="1"/>
  <c r="BG185" i="1"/>
  <c r="BE185" i="1"/>
  <c r="T185" i="1"/>
  <c r="R185" i="1"/>
  <c r="P185" i="1"/>
  <c r="J185" i="1"/>
  <c r="BF185" i="1" s="1"/>
  <c r="BK182" i="1"/>
  <c r="BI182" i="1"/>
  <c r="BH182" i="1"/>
  <c r="BG182" i="1"/>
  <c r="BE182" i="1"/>
  <c r="T182" i="1"/>
  <c r="R182" i="1"/>
  <c r="P182" i="1"/>
  <c r="J182" i="1"/>
  <c r="BF182" i="1" s="1"/>
  <c r="BK180" i="1"/>
  <c r="BI180" i="1"/>
  <c r="BH180" i="1"/>
  <c r="BG180" i="1"/>
  <c r="BE180" i="1"/>
  <c r="T180" i="1"/>
  <c r="R180" i="1"/>
  <c r="P180" i="1"/>
  <c r="J180" i="1"/>
  <c r="BF180" i="1" s="1"/>
  <c r="BK178" i="1"/>
  <c r="BI178" i="1"/>
  <c r="BH178" i="1"/>
  <c r="BG178" i="1"/>
  <c r="BE178" i="1"/>
  <c r="T178" i="1"/>
  <c r="R178" i="1"/>
  <c r="P178" i="1"/>
  <c r="J178" i="1"/>
  <c r="BF178" i="1" s="1"/>
  <c r="BK176" i="1"/>
  <c r="BI176" i="1"/>
  <c r="BH176" i="1"/>
  <c r="BG176" i="1"/>
  <c r="BE176" i="1"/>
  <c r="T176" i="1"/>
  <c r="R176" i="1"/>
  <c r="P176" i="1"/>
  <c r="J176" i="1"/>
  <c r="BF176" i="1" s="1"/>
  <c r="BK174" i="1"/>
  <c r="BI174" i="1"/>
  <c r="BH174" i="1"/>
  <c r="BG174" i="1"/>
  <c r="BE174" i="1"/>
  <c r="T174" i="1"/>
  <c r="R174" i="1"/>
  <c r="P174" i="1"/>
  <c r="J174" i="1"/>
  <c r="BF174" i="1" s="1"/>
  <c r="BK172" i="1"/>
  <c r="BI172" i="1"/>
  <c r="BH172" i="1"/>
  <c r="BG172" i="1"/>
  <c r="BE172" i="1"/>
  <c r="T172" i="1"/>
  <c r="R172" i="1"/>
  <c r="P172" i="1"/>
  <c r="J172" i="1"/>
  <c r="BF172" i="1" s="1"/>
  <c r="BK171" i="1"/>
  <c r="BI171" i="1"/>
  <c r="BH171" i="1"/>
  <c r="BG171" i="1"/>
  <c r="BE171" i="1"/>
  <c r="T171" i="1"/>
  <c r="R171" i="1"/>
  <c r="P171" i="1"/>
  <c r="J171" i="1"/>
  <c r="BF171" i="1" s="1"/>
  <c r="BK170" i="1"/>
  <c r="BI170" i="1"/>
  <c r="BH170" i="1"/>
  <c r="BG170" i="1"/>
  <c r="BE170" i="1"/>
  <c r="T170" i="1"/>
  <c r="R170" i="1"/>
  <c r="P170" i="1"/>
  <c r="J170" i="1"/>
  <c r="BF170" i="1" s="1"/>
  <c r="BK168" i="1"/>
  <c r="BI168" i="1"/>
  <c r="BH168" i="1"/>
  <c r="BG168" i="1"/>
  <c r="BE168" i="1"/>
  <c r="T168" i="1"/>
  <c r="R168" i="1"/>
  <c r="P168" i="1"/>
  <c r="J168" i="1"/>
  <c r="BF168" i="1" s="1"/>
  <c r="BK166" i="1"/>
  <c r="BI166" i="1"/>
  <c r="BH166" i="1"/>
  <c r="BG166" i="1"/>
  <c r="BE166" i="1"/>
  <c r="T166" i="1"/>
  <c r="R166" i="1"/>
  <c r="P166" i="1"/>
  <c r="P165" i="1" s="1"/>
  <c r="J166" i="1"/>
  <c r="BF166" i="1" s="1"/>
  <c r="BK163" i="1"/>
  <c r="BK162" i="1" s="1"/>
  <c r="J162" i="1" s="1"/>
  <c r="J101" i="1" s="1"/>
  <c r="BI163" i="1"/>
  <c r="BH163" i="1"/>
  <c r="BG163" i="1"/>
  <c r="BE163" i="1"/>
  <c r="T163" i="1"/>
  <c r="R163" i="1"/>
  <c r="R162" i="1" s="1"/>
  <c r="P163" i="1"/>
  <c r="P162" i="1" s="1"/>
  <c r="J163" i="1"/>
  <c r="BF163" i="1" s="1"/>
  <c r="T162" i="1"/>
  <c r="BK161" i="1"/>
  <c r="BI161" i="1"/>
  <c r="BH161" i="1"/>
  <c r="BG161" i="1"/>
  <c r="BE161" i="1"/>
  <c r="T161" i="1"/>
  <c r="R161" i="1"/>
  <c r="P161" i="1"/>
  <c r="J161" i="1"/>
  <c r="BF161" i="1" s="1"/>
  <c r="BK159" i="1"/>
  <c r="BI159" i="1"/>
  <c r="BH159" i="1"/>
  <c r="BG159" i="1"/>
  <c r="BE159" i="1"/>
  <c r="T159" i="1"/>
  <c r="R159" i="1"/>
  <c r="P159" i="1"/>
  <c r="J159" i="1"/>
  <c r="BF159" i="1" s="1"/>
  <c r="BK158" i="1"/>
  <c r="BI158" i="1"/>
  <c r="BH158" i="1"/>
  <c r="BG158" i="1"/>
  <c r="BE158" i="1"/>
  <c r="T158" i="1"/>
  <c r="R158" i="1"/>
  <c r="P158" i="1"/>
  <c r="J158" i="1"/>
  <c r="BF158" i="1" s="1"/>
  <c r="BK156" i="1"/>
  <c r="BI156" i="1"/>
  <c r="BH156" i="1"/>
  <c r="BG156" i="1"/>
  <c r="BE156" i="1"/>
  <c r="T156" i="1"/>
  <c r="R156" i="1"/>
  <c r="P156" i="1"/>
  <c r="J156" i="1"/>
  <c r="BF156" i="1" s="1"/>
  <c r="BK155" i="1"/>
  <c r="BI155" i="1"/>
  <c r="BH155" i="1"/>
  <c r="BG155" i="1"/>
  <c r="BF155" i="1"/>
  <c r="BE155" i="1"/>
  <c r="T155" i="1"/>
  <c r="R155" i="1"/>
  <c r="P155" i="1"/>
  <c r="J155" i="1"/>
  <c r="BK153" i="1"/>
  <c r="BI153" i="1"/>
  <c r="BH153" i="1"/>
  <c r="BG153" i="1"/>
  <c r="BF153" i="1"/>
  <c r="BE153" i="1"/>
  <c r="T153" i="1"/>
  <c r="R153" i="1"/>
  <c r="P153" i="1"/>
  <c r="J153" i="1"/>
  <c r="BK152" i="1"/>
  <c r="BK151" i="1" s="1"/>
  <c r="J151" i="1" s="1"/>
  <c r="J100" i="1" s="1"/>
  <c r="BI152" i="1"/>
  <c r="BH152" i="1"/>
  <c r="BG152" i="1"/>
  <c r="BE152" i="1"/>
  <c r="T152" i="1"/>
  <c r="R152" i="1"/>
  <c r="P152" i="1"/>
  <c r="J152" i="1"/>
  <c r="BF152" i="1" s="1"/>
  <c r="BK150" i="1"/>
  <c r="BI150" i="1"/>
  <c r="BH150" i="1"/>
  <c r="BG150" i="1"/>
  <c r="BE150" i="1"/>
  <c r="T150" i="1"/>
  <c r="R150" i="1"/>
  <c r="P150" i="1"/>
  <c r="J150" i="1"/>
  <c r="BF150" i="1" s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F35" i="1" s="1"/>
  <c r="BE145" i="1"/>
  <c r="T145" i="1"/>
  <c r="R145" i="1"/>
  <c r="P145" i="1"/>
  <c r="J145" i="1"/>
  <c r="BF145" i="1" s="1"/>
  <c r="BK144" i="1"/>
  <c r="J144" i="1" s="1"/>
  <c r="J99" i="1" s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P131" i="1" s="1"/>
  <c r="J140" i="1"/>
  <c r="BF140" i="1" s="1"/>
  <c r="BK136" i="1"/>
  <c r="BI136" i="1"/>
  <c r="BH136" i="1"/>
  <c r="BG136" i="1"/>
  <c r="BF136" i="1"/>
  <c r="BE136" i="1"/>
  <c r="T136" i="1"/>
  <c r="R136" i="1"/>
  <c r="P136" i="1"/>
  <c r="J136" i="1"/>
  <c r="BK132" i="1"/>
  <c r="BK131" i="1" s="1"/>
  <c r="BI132" i="1"/>
  <c r="BH132" i="1"/>
  <c r="BG132" i="1"/>
  <c r="BF132" i="1"/>
  <c r="BE132" i="1"/>
  <c r="T132" i="1"/>
  <c r="T131" i="1" s="1"/>
  <c r="R132" i="1"/>
  <c r="P132" i="1"/>
  <c r="J132" i="1"/>
  <c r="R131" i="1"/>
  <c r="J126" i="1"/>
  <c r="J125" i="1"/>
  <c r="F125" i="1"/>
  <c r="F123" i="1"/>
  <c r="E121" i="1"/>
  <c r="J92" i="1"/>
  <c r="F92" i="1"/>
  <c r="J91" i="1"/>
  <c r="F91" i="1"/>
  <c r="F89" i="1"/>
  <c r="E87" i="1"/>
  <c r="E85" i="1"/>
  <c r="J37" i="1"/>
  <c r="J36" i="1"/>
  <c r="J35" i="1"/>
  <c r="F126" i="1" s="1"/>
  <c r="J89" i="1" s="1"/>
  <c r="E119" i="1" s="1"/>
  <c r="T151" i="1" l="1"/>
  <c r="R165" i="1"/>
  <c r="R164" i="1" s="1"/>
  <c r="BK239" i="1"/>
  <c r="J239" i="1" s="1"/>
  <c r="J105" i="1" s="1"/>
  <c r="F36" i="1"/>
  <c r="P225" i="1"/>
  <c r="P253" i="1"/>
  <c r="P164" i="1" s="1"/>
  <c r="R144" i="1"/>
  <c r="R130" i="1" s="1"/>
  <c r="R129" i="1" s="1"/>
  <c r="R151" i="1"/>
  <c r="BK225" i="1"/>
  <c r="J225" i="1" s="1"/>
  <c r="J104" i="1" s="1"/>
  <c r="BK245" i="1"/>
  <c r="J245" i="1" s="1"/>
  <c r="J106" i="1" s="1"/>
  <c r="P245" i="1"/>
  <c r="BK267" i="1"/>
  <c r="J267" i="1" s="1"/>
  <c r="J108" i="1" s="1"/>
  <c r="T144" i="1"/>
  <c r="T130" i="1" s="1"/>
  <c r="BK165" i="1"/>
  <c r="BK164" i="1" s="1"/>
  <c r="J164" i="1" s="1"/>
  <c r="J102" i="1" s="1"/>
  <c r="T225" i="1"/>
  <c r="T164" i="1" s="1"/>
  <c r="F37" i="1"/>
  <c r="F33" i="1"/>
  <c r="P144" i="1"/>
  <c r="P151" i="1"/>
  <c r="T165" i="1"/>
  <c r="BK130" i="1"/>
  <c r="J131" i="1"/>
  <c r="J98" i="1" s="1"/>
  <c r="F34" i="1"/>
  <c r="P130" i="1"/>
  <c r="J165" i="1"/>
  <c r="J103" i="1" s="1"/>
  <c r="J33" i="1"/>
  <c r="J123" i="1"/>
  <c r="J34" i="1"/>
  <c r="T129" i="1" l="1"/>
  <c r="P129" i="1"/>
  <c r="BK129" i="1"/>
  <c r="J129" i="1" s="1"/>
  <c r="J130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<sst xmlns="http://schemas.openxmlformats.org/spreadsheetml/2006/main" count="1741" uniqueCount="401">
  <si>
    <t>{781c5a30-db31-4923-9762-a868d9bd740e}</t>
  </si>
  <si>
    <t>P01</t>
  </si>
  <si>
    <t/>
  </si>
  <si>
    <t>89,397</t>
  </si>
  <si>
    <t>2</t>
  </si>
  <si>
    <t>0</t>
  </si>
  <si>
    <t>plocha_S1</t>
  </si>
  <si>
    <t>580,063</t>
  </si>
  <si>
    <t>KRYCÍ LIST ROZPOČTU</t>
  </si>
  <si>
    <t>v ---  nižšie sa nachádzajú doplnkové a pomocné údaje k zostavám  --- v</t>
  </si>
  <si>
    <t>False</t>
  </si>
  <si>
    <t>plocha_TI</t>
  </si>
  <si>
    <t>497,267</t>
  </si>
  <si>
    <t>Stavba:</t>
  </si>
  <si>
    <t>Objekt:</t>
  </si>
  <si>
    <t>02 - SO04 - Technický prístavok východný</t>
  </si>
  <si>
    <t>JKSO:</t>
  </si>
  <si>
    <t>KS:</t>
  </si>
  <si>
    <t>Miesto:</t>
  </si>
  <si>
    <t>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</si>
  <si>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</si>
  <si>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</si>
  <si>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</si>
  <si>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</si>
  <si>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</si>
  <si>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</si>
  <si>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</si>
  <si>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Arch. Mário Regec</t>
  </si>
  <si>
    <t>Spracovateľ:</t>
  </si>
  <si>
    <t>úprava - Stavebný cenár, s.r.o.</t>
  </si>
  <si>
    <t>Poznámka:</t>
  </si>
  <si>
    <t>Výkaz výmer bol spracovaný na základe projektu pre stavebné povolenie! K správnemu naceneniu výkazu výmer je potrebné naštudovanie PD a obhliadka  stavby. Naceniť je potrebné jestvujúci výkaz výmer podľa pokynov tendrového  zadávateľa, resp. zmluvy o dielo. Rozdiely uviesť pod čiaru.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</si>
  <si>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</si>
  <si>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</si>
  <si>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</si>
  <si>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</si>
  <si>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</si>
  <si>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</si>
  <si>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</si>
  <si>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</si>
  <si>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</si>
  <si>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</si>
  <si>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</si>
  <si>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</si>
  <si>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</si>
  <si>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</si>
  <si>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</si>
  <si>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</si>
  <si>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</si>
  <si>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</si>
  <si>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</si>
  <si>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</si>
  <si>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</si>
  <si>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</si>
  <si>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</si>
  <si>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</si>
  <si>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</si>
  <si>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</si>
  <si>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</si>
  <si>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</si>
  <si>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</si>
  <si>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</si>
  <si>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</si>
  <si>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</si>
  <si>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</si>
  <si>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776 - Podlahy povlakové</t>
  </si>
  <si>
    <t xml:space="preserve">    777 - Podlahy syntetické</t>
  </si>
  <si>
    <t>M - Práce a dodávky M</t>
  </si>
  <si>
    <t xml:space="preserve">    21-M - Elektromontáže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</si>
  <si>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</si>
  <si>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</si>
  <si>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</si>
  <si>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</si>
  <si>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</si>
  <si>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</si>
  <si>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</si>
  <si>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</si>
  <si>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</si>
  <si>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</si>
  <si>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</si>
  <si>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</si>
  <si>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</si>
  <si>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</si>
  <si>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</si>
  <si>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</si>
  <si>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</si>
  <si>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</si>
  <si>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</si>
  <si>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</si>
  <si>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4</t>
  </si>
  <si>
    <t>Vodorovné konštrukcie</t>
  </si>
  <si>
    <t>K</t>
  </si>
  <si>
    <t>417321414.S</t>
  </si>
  <si>
    <t>Betón stužujúcich pásov a vencov železový tr. C 20/25</t>
  </si>
  <si>
    <t>m3</t>
  </si>
  <si>
    <t>VV</t>
  </si>
  <si>
    <t>"veniec na navýšenie atiky</t>
  </si>
  <si>
    <t>True</t>
  </si>
  <si>
    <t>0,25*0,3*(55+9,1)*1,05</t>
  </si>
  <si>
    <t>Súčet</t>
  </si>
  <si>
    <t>417351115.S</t>
  </si>
  <si>
    <t>Debnenie bočníc stužujúcich pásov a vencov vrátane vzpier zhotovenie</t>
  </si>
  <si>
    <t>m2</t>
  </si>
  <si>
    <t>"debnenie venca</t>
  </si>
  <si>
    <t>0,3*(55*2+9,1*2)*1,1</t>
  </si>
  <si>
    <t>3</t>
  </si>
  <si>
    <t>417351116.S</t>
  </si>
  <si>
    <t>Debnenie bočníc stužujúcich pásov a vencov vrátane vzpier odstránenie</t>
  </si>
  <si>
    <t>6</t>
  </si>
  <si>
    <t>417361821.S</t>
  </si>
  <si>
    <t>Výstuž stužujúcich pásov a vencov z betonárskej ocele B500 (10505)</t>
  </si>
  <si>
    <t>t</t>
  </si>
  <si>
    <t>8</t>
  </si>
  <si>
    <t>(75,8+179,3)/1000*1,2</t>
  </si>
  <si>
    <t>Úpravy povrchov, podlahy, osadenie</t>
  </si>
  <si>
    <t>5</t>
  </si>
  <si>
    <t>622460124.S</t>
  </si>
  <si>
    <t>Príprava vonkajšieho podkladu stien penetráciou pod omietky a nátery</t>
  </si>
  <si>
    <t>10</t>
  </si>
  <si>
    <t>625250710.S</t>
  </si>
  <si>
    <t>Kontaktný zatepľovací systém z minerálnej vlny hr. 150 mm, vrátane kotvenia a sklotextilnej sieťky</t>
  </si>
  <si>
    <t>16</t>
  </si>
  <si>
    <t>"zateplenie venca</t>
  </si>
  <si>
    <t>(55+9,35)*0,3*1,05</t>
  </si>
  <si>
    <t>7</t>
  </si>
  <si>
    <t>622461055.S</t>
  </si>
  <si>
    <t>Vonkajšia omietka stien silikónová hladená hr. 3 mm, vrátane penetrácie pod omietku</t>
  </si>
  <si>
    <t>12</t>
  </si>
  <si>
    <t>9</t>
  </si>
  <si>
    <t>Ostatné konštrukcie a práce-búranie</t>
  </si>
  <si>
    <t>979011111.S</t>
  </si>
  <si>
    <t>Zvislá doprava sutiny a vybúraných hmôt za prvé podlažie nad alebo pod základným podlažím</t>
  </si>
  <si>
    <t>26</t>
  </si>
  <si>
    <t>979011121.S</t>
  </si>
  <si>
    <t>Zvislá doprava sutiny a vybúraných hmôt za každé ďalšie podlažie</t>
  </si>
  <si>
    <t>28</t>
  </si>
  <si>
    <t>2,95*3 'Prepočítané koeficientom množstva</t>
  </si>
  <si>
    <t>979081111.S</t>
  </si>
  <si>
    <t>Odvoz sutiny a vybúraných hmôt na skládku do 1 km</t>
  </si>
  <si>
    <t>30</t>
  </si>
  <si>
    <t>11</t>
  </si>
  <si>
    <t>979081121.S</t>
  </si>
  <si>
    <t>Odvoz sutiny a vybúraných hmôt na skládku za každý ďalší 1 km</t>
  </si>
  <si>
    <t>32</t>
  </si>
  <si>
    <t>2,95*10 "Přepočítané koeficientom množstva</t>
  </si>
  <si>
    <t>979082111.S</t>
  </si>
  <si>
    <t>Vnútrostavenisková doprava sutiny a vybúraných hmôt do 10 m</t>
  </si>
  <si>
    <t>34</t>
  </si>
  <si>
    <t>13</t>
  </si>
  <si>
    <t>979082121.S</t>
  </si>
  <si>
    <t>Vnútrostavenisková doprava sutiny a vybúraných hmôt za každých ďalších 5 m</t>
  </si>
  <si>
    <t>36</t>
  </si>
  <si>
    <t>14</t>
  </si>
  <si>
    <t>979089012.S</t>
  </si>
  <si>
    <t>Poplatok za skladovanie - betón, tehly, dlaždice (17 01) ostatné</t>
  </si>
  <si>
    <t>38</t>
  </si>
  <si>
    <t>99</t>
  </si>
  <si>
    <t>Presun hmôt HSV</t>
  </si>
  <si>
    <t>15</t>
  </si>
  <si>
    <t>998011002.S</t>
  </si>
  <si>
    <t>Presun hmôt pre budovy (801, 803, 812), zvislá konštr. z tehál, tvárnic, z kovu výšky do 12 m</t>
  </si>
  <si>
    <t>40</t>
  </si>
  <si>
    <t>PSV</t>
  </si>
  <si>
    <t>Práce a dodávky PSV</t>
  </si>
  <si>
    <t>712</t>
  </si>
  <si>
    <t>Izolácie striech, povlakové krytiny</t>
  </si>
  <si>
    <t>712300841.S</t>
  </si>
  <si>
    <t>Odstránenie povlakovej krytiny na strechách plochých do 10° machu,  -0,00200t, očistenie strechy od nánosov</t>
  </si>
  <si>
    <t>2105005262</t>
  </si>
  <si>
    <t>17</t>
  </si>
  <si>
    <t>71296001.S</t>
  </si>
  <si>
    <t>Odstránenie strešného vpustu vrátane mreži</t>
  </si>
  <si>
    <t>ks</t>
  </si>
  <si>
    <t>56</t>
  </si>
  <si>
    <t>3"SV</t>
  </si>
  <si>
    <t>18</t>
  </si>
  <si>
    <t>71296001.S1</t>
  </si>
  <si>
    <t>Odstránenie vetracej kanalizačnej hlavice</t>
  </si>
  <si>
    <t>58</t>
  </si>
  <si>
    <t>19</t>
  </si>
  <si>
    <t>71296001.S2</t>
  </si>
  <si>
    <t>Odstránenie odrezaním strešnej hlavice nad úroveň 100mm</t>
  </si>
  <si>
    <t>60</t>
  </si>
  <si>
    <t>20</t>
  </si>
  <si>
    <t>712390981.S1</t>
  </si>
  <si>
    <t>Odstránenie povlakovej krytiny z asflatových pásov v 2 vrstvách vo výmere 20% plochy vrátane spätného násypu z asfaltového zrovnávacieho piesku</t>
  </si>
  <si>
    <t>46</t>
  </si>
  <si>
    <t>plocha_S1*0,2 "odstránenie cca 20% strechy</t>
  </si>
  <si>
    <t>21</t>
  </si>
  <si>
    <t>712311101.S</t>
  </si>
  <si>
    <t>Zhotovenie povlakovej krytiny striech plochých do 10° za studena náterom penetračným</t>
  </si>
  <si>
    <t>92</t>
  </si>
  <si>
    <t>plocha_S1*0,2 "oprava strechy</t>
  </si>
  <si>
    <t>22</t>
  </si>
  <si>
    <t>M</t>
  </si>
  <si>
    <t>246170000900.S</t>
  </si>
  <si>
    <t>Lak asfaltový penetracný</t>
  </si>
  <si>
    <t>94</t>
  </si>
  <si>
    <t>116,013*0,0003 'Prepočítané koeficientom množstva</t>
  </si>
  <si>
    <t>23</t>
  </si>
  <si>
    <t>712441559.S</t>
  </si>
  <si>
    <t>Zhotovenie povlak. krytiny striech šikmých do 30° pásmi pritav. NAIP na celej ploche, oxidované pásy</t>
  </si>
  <si>
    <t>96</t>
  </si>
  <si>
    <t>24</t>
  </si>
  <si>
    <t>628320000100.S</t>
  </si>
  <si>
    <t>Pás asfaltový s jemným posypom hr. 3,8 mm vystužený sklenenou tkaninou pre spodné vrstvy hydroizolačných systémov</t>
  </si>
  <si>
    <t>98</t>
  </si>
  <si>
    <t>116,013*1,15 'Prepočítané koeficientom množstva</t>
  </si>
  <si>
    <t>25</t>
  </si>
  <si>
    <t>712390981.S</t>
  </si>
  <si>
    <t>Údržba povlakovej krytiny striech plochých do 10° ostatné posypom kremíkom</t>
  </si>
  <si>
    <t>48</t>
  </si>
  <si>
    <t>54,75*8,65*1,05 "vodorovná plocha, pod tepelnú izoláciu</t>
  </si>
  <si>
    <t>581530000700.S</t>
  </si>
  <si>
    <t>Piesok kremičitý ST 10/40, frakcia 1,0-4,0 mm</t>
  </si>
  <si>
    <t>50</t>
  </si>
  <si>
    <t xml:space="preserve">plocha_TI*0,008 </t>
  </si>
  <si>
    <t>27</t>
  </si>
  <si>
    <t>712991020.S</t>
  </si>
  <si>
    <t>Montáž podkladnej konštrukcie z OSB dosiek na atike šírky 251 - 310 mm pod klampiarske konštrukcie, vrátane kotvenia</t>
  </si>
  <si>
    <t>m</t>
  </si>
  <si>
    <t>80</t>
  </si>
  <si>
    <t>55*1,05</t>
  </si>
  <si>
    <t>607260000400.S</t>
  </si>
  <si>
    <t>Doska OSB nebrúsená hr. 22 mm</t>
  </si>
  <si>
    <t>84</t>
  </si>
  <si>
    <t>57,75*0,315 'Prepočítané koeficientom množstva</t>
  </si>
  <si>
    <t>29</t>
  </si>
  <si>
    <t>311970001100.S</t>
  </si>
  <si>
    <t xml:space="preserve">Kotviaci prvok do betónu </t>
  </si>
  <si>
    <t>82</t>
  </si>
  <si>
    <t>712991040.S</t>
  </si>
  <si>
    <t>Montáž podkladnej konštrukcie z OSB dosiek na atike šírky 411 - 620 mm pod klampiarske konštrukcie, vrátane kotvenia</t>
  </si>
  <si>
    <t>86</t>
  </si>
  <si>
    <t>(55+8,65)*1,05</t>
  </si>
  <si>
    <t>31</t>
  </si>
  <si>
    <t>90</t>
  </si>
  <si>
    <t>66,833*0,55 'Prepočítané koeficientom množstva</t>
  </si>
  <si>
    <t>88</t>
  </si>
  <si>
    <t>33</t>
  </si>
  <si>
    <t>712973840.S</t>
  </si>
  <si>
    <t>Detaily k termoplastom všeobecne, oplechovanie okraja odkvapovou záveternou lištou z hrubopolpast. plechu RŠ 250 mm, vrátane kotvenia, K1</t>
  </si>
  <si>
    <t>-1136679691</t>
  </si>
  <si>
    <t>2*65 "K1</t>
  </si>
  <si>
    <t>712973425.S</t>
  </si>
  <si>
    <t>Detaily k termoplastom všeobecne, kútový uholník z hrubopoplastovaného plechu RŠ 100 mm, ohyb 90-135°, vrátane kotvenia, K2</t>
  </si>
  <si>
    <t>1542358576</t>
  </si>
  <si>
    <t>2*65 "K2</t>
  </si>
  <si>
    <t>35</t>
  </si>
  <si>
    <t>712990040.S</t>
  </si>
  <si>
    <t>Položenie geotextílie vodorovne alebo zvislo na strechy ploché do 10°</t>
  </si>
  <si>
    <t>72</t>
  </si>
  <si>
    <t>693110004500.S</t>
  </si>
  <si>
    <t xml:space="preserve">Geotextília polypropylénová netkaná </t>
  </si>
  <si>
    <t>74</t>
  </si>
  <si>
    <t>580,063*1,15 'Prepočítané koeficientom množstva</t>
  </si>
  <si>
    <t>37</t>
  </si>
  <si>
    <t>712370070.S</t>
  </si>
  <si>
    <t>Zhotovenie povlakovej krytiny striech plochých do 10° PVC-P fóliou upevnenou prikotvením so zvarením spoju</t>
  </si>
  <si>
    <t>42</t>
  </si>
  <si>
    <t>"plocha strešného plášťa</t>
  </si>
  <si>
    <t>55*9,35*1,05 "vodorovná plocha</t>
  </si>
  <si>
    <t>(55*2+8,65*2)*0,3*1,05 "zvislá plocha</t>
  </si>
  <si>
    <t>283220002000</t>
  </si>
  <si>
    <t>Hydroizolačná fólia napr. PVC-P vystužená PE mriežkou, UV odolná, hr. 1,5 mm, š. 1,3 m, izolácia plochých striech, farba sivá,</t>
  </si>
  <si>
    <t>44</t>
  </si>
  <si>
    <t xml:space="preserve">plocha_S1*1,15 </t>
  </si>
  <si>
    <t>39</t>
  </si>
  <si>
    <t>311970001102.S</t>
  </si>
  <si>
    <t>Teleskop R50x350-550</t>
  </si>
  <si>
    <t>104</t>
  </si>
  <si>
    <t>580*6</t>
  </si>
  <si>
    <t>311970001101.S</t>
  </si>
  <si>
    <t>Kotva Ti 6,3x105, overiť odtrhovou skúškou</t>
  </si>
  <si>
    <t>102</t>
  </si>
  <si>
    <t>41</t>
  </si>
  <si>
    <t>712973220.S</t>
  </si>
  <si>
    <t>Detaily k PVC-P fóliam osadenie hotovej strešnej vpuste</t>
  </si>
  <si>
    <t>62</t>
  </si>
  <si>
    <t>283770003700.S</t>
  </si>
  <si>
    <t>Strešná vpusť pre PVC-P fólie, priemer 100 mm, dĺ. 600 mm s ochranným košom</t>
  </si>
  <si>
    <t>64</t>
  </si>
  <si>
    <t>43</t>
  </si>
  <si>
    <t>712973240.S</t>
  </si>
  <si>
    <t>Detaily k PVC-P fóliam osadenie vetracích komínkov</t>
  </si>
  <si>
    <t>66</t>
  </si>
  <si>
    <t>283770004000</t>
  </si>
  <si>
    <t>Odvetrávací komín  výška 225 mm, priemer 75 mm, vr. manžety a predĺženia 500 mm</t>
  </si>
  <si>
    <t>70</t>
  </si>
  <si>
    <t>45</t>
  </si>
  <si>
    <t>71217239.S</t>
  </si>
  <si>
    <t>Montáž vetracej hlavice pre HT potrubie DN 125</t>
  </si>
  <si>
    <t>76</t>
  </si>
  <si>
    <t>429720001300.S</t>
  </si>
  <si>
    <t>Hlavica vetracia dl 300 mm</t>
  </si>
  <si>
    <t>78</t>
  </si>
  <si>
    <t>47</t>
  </si>
  <si>
    <t>998712202.S</t>
  </si>
  <si>
    <t>Presun hmôt pre izoláciu povlakovej krytiny v objektoch výšky nad 6 do 12 m</t>
  </si>
  <si>
    <t>%</t>
  </si>
  <si>
    <t>106</t>
  </si>
  <si>
    <t>713</t>
  </si>
  <si>
    <t>Izolácie tepelné</t>
  </si>
  <si>
    <t>713142160.S</t>
  </si>
  <si>
    <t>Montáž tepelnej izolácie striech plochých do 10° spádovými doskami z polystyrénu v jednej vrstve</t>
  </si>
  <si>
    <t>108</t>
  </si>
  <si>
    <t>49</t>
  </si>
  <si>
    <t>283760007500.S</t>
  </si>
  <si>
    <t>Doska spádová EPS 150 S pre vyspádovanie plochých striech 20-200 mm</t>
  </si>
  <si>
    <t>110</t>
  </si>
  <si>
    <t>497,267*0,115 'Prepočítané koeficientom množstva</t>
  </si>
  <si>
    <t>713142250.S</t>
  </si>
  <si>
    <t>Montáž tepelnej izolácie striech plochých do 10° polystyrénom, dvojvrstvová kladenými voľne</t>
  </si>
  <si>
    <t>112</t>
  </si>
  <si>
    <t>51</t>
  </si>
  <si>
    <t>283720009100.S</t>
  </si>
  <si>
    <t>Doska EPS hr. 120 mm, pevnosť v tlaku 150 kPa, na zateplenie podláh a plochých striech</t>
  </si>
  <si>
    <t>114</t>
  </si>
  <si>
    <t>497,267*2,04 'Prepočítané koeficientom množstva</t>
  </si>
  <si>
    <t>52</t>
  </si>
  <si>
    <t>713144020.S</t>
  </si>
  <si>
    <t>Montáž tepelnej izolácie na atiku polystyrénom do lepidla</t>
  </si>
  <si>
    <t>1789318384</t>
  </si>
  <si>
    <t>(55*2+8,65)*0,5</t>
  </si>
  <si>
    <t>53</t>
  </si>
  <si>
    <t>283720000900.S</t>
  </si>
  <si>
    <t>Doska EPS hr. 50 mm, pevnosť v tlaku 150 kPa, na zateplenie podláh a plochých striech</t>
  </si>
  <si>
    <t>287398756</t>
  </si>
  <si>
    <t>59,325*1,05 'Prepočítané koeficientom množstva</t>
  </si>
  <si>
    <t>54</t>
  </si>
  <si>
    <t>998713202.S</t>
  </si>
  <si>
    <t>Presun hmôt pre izolácie tepelné v objektoch výšky nad 6 m do 12 m</t>
  </si>
  <si>
    <t>116</t>
  </si>
  <si>
    <t>764</t>
  </si>
  <si>
    <t>Konštrukcie klampiarske</t>
  </si>
  <si>
    <t>55</t>
  </si>
  <si>
    <t>764430840.S</t>
  </si>
  <si>
    <t>Demontáž oplechovania múrov a nadmuroviek rš od 330 do 500 mm,  -0,00230t</t>
  </si>
  <si>
    <t>118</t>
  </si>
  <si>
    <t>"demontáž oplechovania</t>
  </si>
  <si>
    <t>(55,2*2+8,6*2)*1,05</t>
  </si>
  <si>
    <t>998764202.S</t>
  </si>
  <si>
    <t>Presun hmôt pre konštrukcie klampiarske v objektoch výšky nad 6 do 12 m</t>
  </si>
  <si>
    <t>122</t>
  </si>
  <si>
    <t>776</t>
  </si>
  <si>
    <t>Podlahy povlakové</t>
  </si>
  <si>
    <t>57</t>
  </si>
  <si>
    <t>776992220.S</t>
  </si>
  <si>
    <t>Príprava podkladu frézovaním existujúcej podlahy, otryskanie degradovaného betónu oceľovými guličkami</t>
  </si>
  <si>
    <t>-1994280151</t>
  </si>
  <si>
    <t>776992200.S</t>
  </si>
  <si>
    <t>Príprava podkladu prebrúsením strojne brúskou na betón</t>
  </si>
  <si>
    <t>1919654609</t>
  </si>
  <si>
    <t>59</t>
  </si>
  <si>
    <t>776990105.S</t>
  </si>
  <si>
    <t>Vysávanie podkladu pred kladením povlakových podláh</t>
  </si>
  <si>
    <t>-939906428</t>
  </si>
  <si>
    <t>998776201.S</t>
  </si>
  <si>
    <t>Presun hmôt pre podlahy povlakové v objektoch výšky do 6 m</t>
  </si>
  <si>
    <t>-2093457659</t>
  </si>
  <si>
    <t>777</t>
  </si>
  <si>
    <t>Podlahy syntetické</t>
  </si>
  <si>
    <t>61</t>
  </si>
  <si>
    <t>777531054</t>
  </si>
  <si>
    <t>D+M Metalakrylátová penetrácia na mastné betón + zásyp kremičitým pieskom fr. 0,3-0,8mm</t>
  </si>
  <si>
    <t>124</t>
  </si>
  <si>
    <t>"Výmera P/1</t>
  </si>
  <si>
    <t>(10,41+45,71+15,47+13,55)*1,05</t>
  </si>
  <si>
    <t>77753105.S</t>
  </si>
  <si>
    <t>D+M Metalakrylátová samonivelačná elastická stierka hr. 4-6 mm s kremičitým pieskom fr. 0,3-0,8mm vr. brúsenia a vrátane vytvorenia soklíkov</t>
  </si>
  <si>
    <t>126</t>
  </si>
  <si>
    <t>63</t>
  </si>
  <si>
    <t>777630000.S</t>
  </si>
  <si>
    <t>Zhotovenie náteru zo syntetických hmôt na báze polyuretánov v jednej vrstve</t>
  </si>
  <si>
    <t>128</t>
  </si>
  <si>
    <t>P01*3 "Přepočítané koeficientom množstva</t>
  </si>
  <si>
    <t>2456900024.S</t>
  </si>
  <si>
    <t>Metakrylátový dvojzložkový povrchový lak na polymérbetón</t>
  </si>
  <si>
    <t>kg</t>
  </si>
  <si>
    <t>130</t>
  </si>
  <si>
    <t>P01*0,8 "Přepočítané koeficientom množstva</t>
  </si>
  <si>
    <t>65</t>
  </si>
  <si>
    <t>998777201.S</t>
  </si>
  <si>
    <t>Presun hmôt pre podlahy syntetické v objektoch výšky do 6 m</t>
  </si>
  <si>
    <t>132</t>
  </si>
  <si>
    <t>Práce a dodávky M</t>
  </si>
  <si>
    <t>21-M</t>
  </si>
  <si>
    <t>Elektromontáže</t>
  </si>
  <si>
    <t>2109648015.S</t>
  </si>
  <si>
    <t>Demontáž - uzemňovacie vedenie na povrchu FeZn drôz zvodový, vrátane príslušenstva   -0,00063 t</t>
  </si>
  <si>
    <t>138</t>
  </si>
  <si>
    <t>"demontáž existujúceho bleskozvodu</t>
  </si>
  <si>
    <t>(4*9,27+6*4+9,27*2+54,435)*1,05</t>
  </si>
  <si>
    <t>67</t>
  </si>
  <si>
    <t>210.S</t>
  </si>
  <si>
    <t>ELI - Bleskozvod - viď profesia D.2 ELI</t>
  </si>
  <si>
    <t>komplet</t>
  </si>
  <si>
    <t>134</t>
  </si>
  <si>
    <t>Spojená škola DETVA - modernizácia odborného vzdelávania - stavebné úpravy budovy dielní</t>
  </si>
  <si>
    <t>22. 2. 2022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</si>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</sst>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8"/>
      <color rgb="FF000000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0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2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2" fillId="3" borderId="6" xfId="0" applyFont="1" applyFill="1" applyBorder="1" applyAlignment="1">
      <alignment horizontal="right" vertical="center"/>
    </xf>
    <xf numFmtId="0" fontId="12" fillId="3" borderId="6" xfId="0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3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vertical="center"/>
    </xf>
    <xf numFmtId="4" fontId="17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9" fillId="0" borderId="4" xfId="0" applyNumberFormat="1" applyFont="1" applyBorder="1"/>
    <xf numFmtId="166" fontId="19" fillId="0" borderId="17" xfId="0" applyNumberFormat="1" applyFont="1" applyBorder="1"/>
    <xf numFmtId="4" fontId="20" fillId="0" borderId="0" xfId="0" applyNumberFormat="1" applyFont="1" applyAlignment="1">
      <alignment vertical="center"/>
    </xf>
    <xf numFmtId="0" fontId="21" fillId="0" borderId="0" xfId="0" applyFont="1"/>
    <xf numFmtId="0" fontId="21" fillId="0" borderId="3" xfId="0" applyFont="1" applyBorder="1"/>
    <xf numFmtId="0" fontId="2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1" fillId="0" borderId="0" xfId="0" applyFont="1" applyProtection="1">
      <protection locked="0"/>
    </xf>
    <xf numFmtId="4" fontId="16" fillId="0" borderId="0" xfId="0" applyNumberFormat="1" applyFont="1"/>
    <xf numFmtId="0" fontId="21" fillId="0" borderId="18" xfId="0" applyFont="1" applyBorder="1"/>
    <xf numFmtId="166" fontId="21" fillId="0" borderId="0" xfId="0" applyNumberFormat="1" applyFont="1"/>
    <xf numFmtId="166" fontId="21" fillId="0" borderId="19" xfId="0" applyNumberFormat="1" applyFont="1" applyBorder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vertical="center"/>
    </xf>
    <xf numFmtId="0" fontId="17" fillId="0" borderId="0" xfId="0" applyFont="1" applyAlignment="1">
      <alignment horizontal="left"/>
    </xf>
    <xf numFmtId="4" fontId="17" fillId="0" borderId="0" xfId="0" applyNumberFormat="1" applyFont="1"/>
    <xf numFmtId="0" fontId="14" fillId="0" borderId="20" xfId="0" applyFont="1" applyBorder="1" applyAlignment="1">
      <alignment horizontal="center" vertical="center"/>
    </xf>
    <xf numFmtId="49" fontId="14" fillId="0" borderId="20" xfId="0" applyNumberFormat="1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center" vertical="center" wrapText="1"/>
    </xf>
    <xf numFmtId="167" fontId="14" fillId="0" borderId="20" xfId="0" applyNumberFormat="1" applyFont="1" applyBorder="1" applyAlignment="1">
      <alignment vertical="center"/>
    </xf>
    <xf numFmtId="4" fontId="14" fillId="2" borderId="20" xfId="0" applyNumberFormat="1" applyFont="1" applyFill="1" applyBorder="1" applyAlignment="1" applyProtection="1">
      <alignment vertical="center"/>
      <protection locked="0"/>
    </xf>
    <xf numFmtId="4" fontId="14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8" fillId="2" borderId="18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9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18" xfId="0" applyFont="1" applyBorder="1" applyAlignment="1">
      <alignment vertical="center"/>
    </xf>
    <xf numFmtId="0" fontId="24" fillId="0" borderId="19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167" fontId="25" fillId="0" borderId="0" xfId="0" applyNumberFormat="1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26" fillId="0" borderId="20" xfId="0" applyFont="1" applyBorder="1" applyAlignment="1">
      <alignment horizontal="center" vertical="center"/>
    </xf>
    <xf numFmtId="49" fontId="26" fillId="0" borderId="20" xfId="0" applyNumberFormat="1" applyFont="1" applyBorder="1" applyAlignment="1">
      <alignment horizontal="left" vertical="center" wrapText="1"/>
    </xf>
    <xf numFmtId="0" fontId="26" fillId="0" borderId="20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 wrapText="1"/>
    </xf>
    <xf numFmtId="167" fontId="26" fillId="0" borderId="20" xfId="0" applyNumberFormat="1" applyFont="1" applyBorder="1" applyAlignment="1">
      <alignment vertical="center"/>
    </xf>
    <xf numFmtId="4" fontId="26" fillId="2" borderId="20" xfId="0" applyNumberFormat="1" applyFont="1" applyFill="1" applyBorder="1" applyAlignment="1" applyProtection="1">
      <alignment vertical="center"/>
      <protection locked="0"/>
    </xf>
    <xf numFmtId="4" fontId="26" fillId="0" borderId="20" xfId="0" applyNumberFormat="1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6" fillId="2" borderId="18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7" fontId="14" fillId="2" borderId="20" xfId="0" applyNumberFormat="1" applyFont="1" applyFill="1" applyBorder="1" applyAlignment="1" applyProtection="1">
      <alignment vertical="center"/>
      <protection locked="0"/>
    </xf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8" fillId="0" borderId="12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274"/>
  <sheetViews>
    <sheetView showGridLines="0" tabSelected="1" workbookViewId="0">
      <selection activeCell="W174" sqref="W17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56" ht="36.950000000000003" customHeight="1" x14ac:dyDescent="0.2"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" t="s">
        <v>0</v>
      </c>
      <c r="AZ2" s="2" t="s">
        <v>1</v>
      </c>
      <c r="BA2" s="2" t="s">
        <v>2</v>
      </c>
      <c r="BB2" s="2" t="s">
        <v>2</v>
      </c>
      <c r="BC2" s="2" t="s">
        <v>3</v>
      </c>
      <c r="BD2" s="2" t="s">
        <v>4</v>
      </c>
    </row>
    <row r="3" spans="2:56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5"/>
      <c r="AT3" s="1" t="s">
        <v>5</v>
      </c>
      <c r="AZ3" s="2" t="s">
        <v>6</v>
      </c>
      <c r="BA3" s="2" t="s">
        <v>2</v>
      </c>
      <c r="BB3" s="2" t="s">
        <v>2</v>
      </c>
      <c r="BC3" s="2" t="s">
        <v>7</v>
      </c>
      <c r="BD3" s="2" t="s">
        <v>4</v>
      </c>
    </row>
    <row r="4" spans="2:56" ht="24.95" customHeight="1" x14ac:dyDescent="0.2">
      <c r="B4" s="5"/>
      <c r="D4" s="6" t="s">
        <v>8</v>
      </c>
      <c r="L4" s="5"/>
      <c r="M4" s="7" t="s">
        <v>9</v>
      </c>
      <c r="AT4" s="1" t="s">
        <v>10</v>
      </c>
      <c r="AZ4" s="2" t="s">
        <v>11</v>
      </c>
      <c r="BA4" s="2" t="s">
        <v>2</v>
      </c>
      <c r="BB4" s="2" t="s">
        <v>2</v>
      </c>
      <c r="BC4" s="2" t="s">
        <v>12</v>
      </c>
      <c r="BD4" s="2" t="s">
        <v>4</v>
      </c>
    </row>
    <row r="5" spans="2:56" ht="6.95" customHeight="1" x14ac:dyDescent="0.2">
      <c r="B5" s="5"/>
      <c r="L5" s="5"/>
    </row>
    <row r="6" spans="2:56" ht="12" customHeight="1" x14ac:dyDescent="0.2">
      <c r="B6" s="5"/>
      <c r="D6" s="8" t="s">
        <v>13</v>
      </c>
      <c r="L6" s="5"/>
    </row>
    <row r="7" spans="2:56" ht="26.25" customHeight="1" x14ac:dyDescent="0.2">
      <c r="B7" s="5"/>
      <c r="E7" s="143" t="s">
        <v>398</v>
      </c>
      <c r="F7" s="144"/>
      <c r="G7" s="144"/>
      <c r="H7" s="144"/>
      <c r="L7" s="5"/>
    </row>
    <row r="8" spans="2:56" s="9" customFormat="1" ht="12" customHeight="1" x14ac:dyDescent="0.2">
      <c r="B8" s="10"/>
      <c r="D8" s="8" t="s">
        <v>14</v>
      </c>
      <c r="L8" s="10"/>
    </row>
    <row r="9" spans="2:56" s="9" customFormat="1" ht="16.5" customHeight="1" x14ac:dyDescent="0.2">
      <c r="B9" s="10"/>
      <c r="E9" s="141" t="s">
        <v>15</v>
      </c>
      <c r="F9" s="142"/>
      <c r="G9" s="142"/>
      <c r="H9" s="142"/>
      <c r="L9" s="10"/>
    </row>
    <row r="10" spans="2:56" s="9" customFormat="1" x14ac:dyDescent="0.2">
      <c r="B10" s="10"/>
      <c r="L10" s="10"/>
    </row>
    <row r="11" spans="2:56" s="9" customFormat="1" ht="12" customHeight="1" x14ac:dyDescent="0.2">
      <c r="B11" s="10"/>
      <c r="D11" s="8" t="s">
        <v>16</v>
      </c>
      <c r="F11" s="11" t="s">
        <v>2</v>
      </c>
      <c r="I11" s="8" t="s">
        <v>17</v>
      </c>
      <c r="J11" s="11" t="s">
        <v>2</v>
      </c>
      <c r="L11" s="10"/>
    </row>
    <row r="12" spans="2:56" s="9" customFormat="1" ht="12" customHeight="1" x14ac:dyDescent="0.2">
      <c r="B12" s="10"/>
      <c r="D12" s="8" t="s">
        <v>18</v>
      </c>
      <c r="F12" s="11" t="s">
        <v>19</v>
      </c>
      <c r="I12" s="8" t="s">
        <v>20</v>
      </c>
      <c r="J12" s="12" t="s">
        <v>399</v>
      </c>
      <c r="L12" s="10"/>
    </row>
    <row r="13" spans="2:56" s="9" customFormat="1" ht="10.9" customHeight="1" x14ac:dyDescent="0.2">
      <c r="B13" s="10"/>
      <c r="L13" s="10"/>
    </row>
    <row r="14" spans="2:56" s="9" customFormat="1" ht="12" customHeight="1" x14ac:dyDescent="0.2">
      <c r="B14" s="10"/>
      <c r="D14" s="8" t="s">
        <v>21</v>
      </c>
      <c r="I14" s="8" t="s">
        <v>22</v>
      </c>
      <c r="J14" s="11" t="s">
        <v>2</v>
      </c>
      <c r="L14" s="10"/>
    </row>
    <row r="15" spans="2:56" s="9" customFormat="1" ht="18" customHeight="1" x14ac:dyDescent="0.2">
      <c r="B15" s="10"/>
      <c r="E15" s="11" t="s">
        <v>23</v>
      </c>
      <c r="I15" s="8" t="s">
        <v>24</v>
      </c>
      <c r="J15" s="11" t="s">
        <v>2</v>
      </c>
      <c r="L15" s="10"/>
    </row>
    <row r="16" spans="2:56" s="9" customFormat="1" ht="6.95" customHeight="1" x14ac:dyDescent="0.2">
      <c r="B16" s="10"/>
      <c r="L16" s="10"/>
    </row>
    <row r="17" spans="2:12" s="9" customFormat="1" ht="12" customHeight="1" x14ac:dyDescent="0.2">
      <c r="B17" s="10"/>
      <c r="D17" s="8" t="s">
        <v>25</v>
      </c>
      <c r="I17" s="8" t="s">
        <v>22</v>
      </c>
      <c r="J17" s="13" t="s">
        <v>400</v>
      </c>
      <c r="L17" s="10"/>
    </row>
    <row r="18" spans="2:12" s="9" customFormat="1" ht="18" customHeight="1" x14ac:dyDescent="0.2">
      <c r="B18" s="10"/>
      <c r="E18" s="146" t="s">
        <v>400</v>
      </c>
      <c r="F18" s="147"/>
      <c r="G18" s="147"/>
      <c r="H18" s="147"/>
      <c r="I18" s="8" t="s">
        <v>24</v>
      </c>
      <c r="J18" s="13" t="s">
        <v>400</v>
      </c>
      <c r="L18" s="10"/>
    </row>
    <row r="19" spans="2:12" s="9" customFormat="1" ht="6.95" customHeight="1" x14ac:dyDescent="0.2">
      <c r="B19" s="10"/>
      <c r="L19" s="10"/>
    </row>
    <row r="20" spans="2:12" s="9" customFormat="1" ht="12" customHeight="1" x14ac:dyDescent="0.2">
      <c r="B20" s="10"/>
      <c r="D20" s="8" t="s">
        <v>26</v>
      </c>
      <c r="I20" s="8" t="s">
        <v>22</v>
      </c>
      <c r="J20" s="11" t="s">
        <v>2</v>
      </c>
      <c r="L20" s="10"/>
    </row>
    <row r="21" spans="2:12" s="9" customFormat="1" ht="18" customHeight="1" x14ac:dyDescent="0.2">
      <c r="B21" s="10"/>
      <c r="E21" s="11" t="s">
        <v>27</v>
      </c>
      <c r="I21" s="8" t="s">
        <v>24</v>
      </c>
      <c r="J21" s="11" t="s">
        <v>2</v>
      </c>
      <c r="L21" s="10"/>
    </row>
    <row r="22" spans="2:12" s="9" customFormat="1" ht="6.95" customHeight="1" x14ac:dyDescent="0.2">
      <c r="B22" s="10"/>
      <c r="L22" s="10"/>
    </row>
    <row r="23" spans="2:12" s="9" customFormat="1" ht="12" customHeight="1" x14ac:dyDescent="0.2">
      <c r="B23" s="10"/>
      <c r="D23" s="8" t="s">
        <v>28</v>
      </c>
      <c r="I23" s="8" t="s">
        <v>22</v>
      </c>
      <c r="J23" s="11" t="s">
        <v>2</v>
      </c>
      <c r="L23" s="10"/>
    </row>
    <row r="24" spans="2:12" s="9" customFormat="1" ht="18" customHeight="1" x14ac:dyDescent="0.2">
      <c r="B24" s="10"/>
      <c r="E24" s="11" t="s">
        <v>29</v>
      </c>
      <c r="I24" s="8" t="s">
        <v>24</v>
      </c>
      <c r="J24" s="11" t="s">
        <v>2</v>
      </c>
      <c r="L24" s="10"/>
    </row>
    <row r="25" spans="2:12" s="9" customFormat="1" ht="6.95" customHeight="1" x14ac:dyDescent="0.2">
      <c r="B25" s="10"/>
      <c r="L25" s="10"/>
    </row>
    <row r="26" spans="2:12" s="9" customFormat="1" ht="12" customHeight="1" x14ac:dyDescent="0.2">
      <c r="B26" s="10"/>
      <c r="D26" s="8" t="s">
        <v>30</v>
      </c>
      <c r="L26" s="10"/>
    </row>
    <row r="27" spans="2:12" s="14" customFormat="1" ht="47.25" customHeight="1" x14ac:dyDescent="0.2">
      <c r="B27" s="15"/>
      <c r="E27" s="148" t="s">
        <v>31</v>
      </c>
      <c r="F27" s="148"/>
      <c r="G27" s="148"/>
      <c r="H27" s="148"/>
      <c r="L27" s="15"/>
    </row>
    <row r="28" spans="2:12" s="9" customFormat="1" ht="6.95" customHeight="1" x14ac:dyDescent="0.2">
      <c r="B28" s="10"/>
      <c r="L28" s="10"/>
    </row>
    <row r="29" spans="2:12" s="9" customFormat="1" ht="6.95" customHeight="1" x14ac:dyDescent="0.2">
      <c r="B29" s="10"/>
      <c r="D29" s="17"/>
      <c r="E29" s="17"/>
      <c r="F29" s="17"/>
      <c r="G29" s="17"/>
      <c r="H29" s="17"/>
      <c r="I29" s="17"/>
      <c r="J29" s="17"/>
      <c r="K29" s="17"/>
      <c r="L29" s="10"/>
    </row>
    <row r="30" spans="2:12" s="9" customFormat="1" ht="25.35" customHeight="1" x14ac:dyDescent="0.2">
      <c r="B30" s="10"/>
      <c r="D30" s="18" t="s">
        <v>32</v>
      </c>
      <c r="J30" s="19">
        <f>ROUND(J129, 2)</f>
        <v>0</v>
      </c>
      <c r="L30" s="10"/>
    </row>
    <row r="31" spans="2:12" s="9" customFormat="1" ht="6.95" customHeight="1" x14ac:dyDescent="0.2">
      <c r="B31" s="10"/>
      <c r="D31" s="17"/>
      <c r="E31" s="17"/>
      <c r="F31" s="17"/>
      <c r="G31" s="17"/>
      <c r="H31" s="17"/>
      <c r="I31" s="17"/>
      <c r="J31" s="17"/>
      <c r="K31" s="17"/>
      <c r="L31" s="10"/>
    </row>
    <row r="32" spans="2:12" s="9" customFormat="1" ht="14.45" customHeight="1" x14ac:dyDescent="0.2">
      <c r="B32" s="10"/>
      <c r="F32" s="20" t="s">
        <v>33</v>
      </c>
      <c r="I32" s="20" t="s">
        <v>34</v>
      </c>
      <c r="J32" s="20" t="s">
        <v>35</v>
      </c>
      <c r="L32" s="10"/>
    </row>
    <row r="33" spans="2:12" s="9" customFormat="1" ht="14.45" customHeight="1" x14ac:dyDescent="0.2">
      <c r="B33" s="10"/>
      <c r="D33" s="21" t="s">
        <v>36</v>
      </c>
      <c r="E33" s="22" t="s">
        <v>37</v>
      </c>
      <c r="F33" s="23">
        <f>ROUND((SUM(BE129:BE273)),  2)</f>
        <v>0</v>
      </c>
      <c r="G33" s="24"/>
      <c r="H33" s="24"/>
      <c r="I33" s="25">
        <v>0.2</v>
      </c>
      <c r="J33" s="23">
        <f>ROUND(((SUM(BE129:BE273))*I33),  2)</f>
        <v>0</v>
      </c>
      <c r="L33" s="10"/>
    </row>
    <row r="34" spans="2:12" s="9" customFormat="1" ht="14.45" customHeight="1" x14ac:dyDescent="0.2">
      <c r="B34" s="10"/>
      <c r="E34" s="22" t="s">
        <v>38</v>
      </c>
      <c r="F34" s="23">
        <f>ROUND((SUM(BF129:BF273)),  2)</f>
        <v>0</v>
      </c>
      <c r="G34" s="24"/>
      <c r="H34" s="24"/>
      <c r="I34" s="25">
        <v>0.2</v>
      </c>
      <c r="J34" s="23">
        <f>ROUND(((SUM(BF129:BF273))*I34),  2)</f>
        <v>0</v>
      </c>
      <c r="L34" s="10"/>
    </row>
    <row r="35" spans="2:12" s="9" customFormat="1" ht="14.45" hidden="1" customHeight="1" x14ac:dyDescent="0.2">
      <c r="B35" s="10"/>
      <c r="E35" s="8" t="s">
        <v>39</v>
      </c>
      <c r="F35" s="26">
        <f>ROUND((SUM(BG129:BG273)),  2)</f>
        <v>0</v>
      </c>
      <c r="I35" s="27">
        <v>0.2</v>
      </c>
      <c r="J35" s="26">
        <f>0</f>
        <v>0</v>
      </c>
      <c r="L35" s="10"/>
    </row>
    <row r="36" spans="2:12" s="9" customFormat="1" ht="14.45" hidden="1" customHeight="1" x14ac:dyDescent="0.2">
      <c r="B36" s="10"/>
      <c r="E36" s="8" t="s">
        <v>40</v>
      </c>
      <c r="F36" s="26">
        <f>ROUND((SUM(BH129:BH273)),  2)</f>
        <v>0</v>
      </c>
      <c r="I36" s="27">
        <v>0.2</v>
      </c>
      <c r="J36" s="26">
        <f>0</f>
        <v>0</v>
      </c>
      <c r="L36" s="10"/>
    </row>
    <row r="37" spans="2:12" s="9" customFormat="1" ht="14.45" hidden="1" customHeight="1" x14ac:dyDescent="0.2">
      <c r="B37" s="10"/>
      <c r="E37" s="22" t="s">
        <v>41</v>
      </c>
      <c r="F37" s="23">
        <f>ROUND((SUM(BI129:BI273)),  2)</f>
        <v>0</v>
      </c>
      <c r="G37" s="24"/>
      <c r="H37" s="24"/>
      <c r="I37" s="25">
        <v>0</v>
      </c>
      <c r="J37" s="23">
        <f>0</f>
        <v>0</v>
      </c>
      <c r="L37" s="10"/>
    </row>
    <row r="38" spans="2:12" s="9" customFormat="1" ht="6.95" customHeight="1" x14ac:dyDescent="0.2">
      <c r="B38" s="10"/>
      <c r="L38" s="10"/>
    </row>
    <row r="39" spans="2:12" s="9" customFormat="1" ht="25.35" customHeight="1" x14ac:dyDescent="0.2">
      <c r="B39" s="10"/>
      <c r="C39" s="28"/>
      <c r="D39" s="29" t="s">
        <v>42</v>
      </c>
      <c r="E39" s="30"/>
      <c r="F39" s="30"/>
      <c r="G39" s="31" t="s">
        <v>43</v>
      </c>
      <c r="H39" s="32" t="s">
        <v>44</v>
      </c>
      <c r="I39" s="30"/>
      <c r="J39" s="33">
        <f>SUM(J30:J37)</f>
        <v>0</v>
      </c>
      <c r="K39" s="34"/>
      <c r="L39" s="10"/>
    </row>
    <row r="40" spans="2:12" s="9" customFormat="1" ht="14.45" customHeight="1" x14ac:dyDescent="0.2">
      <c r="B40" s="10"/>
      <c r="L40" s="10"/>
    </row>
    <row r="41" spans="2:12" ht="14.45" customHeight="1" x14ac:dyDescent="0.2">
      <c r="B41" s="5"/>
      <c r="L41" s="5"/>
    </row>
    <row r="42" spans="2:12" ht="14.45" customHeight="1" x14ac:dyDescent="0.2">
      <c r="B42" s="5"/>
      <c r="L42" s="5"/>
    </row>
    <row r="43" spans="2:12" ht="14.45" customHeight="1" x14ac:dyDescent="0.2">
      <c r="B43" s="5"/>
      <c r="L43" s="5"/>
    </row>
    <row r="44" spans="2:12" ht="14.45" customHeight="1" x14ac:dyDescent="0.2">
      <c r="B44" s="5"/>
      <c r="L44" s="5"/>
    </row>
    <row r="45" spans="2:12" ht="14.45" customHeight="1" x14ac:dyDescent="0.2">
      <c r="B45" s="5"/>
      <c r="L45" s="5"/>
    </row>
    <row r="46" spans="2:12" ht="14.45" customHeight="1" x14ac:dyDescent="0.2">
      <c r="B46" s="5"/>
      <c r="L46" s="5"/>
    </row>
    <row r="47" spans="2:12" ht="14.45" customHeight="1" x14ac:dyDescent="0.2">
      <c r="B47" s="5"/>
      <c r="L47" s="5"/>
    </row>
    <row r="48" spans="2:12" ht="14.45" customHeight="1" x14ac:dyDescent="0.2">
      <c r="B48" s="5"/>
      <c r="L48" s="5"/>
    </row>
    <row r="49" spans="2:12" ht="14.45" customHeight="1" x14ac:dyDescent="0.2">
      <c r="B49" s="5"/>
      <c r="L49" s="5"/>
    </row>
    <row r="50" spans="2:12" s="9" customFormat="1" ht="14.45" customHeight="1" x14ac:dyDescent="0.2">
      <c r="B50" s="10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10"/>
    </row>
    <row r="51" spans="2:12" x14ac:dyDescent="0.2">
      <c r="B51" s="5"/>
      <c r="L51" s="5"/>
    </row>
    <row r="52" spans="2:12" x14ac:dyDescent="0.2">
      <c r="B52" s="5"/>
      <c r="L52" s="5"/>
    </row>
    <row r="53" spans="2:12" x14ac:dyDescent="0.2">
      <c r="B53" s="5"/>
      <c r="L53" s="5"/>
    </row>
    <row r="54" spans="2:12" x14ac:dyDescent="0.2">
      <c r="B54" s="5"/>
      <c r="L54" s="5"/>
    </row>
    <row r="55" spans="2:12" x14ac:dyDescent="0.2">
      <c r="B55" s="5"/>
      <c r="L55" s="5"/>
    </row>
    <row r="56" spans="2:12" x14ac:dyDescent="0.2">
      <c r="B56" s="5"/>
      <c r="L56" s="5"/>
    </row>
    <row r="57" spans="2:12" x14ac:dyDescent="0.2">
      <c r="B57" s="5"/>
      <c r="L57" s="5"/>
    </row>
    <row r="58" spans="2:12" x14ac:dyDescent="0.2">
      <c r="B58" s="5"/>
      <c r="L58" s="5"/>
    </row>
    <row r="59" spans="2:12" x14ac:dyDescent="0.2">
      <c r="B59" s="5"/>
      <c r="L59" s="5"/>
    </row>
    <row r="60" spans="2:12" x14ac:dyDescent="0.2">
      <c r="B60" s="5"/>
      <c r="L60" s="5"/>
    </row>
    <row r="61" spans="2:12" s="9" customFormat="1" ht="12.75" x14ac:dyDescent="0.2">
      <c r="B61" s="10"/>
      <c r="D61" s="37" t="s">
        <v>47</v>
      </c>
      <c r="E61" s="38"/>
      <c r="F61" s="39" t="s">
        <v>48</v>
      </c>
      <c r="G61" s="37" t="s">
        <v>47</v>
      </c>
      <c r="H61" s="38"/>
      <c r="I61" s="38"/>
      <c r="J61" s="40" t="s">
        <v>48</v>
      </c>
      <c r="K61" s="38"/>
      <c r="L61" s="10"/>
    </row>
    <row r="62" spans="2:12" x14ac:dyDescent="0.2">
      <c r="B62" s="5"/>
      <c r="L62" s="5"/>
    </row>
    <row r="63" spans="2:12" x14ac:dyDescent="0.2">
      <c r="B63" s="5"/>
      <c r="L63" s="5"/>
    </row>
    <row r="64" spans="2:12" x14ac:dyDescent="0.2">
      <c r="B64" s="5"/>
      <c r="L64" s="5"/>
    </row>
    <row r="65" spans="2:12" s="9" customFormat="1" ht="12.75" x14ac:dyDescent="0.2">
      <c r="B65" s="10"/>
      <c r="D65" s="35" t="s">
        <v>49</v>
      </c>
      <c r="E65" s="36"/>
      <c r="F65" s="36"/>
      <c r="G65" s="35" t="s">
        <v>50</v>
      </c>
      <c r="H65" s="36"/>
      <c r="I65" s="36"/>
      <c r="J65" s="36"/>
      <c r="K65" s="36"/>
      <c r="L65" s="10"/>
    </row>
    <row r="66" spans="2:12" x14ac:dyDescent="0.2">
      <c r="B66" s="5"/>
      <c r="L66" s="5"/>
    </row>
    <row r="67" spans="2:12" x14ac:dyDescent="0.2">
      <c r="B67" s="5"/>
      <c r="L67" s="5"/>
    </row>
    <row r="68" spans="2:12" x14ac:dyDescent="0.2">
      <c r="B68" s="5"/>
      <c r="L68" s="5"/>
    </row>
    <row r="69" spans="2:12" x14ac:dyDescent="0.2">
      <c r="B69" s="5"/>
      <c r="L69" s="5"/>
    </row>
    <row r="70" spans="2:12" x14ac:dyDescent="0.2">
      <c r="B70" s="5"/>
      <c r="L70" s="5"/>
    </row>
    <row r="71" spans="2:12" x14ac:dyDescent="0.2">
      <c r="B71" s="5"/>
      <c r="L71" s="5"/>
    </row>
    <row r="72" spans="2:12" x14ac:dyDescent="0.2">
      <c r="B72" s="5"/>
      <c r="L72" s="5"/>
    </row>
    <row r="73" spans="2:12" x14ac:dyDescent="0.2">
      <c r="B73" s="5"/>
      <c r="L73" s="5"/>
    </row>
    <row r="74" spans="2:12" x14ac:dyDescent="0.2">
      <c r="B74" s="5"/>
      <c r="L74" s="5"/>
    </row>
    <row r="75" spans="2:12" x14ac:dyDescent="0.2">
      <c r="B75" s="5"/>
      <c r="L75" s="5"/>
    </row>
    <row r="76" spans="2:12" s="9" customFormat="1" ht="12.75" x14ac:dyDescent="0.2">
      <c r="B76" s="10"/>
      <c r="D76" s="37" t="s">
        <v>47</v>
      </c>
      <c r="E76" s="38"/>
      <c r="F76" s="39" t="s">
        <v>48</v>
      </c>
      <c r="G76" s="37" t="s">
        <v>47</v>
      </c>
      <c r="H76" s="38"/>
      <c r="I76" s="38"/>
      <c r="J76" s="40" t="s">
        <v>48</v>
      </c>
      <c r="K76" s="38"/>
      <c r="L76" s="10"/>
    </row>
    <row r="77" spans="2:12" s="9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0"/>
    </row>
    <row r="81" spans="2:47" s="9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10"/>
    </row>
    <row r="82" spans="2:47" s="9" customFormat="1" ht="24.95" customHeight="1" x14ac:dyDescent="0.2">
      <c r="B82" s="10"/>
      <c r="C82" s="6" t="s">
        <v>51</v>
      </c>
      <c r="L82" s="10"/>
    </row>
    <row r="83" spans="2:47" s="9" customFormat="1" ht="6.95" customHeight="1" x14ac:dyDescent="0.2">
      <c r="B83" s="10"/>
      <c r="L83" s="10"/>
    </row>
    <row r="84" spans="2:47" s="9" customFormat="1" ht="12" customHeight="1" x14ac:dyDescent="0.2">
      <c r="B84" s="10"/>
      <c r="C84" s="8" t="s">
        <v>13</v>
      </c>
      <c r="L84" s="10"/>
    </row>
    <row r="85" spans="2:47" s="9" customFormat="1" ht="26.25" customHeight="1" x14ac:dyDescent="0.2">
      <c r="B85" s="10"/>
      <c r="E85" s="143" t="str">
        <f>E7</f>
        <v>Spojená škola DETVA - modernizácia odborného vzdelávania - stavebné úpravy budovy dielní</v>
      </c>
      <c r="F85" s="144"/>
      <c r="G85" s="144"/>
      <c r="H85" s="144"/>
      <c r="L85" s="10"/>
    </row>
    <row r="86" spans="2:47" s="9" customFormat="1" ht="12" customHeight="1" x14ac:dyDescent="0.2">
      <c r="B86" s="10"/>
      <c r="C86" s="8" t="s">
        <v>14</v>
      </c>
      <c r="L86" s="10"/>
    </row>
    <row r="87" spans="2:47" s="9" customFormat="1" ht="16.5" customHeight="1" x14ac:dyDescent="0.2">
      <c r="B87" s="10"/>
      <c r="E87" s="141" t="str">
        <f>E9</f>
        <v>02 - SO04 - Technický prístavok východný</v>
      </c>
      <c r="F87" s="142"/>
      <c r="G87" s="142"/>
      <c r="H87" s="142"/>
      <c r="L87" s="10"/>
    </row>
    <row r="88" spans="2:47" s="9" customFormat="1" ht="6.95" customHeight="1" x14ac:dyDescent="0.2">
      <c r="B88" s="10"/>
      <c r="L88" s="10"/>
    </row>
    <row r="89" spans="2:47" s="9" customFormat="1" ht="12" customHeight="1" x14ac:dyDescent="0.2">
      <c r="B89" s="10"/>
      <c r="C89" s="8" t="s">
        <v>18</v>
      </c>
      <c r="F89" s="11" t="str">
        <f>F12</f>
        <v>Detva</v>
      </c>
      <c r="I89" s="8" t="s">
        <v>20</v>
      </c>
      <c r="J89" s="12" t="str">
        <f>IF(J12="","",J12)</f>
        <v>22. 2. 2022</v>
      </c>
      <c r="L89" s="10"/>
    </row>
    <row r="90" spans="2:47" s="9" customFormat="1" ht="6.95" customHeight="1" x14ac:dyDescent="0.2">
      <c r="B90" s="10"/>
      <c r="L90" s="10"/>
    </row>
    <row r="91" spans="2:47" s="9" customFormat="1" ht="25.7" customHeight="1" x14ac:dyDescent="0.2">
      <c r="B91" s="10"/>
      <c r="C91" s="8" t="s">
        <v>21</v>
      </c>
      <c r="F91" s="11" t="str">
        <f>E15</f>
        <v>Banskobystrický samosprávny kraj</v>
      </c>
      <c r="I91" s="8" t="s">
        <v>26</v>
      </c>
      <c r="J91" s="16" t="str">
        <f>E21</f>
        <v>Ing. Arch. Mário Regec</v>
      </c>
      <c r="L91" s="10"/>
    </row>
    <row r="92" spans="2:47" s="9" customFormat="1" ht="25.7" customHeight="1" x14ac:dyDescent="0.2">
      <c r="B92" s="10"/>
      <c r="C92" s="8" t="s">
        <v>25</v>
      </c>
      <c r="F92" s="11" t="str">
        <f>IF(E18="","",E18)</f>
        <v>Vyplň údaj</v>
      </c>
      <c r="I92" s="8" t="s">
        <v>28</v>
      </c>
      <c r="J92" s="16" t="str">
        <f>E24</f>
        <v>úprava - Stavebný cenár, s.r.o.</v>
      </c>
      <c r="L92" s="10"/>
    </row>
    <row r="93" spans="2:47" s="9" customFormat="1" ht="10.35" customHeight="1" x14ac:dyDescent="0.2">
      <c r="B93" s="10"/>
      <c r="L93" s="10"/>
    </row>
    <row r="94" spans="2:47" s="9" customFormat="1" ht="29.25" customHeight="1" x14ac:dyDescent="0.2">
      <c r="B94" s="10"/>
      <c r="C94" s="45" t="s">
        <v>52</v>
      </c>
      <c r="D94" s="28"/>
      <c r="E94" s="28"/>
      <c r="F94" s="28"/>
      <c r="G94" s="28"/>
      <c r="H94" s="28"/>
      <c r="I94" s="28"/>
      <c r="J94" s="46" t="s">
        <v>53</v>
      </c>
      <c r="K94" s="28"/>
      <c r="L94" s="10"/>
    </row>
    <row r="95" spans="2:47" s="9" customFormat="1" ht="10.35" customHeight="1" x14ac:dyDescent="0.2">
      <c r="B95" s="10"/>
      <c r="L95" s="10"/>
    </row>
    <row r="96" spans="2:47" s="9" customFormat="1" ht="22.9" customHeight="1" x14ac:dyDescent="0.2">
      <c r="B96" s="10"/>
      <c r="C96" s="47" t="s">
        <v>54</v>
      </c>
      <c r="J96" s="19">
        <f>J129</f>
        <v>0</v>
      </c>
      <c r="L96" s="10"/>
      <c r="AU96" s="1" t="s">
        <v>55</v>
      </c>
    </row>
    <row r="97" spans="2:12" s="48" customFormat="1" ht="24.95" customHeight="1" x14ac:dyDescent="0.2">
      <c r="B97" s="49"/>
      <c r="D97" s="50" t="s">
        <v>56</v>
      </c>
      <c r="E97" s="51"/>
      <c r="F97" s="51"/>
      <c r="G97" s="51"/>
      <c r="H97" s="51"/>
      <c r="I97" s="51"/>
      <c r="J97" s="52">
        <f>J130</f>
        <v>0</v>
      </c>
      <c r="L97" s="49"/>
    </row>
    <row r="98" spans="2:12" s="53" customFormat="1" ht="19.899999999999999" customHeight="1" x14ac:dyDescent="0.2">
      <c r="B98" s="54"/>
      <c r="D98" s="55" t="s">
        <v>57</v>
      </c>
      <c r="E98" s="56"/>
      <c r="F98" s="56"/>
      <c r="G98" s="56"/>
      <c r="H98" s="56"/>
      <c r="I98" s="56"/>
      <c r="J98" s="57">
        <f>J131</f>
        <v>0</v>
      </c>
      <c r="L98" s="54"/>
    </row>
    <row r="99" spans="2:12" s="53" customFormat="1" ht="19.899999999999999" customHeight="1" x14ac:dyDescent="0.2">
      <c r="B99" s="54"/>
      <c r="D99" s="55" t="s">
        <v>58</v>
      </c>
      <c r="E99" s="56"/>
      <c r="F99" s="56"/>
      <c r="G99" s="56"/>
      <c r="H99" s="56"/>
      <c r="I99" s="56"/>
      <c r="J99" s="57">
        <f>J144</f>
        <v>0</v>
      </c>
      <c r="L99" s="54"/>
    </row>
    <row r="100" spans="2:12" s="53" customFormat="1" ht="19.899999999999999" customHeight="1" x14ac:dyDescent="0.2">
      <c r="B100" s="54"/>
      <c r="D100" s="55" t="s">
        <v>59</v>
      </c>
      <c r="E100" s="56"/>
      <c r="F100" s="56"/>
      <c r="G100" s="56"/>
      <c r="H100" s="56"/>
      <c r="I100" s="56"/>
      <c r="J100" s="57">
        <f>J151</f>
        <v>0</v>
      </c>
      <c r="L100" s="54"/>
    </row>
    <row r="101" spans="2:12" s="53" customFormat="1" ht="19.899999999999999" customHeight="1" x14ac:dyDescent="0.2">
      <c r="B101" s="54"/>
      <c r="D101" s="55" t="s">
        <v>60</v>
      </c>
      <c r="E101" s="56"/>
      <c r="F101" s="56"/>
      <c r="G101" s="56"/>
      <c r="H101" s="56"/>
      <c r="I101" s="56"/>
      <c r="J101" s="57">
        <f>J162</f>
        <v>0</v>
      </c>
      <c r="L101" s="54"/>
    </row>
    <row r="102" spans="2:12" s="48" customFormat="1" ht="24.95" customHeight="1" x14ac:dyDescent="0.2">
      <c r="B102" s="49"/>
      <c r="D102" s="50" t="s">
        <v>61</v>
      </c>
      <c r="E102" s="51"/>
      <c r="F102" s="51"/>
      <c r="G102" s="51"/>
      <c r="H102" s="51"/>
      <c r="I102" s="51"/>
      <c r="J102" s="52">
        <f>J164</f>
        <v>0</v>
      </c>
      <c r="L102" s="49"/>
    </row>
    <row r="103" spans="2:12" s="53" customFormat="1" ht="19.899999999999999" customHeight="1" x14ac:dyDescent="0.2">
      <c r="B103" s="54"/>
      <c r="D103" s="55" t="s">
        <v>62</v>
      </c>
      <c r="E103" s="56"/>
      <c r="F103" s="56"/>
      <c r="G103" s="56"/>
      <c r="H103" s="56"/>
      <c r="I103" s="56"/>
      <c r="J103" s="57">
        <f>J165</f>
        <v>0</v>
      </c>
      <c r="L103" s="54"/>
    </row>
    <row r="104" spans="2:12" s="53" customFormat="1" ht="19.899999999999999" customHeight="1" x14ac:dyDescent="0.2">
      <c r="B104" s="54"/>
      <c r="D104" s="55" t="s">
        <v>63</v>
      </c>
      <c r="E104" s="56"/>
      <c r="F104" s="56"/>
      <c r="G104" s="56"/>
      <c r="H104" s="56"/>
      <c r="I104" s="56"/>
      <c r="J104" s="57">
        <f>J225</f>
        <v>0</v>
      </c>
      <c r="L104" s="54"/>
    </row>
    <row r="105" spans="2:12" s="53" customFormat="1" ht="19.899999999999999" customHeight="1" x14ac:dyDescent="0.2">
      <c r="B105" s="54"/>
      <c r="D105" s="55" t="s">
        <v>64</v>
      </c>
      <c r="E105" s="56"/>
      <c r="F105" s="56"/>
      <c r="G105" s="56"/>
      <c r="H105" s="56"/>
      <c r="I105" s="56"/>
      <c r="J105" s="57">
        <f>J239</f>
        <v>0</v>
      </c>
      <c r="L105" s="54"/>
    </row>
    <row r="106" spans="2:12" s="53" customFormat="1" ht="19.899999999999999" customHeight="1" x14ac:dyDescent="0.2">
      <c r="B106" s="54"/>
      <c r="D106" s="55" t="s">
        <v>65</v>
      </c>
      <c r="E106" s="56"/>
      <c r="F106" s="56"/>
      <c r="G106" s="56"/>
      <c r="H106" s="56"/>
      <c r="I106" s="56"/>
      <c r="J106" s="57">
        <f>J245</f>
        <v>0</v>
      </c>
      <c r="L106" s="54"/>
    </row>
    <row r="107" spans="2:12" s="53" customFormat="1" ht="19.899999999999999" customHeight="1" x14ac:dyDescent="0.2">
      <c r="B107" s="54"/>
      <c r="D107" s="55" t="s">
        <v>66</v>
      </c>
      <c r="E107" s="56"/>
      <c r="F107" s="56"/>
      <c r="G107" s="56"/>
      <c r="H107" s="56"/>
      <c r="I107" s="56"/>
      <c r="J107" s="57">
        <f>J253</f>
        <v>0</v>
      </c>
      <c r="L107" s="54"/>
    </row>
    <row r="108" spans="2:12" s="48" customFormat="1" ht="24.95" customHeight="1" x14ac:dyDescent="0.2">
      <c r="B108" s="49"/>
      <c r="D108" s="50" t="s">
        <v>67</v>
      </c>
      <c r="E108" s="51"/>
      <c r="F108" s="51"/>
      <c r="G108" s="51"/>
      <c r="H108" s="51"/>
      <c r="I108" s="51"/>
      <c r="J108" s="52">
        <f>J267</f>
        <v>0</v>
      </c>
      <c r="L108" s="49"/>
    </row>
    <row r="109" spans="2:12" s="53" customFormat="1" ht="19.899999999999999" customHeight="1" x14ac:dyDescent="0.2">
      <c r="B109" s="54"/>
      <c r="D109" s="55" t="s">
        <v>68</v>
      </c>
      <c r="E109" s="56"/>
      <c r="F109" s="56"/>
      <c r="G109" s="56"/>
      <c r="H109" s="56"/>
      <c r="I109" s="56"/>
      <c r="J109" s="57">
        <f>J268</f>
        <v>0</v>
      </c>
      <c r="L109" s="54"/>
    </row>
    <row r="110" spans="2:12" s="9" customFormat="1" ht="21.75" customHeight="1" x14ac:dyDescent="0.2">
      <c r="B110" s="10"/>
      <c r="L110" s="10"/>
    </row>
    <row r="111" spans="2:12" s="9" customFormat="1" ht="6.95" customHeight="1" x14ac:dyDescent="0.2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10"/>
    </row>
    <row r="115" spans="2:20" s="9" customFormat="1" ht="6.95" customHeight="1" x14ac:dyDescent="0.2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10"/>
    </row>
    <row r="116" spans="2:20" s="9" customFormat="1" ht="24.95" customHeight="1" x14ac:dyDescent="0.2">
      <c r="B116" s="10"/>
      <c r="C116" s="6" t="s">
        <v>69</v>
      </c>
      <c r="L116" s="10"/>
    </row>
    <row r="117" spans="2:20" s="9" customFormat="1" ht="6.95" customHeight="1" x14ac:dyDescent="0.2">
      <c r="B117" s="10"/>
      <c r="L117" s="10"/>
    </row>
    <row r="118" spans="2:20" s="9" customFormat="1" ht="12" customHeight="1" x14ac:dyDescent="0.2">
      <c r="B118" s="10"/>
      <c r="C118" s="8" t="s">
        <v>13</v>
      </c>
      <c r="L118" s="10"/>
    </row>
    <row r="119" spans="2:20" s="9" customFormat="1" ht="26.25" customHeight="1" x14ac:dyDescent="0.2">
      <c r="B119" s="10"/>
      <c r="E119" s="143" t="str">
        <f>E7</f>
        <v>Spojená škola DETVA - modernizácia odborného vzdelávania - stavebné úpravy budovy dielní</v>
      </c>
      <c r="F119" s="144"/>
      <c r="G119" s="144"/>
      <c r="H119" s="144"/>
      <c r="L119" s="10"/>
    </row>
    <row r="120" spans="2:20" s="9" customFormat="1" ht="12" customHeight="1" x14ac:dyDescent="0.2">
      <c r="B120" s="10"/>
      <c r="C120" s="8" t="s">
        <v>14</v>
      </c>
      <c r="L120" s="10"/>
    </row>
    <row r="121" spans="2:20" s="9" customFormat="1" ht="16.5" customHeight="1" x14ac:dyDescent="0.2">
      <c r="B121" s="10"/>
      <c r="E121" s="141" t="str">
        <f>E9</f>
        <v>02 - SO04 - Technický prístavok východný</v>
      </c>
      <c r="F121" s="142"/>
      <c r="G121" s="142"/>
      <c r="H121" s="142"/>
      <c r="L121" s="10"/>
    </row>
    <row r="122" spans="2:20" s="9" customFormat="1" ht="6.95" customHeight="1" x14ac:dyDescent="0.2">
      <c r="B122" s="10"/>
      <c r="L122" s="10"/>
    </row>
    <row r="123" spans="2:20" s="9" customFormat="1" ht="12" customHeight="1" x14ac:dyDescent="0.2">
      <c r="B123" s="10"/>
      <c r="C123" s="8" t="s">
        <v>18</v>
      </c>
      <c r="F123" s="11" t="str">
        <f>F12</f>
        <v>Detva</v>
      </c>
      <c r="I123" s="8" t="s">
        <v>20</v>
      </c>
      <c r="J123" s="12" t="str">
        <f>IF(J12="","",J12)</f>
        <v>22. 2. 2022</v>
      </c>
      <c r="L123" s="10"/>
    </row>
    <row r="124" spans="2:20" s="9" customFormat="1" ht="6.95" customHeight="1" x14ac:dyDescent="0.2">
      <c r="B124" s="10"/>
      <c r="L124" s="10"/>
    </row>
    <row r="125" spans="2:20" s="9" customFormat="1" ht="25.7" customHeight="1" x14ac:dyDescent="0.2">
      <c r="B125" s="10"/>
      <c r="C125" s="8" t="s">
        <v>21</v>
      </c>
      <c r="F125" s="11" t="str">
        <f>E15</f>
        <v>Banskobystrický samosprávny kraj</v>
      </c>
      <c r="I125" s="8" t="s">
        <v>26</v>
      </c>
      <c r="J125" s="16" t="str">
        <f>E21</f>
        <v>Ing. Arch. Mário Regec</v>
      </c>
      <c r="L125" s="10"/>
    </row>
    <row r="126" spans="2:20" s="9" customFormat="1" ht="25.7" customHeight="1" x14ac:dyDescent="0.2">
      <c r="B126" s="10"/>
      <c r="C126" s="8" t="s">
        <v>25</v>
      </c>
      <c r="F126" s="11" t="str">
        <f>IF(E18="","",E18)</f>
        <v>Vyplň údaj</v>
      </c>
      <c r="I126" s="8" t="s">
        <v>28</v>
      </c>
      <c r="J126" s="16" t="str">
        <f>E24</f>
        <v>úprava - Stavebný cenár, s.r.o.</v>
      </c>
      <c r="L126" s="10"/>
    </row>
    <row r="127" spans="2:20" s="9" customFormat="1" ht="10.35" customHeight="1" x14ac:dyDescent="0.2">
      <c r="B127" s="10"/>
      <c r="L127" s="10"/>
    </row>
    <row r="128" spans="2:20" s="58" customFormat="1" ht="29.25" customHeight="1" x14ac:dyDescent="0.2">
      <c r="B128" s="59"/>
      <c r="C128" s="60" t="s">
        <v>70</v>
      </c>
      <c r="D128" s="61" t="s">
        <v>71</v>
      </c>
      <c r="E128" s="61" t="s">
        <v>72</v>
      </c>
      <c r="F128" s="61" t="s">
        <v>73</v>
      </c>
      <c r="G128" s="61" t="s">
        <v>74</v>
      </c>
      <c r="H128" s="61" t="s">
        <v>75</v>
      </c>
      <c r="I128" s="61" t="s">
        <v>76</v>
      </c>
      <c r="J128" s="62" t="s">
        <v>53</v>
      </c>
      <c r="K128" s="63" t="s">
        <v>77</v>
      </c>
      <c r="L128" s="59"/>
      <c r="M128" s="64" t="s">
        <v>2</v>
      </c>
      <c r="N128" s="65" t="s">
        <v>36</v>
      </c>
      <c r="O128" s="65" t="s">
        <v>78</v>
      </c>
      <c r="P128" s="65" t="s">
        <v>79</v>
      </c>
      <c r="Q128" s="65" t="s">
        <v>80</v>
      </c>
      <c r="R128" s="65" t="s">
        <v>81</v>
      </c>
      <c r="S128" s="65" t="s">
        <v>82</v>
      </c>
      <c r="T128" s="66" t="s">
        <v>83</v>
      </c>
    </row>
    <row r="129" spans="2:65" s="9" customFormat="1" ht="22.9" customHeight="1" x14ac:dyDescent="0.25">
      <c r="B129" s="10"/>
      <c r="C129" s="67" t="s">
        <v>54</v>
      </c>
      <c r="J129" s="68">
        <f>BK129</f>
        <v>0</v>
      </c>
      <c r="L129" s="10"/>
      <c r="M129" s="69"/>
      <c r="N129" s="17"/>
      <c r="O129" s="17"/>
      <c r="P129" s="70">
        <f>P130+P164+P267</f>
        <v>0</v>
      </c>
      <c r="Q129" s="17"/>
      <c r="R129" s="70">
        <f>R130+R164+R267</f>
        <v>25.125402079529003</v>
      </c>
      <c r="S129" s="17"/>
      <c r="T129" s="71">
        <f>T130+T164+T267</f>
        <v>2.9495197399999999</v>
      </c>
      <c r="AT129" s="1" t="s">
        <v>84</v>
      </c>
      <c r="AU129" s="1" t="s">
        <v>55</v>
      </c>
      <c r="BK129" s="72">
        <f>BK130+BK164+BK267</f>
        <v>0</v>
      </c>
    </row>
    <row r="130" spans="2:65" s="73" customFormat="1" ht="25.9" customHeight="1" x14ac:dyDescent="0.2">
      <c r="B130" s="74"/>
      <c r="D130" s="75" t="s">
        <v>84</v>
      </c>
      <c r="E130" s="76" t="s">
        <v>85</v>
      </c>
      <c r="F130" s="76" t="s">
        <v>86</v>
      </c>
      <c r="I130" s="77"/>
      <c r="J130" s="78">
        <f>BK130</f>
        <v>0</v>
      </c>
      <c r="L130" s="74"/>
      <c r="M130" s="79"/>
      <c r="P130" s="80">
        <f>P131+P144+P151+P162</f>
        <v>0</v>
      </c>
      <c r="R130" s="80">
        <f>R131+R144+R151+R162</f>
        <v>13.460043378760002</v>
      </c>
      <c r="T130" s="81">
        <f>T131+T144+T151+T162</f>
        <v>0</v>
      </c>
      <c r="AR130" s="75" t="s">
        <v>87</v>
      </c>
      <c r="AT130" s="82" t="s">
        <v>84</v>
      </c>
      <c r="AU130" s="82" t="s">
        <v>5</v>
      </c>
      <c r="AY130" s="75" t="s">
        <v>88</v>
      </c>
      <c r="BK130" s="83">
        <f>BK131+BK144+BK151+BK162</f>
        <v>0</v>
      </c>
    </row>
    <row r="131" spans="2:65" s="73" customFormat="1" ht="22.9" customHeight="1" x14ac:dyDescent="0.2">
      <c r="B131" s="74"/>
      <c r="D131" s="75" t="s">
        <v>84</v>
      </c>
      <c r="E131" s="84" t="s">
        <v>89</v>
      </c>
      <c r="F131" s="84" t="s">
        <v>90</v>
      </c>
      <c r="I131" s="77"/>
      <c r="J131" s="85">
        <f>BK131</f>
        <v>0</v>
      </c>
      <c r="L131" s="74"/>
      <c r="M131" s="79"/>
      <c r="P131" s="80">
        <f>SUM(P132:P143)</f>
        <v>0</v>
      </c>
      <c r="R131" s="80">
        <f>SUM(R132:R143)</f>
        <v>12.690715798760001</v>
      </c>
      <c r="T131" s="81">
        <f>SUM(T132:T143)</f>
        <v>0</v>
      </c>
      <c r="AR131" s="75" t="s">
        <v>87</v>
      </c>
      <c r="AT131" s="82" t="s">
        <v>84</v>
      </c>
      <c r="AU131" s="82" t="s">
        <v>87</v>
      </c>
      <c r="AY131" s="75" t="s">
        <v>88</v>
      </c>
      <c r="BK131" s="83">
        <f>SUM(BK132:BK143)</f>
        <v>0</v>
      </c>
    </row>
    <row r="132" spans="2:65" s="9" customFormat="1" ht="21.75" customHeight="1" x14ac:dyDescent="0.2">
      <c r="B132" s="10"/>
      <c r="C132" s="86" t="s">
        <v>87</v>
      </c>
      <c r="D132" s="86" t="s">
        <v>91</v>
      </c>
      <c r="E132" s="87" t="s">
        <v>92</v>
      </c>
      <c r="F132" s="88" t="s">
        <v>93</v>
      </c>
      <c r="G132" s="89" t="s">
        <v>94</v>
      </c>
      <c r="H132" s="90">
        <v>5.048</v>
      </c>
      <c r="I132" s="91"/>
      <c r="J132" s="92">
        <f>ROUND(I132*H132,2)</f>
        <v>0</v>
      </c>
      <c r="K132" s="93"/>
      <c r="L132" s="10"/>
      <c r="M132" s="94" t="s">
        <v>2</v>
      </c>
      <c r="N132" s="95" t="s">
        <v>38</v>
      </c>
      <c r="P132" s="96">
        <f>O132*H132</f>
        <v>0</v>
      </c>
      <c r="Q132" s="96">
        <v>2.2969864000000002</v>
      </c>
      <c r="R132" s="96">
        <f>Q132*H132</f>
        <v>11.595187347200001</v>
      </c>
      <c r="S132" s="96">
        <v>0</v>
      </c>
      <c r="T132" s="97">
        <f>S132*H132</f>
        <v>0</v>
      </c>
      <c r="AR132" s="98" t="s">
        <v>89</v>
      </c>
      <c r="AT132" s="98" t="s">
        <v>91</v>
      </c>
      <c r="AU132" s="98" t="s">
        <v>4</v>
      </c>
      <c r="AY132" s="1" t="s">
        <v>88</v>
      </c>
      <c r="BE132" s="99">
        <f>IF(N132="základná",J132,0)</f>
        <v>0</v>
      </c>
      <c r="BF132" s="99">
        <f>IF(N132="znížená",J132,0)</f>
        <v>0</v>
      </c>
      <c r="BG132" s="99">
        <f>IF(N132="zákl. prenesená",J132,0)</f>
        <v>0</v>
      </c>
      <c r="BH132" s="99">
        <f>IF(N132="zníž. prenesená",J132,0)</f>
        <v>0</v>
      </c>
      <c r="BI132" s="99">
        <f>IF(N132="nulová",J132,0)</f>
        <v>0</v>
      </c>
      <c r="BJ132" s="1" t="s">
        <v>4</v>
      </c>
      <c r="BK132" s="99">
        <f>ROUND(I132*H132,2)</f>
        <v>0</v>
      </c>
      <c r="BL132" s="1" t="s">
        <v>89</v>
      </c>
      <c r="BM132" s="98" t="s">
        <v>4</v>
      </c>
    </row>
    <row r="133" spans="2:65" s="100" customFormat="1" x14ac:dyDescent="0.2">
      <c r="B133" s="101"/>
      <c r="D133" s="102" t="s">
        <v>95</v>
      </c>
      <c r="E133" s="103" t="s">
        <v>2</v>
      </c>
      <c r="F133" s="104" t="s">
        <v>96</v>
      </c>
      <c r="H133" s="103" t="s">
        <v>2</v>
      </c>
      <c r="I133" s="105"/>
      <c r="L133" s="101"/>
      <c r="M133" s="106"/>
      <c r="T133" s="107"/>
      <c r="AT133" s="103" t="s">
        <v>95</v>
      </c>
      <c r="AU133" s="103" t="s">
        <v>4</v>
      </c>
      <c r="AV133" s="100" t="s">
        <v>87</v>
      </c>
      <c r="AW133" s="100" t="s">
        <v>97</v>
      </c>
      <c r="AX133" s="100" t="s">
        <v>5</v>
      </c>
      <c r="AY133" s="103" t="s">
        <v>88</v>
      </c>
    </row>
    <row r="134" spans="2:65" s="108" customFormat="1" x14ac:dyDescent="0.2">
      <c r="B134" s="109"/>
      <c r="D134" s="102" t="s">
        <v>95</v>
      </c>
      <c r="E134" s="110" t="s">
        <v>2</v>
      </c>
      <c r="F134" s="111" t="s">
        <v>98</v>
      </c>
      <c r="H134" s="112">
        <v>5.048</v>
      </c>
      <c r="I134" s="113"/>
      <c r="L134" s="109"/>
      <c r="M134" s="114"/>
      <c r="T134" s="115"/>
      <c r="AT134" s="110" t="s">
        <v>95</v>
      </c>
      <c r="AU134" s="110" t="s">
        <v>4</v>
      </c>
      <c r="AV134" s="108" t="s">
        <v>4</v>
      </c>
      <c r="AW134" s="108" t="s">
        <v>97</v>
      </c>
      <c r="AX134" s="108" t="s">
        <v>5</v>
      </c>
      <c r="AY134" s="110" t="s">
        <v>88</v>
      </c>
    </row>
    <row r="135" spans="2:65" s="116" customFormat="1" x14ac:dyDescent="0.2">
      <c r="B135" s="117"/>
      <c r="D135" s="102" t="s">
        <v>95</v>
      </c>
      <c r="E135" s="118" t="s">
        <v>2</v>
      </c>
      <c r="F135" s="119" t="s">
        <v>99</v>
      </c>
      <c r="H135" s="120">
        <v>5.048</v>
      </c>
      <c r="I135" s="121"/>
      <c r="L135" s="117"/>
      <c r="M135" s="122"/>
      <c r="T135" s="123"/>
      <c r="AT135" s="118" t="s">
        <v>95</v>
      </c>
      <c r="AU135" s="118" t="s">
        <v>4</v>
      </c>
      <c r="AV135" s="116" t="s">
        <v>89</v>
      </c>
      <c r="AW135" s="116" t="s">
        <v>97</v>
      </c>
      <c r="AX135" s="116" t="s">
        <v>87</v>
      </c>
      <c r="AY135" s="118" t="s">
        <v>88</v>
      </c>
    </row>
    <row r="136" spans="2:65" s="9" customFormat="1" ht="24.2" customHeight="1" x14ac:dyDescent="0.2">
      <c r="B136" s="10"/>
      <c r="C136" s="86" t="s">
        <v>4</v>
      </c>
      <c r="D136" s="86" t="s">
        <v>91</v>
      </c>
      <c r="E136" s="87" t="s">
        <v>100</v>
      </c>
      <c r="F136" s="88" t="s">
        <v>101</v>
      </c>
      <c r="G136" s="89" t="s">
        <v>102</v>
      </c>
      <c r="H136" s="90">
        <v>42.305999999999997</v>
      </c>
      <c r="I136" s="91"/>
      <c r="J136" s="92">
        <f>ROUND(I136*H136,2)</f>
        <v>0</v>
      </c>
      <c r="K136" s="93"/>
      <c r="L136" s="10"/>
      <c r="M136" s="94" t="s">
        <v>2</v>
      </c>
      <c r="N136" s="95" t="s">
        <v>38</v>
      </c>
      <c r="P136" s="96">
        <f>O136*H136</f>
        <v>0</v>
      </c>
      <c r="Q136" s="96">
        <v>1.8542260000000001E-2</v>
      </c>
      <c r="R136" s="96">
        <f>Q136*H136</f>
        <v>0.78444885155999999</v>
      </c>
      <c r="S136" s="96">
        <v>0</v>
      </c>
      <c r="T136" s="97">
        <f>S136*H136</f>
        <v>0</v>
      </c>
      <c r="AR136" s="98" t="s">
        <v>89</v>
      </c>
      <c r="AT136" s="98" t="s">
        <v>91</v>
      </c>
      <c r="AU136" s="98" t="s">
        <v>4</v>
      </c>
      <c r="AY136" s="1" t="s">
        <v>88</v>
      </c>
      <c r="BE136" s="99">
        <f>IF(N136="základná",J136,0)</f>
        <v>0</v>
      </c>
      <c r="BF136" s="99">
        <f>IF(N136="znížená",J136,0)</f>
        <v>0</v>
      </c>
      <c r="BG136" s="99">
        <f>IF(N136="zákl. prenesená",J136,0)</f>
        <v>0</v>
      </c>
      <c r="BH136" s="99">
        <f>IF(N136="zníž. prenesená",J136,0)</f>
        <v>0</v>
      </c>
      <c r="BI136" s="99">
        <f>IF(N136="nulová",J136,0)</f>
        <v>0</v>
      </c>
      <c r="BJ136" s="1" t="s">
        <v>4</v>
      </c>
      <c r="BK136" s="99">
        <f>ROUND(I136*H136,2)</f>
        <v>0</v>
      </c>
      <c r="BL136" s="1" t="s">
        <v>89</v>
      </c>
      <c r="BM136" s="98" t="s">
        <v>89</v>
      </c>
    </row>
    <row r="137" spans="2:65" s="100" customFormat="1" x14ac:dyDescent="0.2">
      <c r="B137" s="101"/>
      <c r="D137" s="102" t="s">
        <v>95</v>
      </c>
      <c r="E137" s="103" t="s">
        <v>2</v>
      </c>
      <c r="F137" s="104" t="s">
        <v>103</v>
      </c>
      <c r="H137" s="103" t="s">
        <v>2</v>
      </c>
      <c r="I137" s="105"/>
      <c r="L137" s="101"/>
      <c r="M137" s="106"/>
      <c r="T137" s="107"/>
      <c r="AT137" s="103" t="s">
        <v>95</v>
      </c>
      <c r="AU137" s="103" t="s">
        <v>4</v>
      </c>
      <c r="AV137" s="100" t="s">
        <v>87</v>
      </c>
      <c r="AW137" s="100" t="s">
        <v>97</v>
      </c>
      <c r="AX137" s="100" t="s">
        <v>5</v>
      </c>
      <c r="AY137" s="103" t="s">
        <v>88</v>
      </c>
    </row>
    <row r="138" spans="2:65" s="108" customFormat="1" x14ac:dyDescent="0.2">
      <c r="B138" s="109"/>
      <c r="D138" s="102" t="s">
        <v>95</v>
      </c>
      <c r="E138" s="110" t="s">
        <v>2</v>
      </c>
      <c r="F138" s="111" t="s">
        <v>104</v>
      </c>
      <c r="H138" s="112">
        <v>42.305999999999997</v>
      </c>
      <c r="I138" s="113"/>
      <c r="L138" s="109"/>
      <c r="M138" s="114"/>
      <c r="T138" s="115"/>
      <c r="AT138" s="110" t="s">
        <v>95</v>
      </c>
      <c r="AU138" s="110" t="s">
        <v>4</v>
      </c>
      <c r="AV138" s="108" t="s">
        <v>4</v>
      </c>
      <c r="AW138" s="108" t="s">
        <v>97</v>
      </c>
      <c r="AX138" s="108" t="s">
        <v>5</v>
      </c>
      <c r="AY138" s="110" t="s">
        <v>88</v>
      </c>
    </row>
    <row r="139" spans="2:65" s="116" customFormat="1" x14ac:dyDescent="0.2">
      <c r="B139" s="117"/>
      <c r="D139" s="102" t="s">
        <v>95</v>
      </c>
      <c r="E139" s="118" t="s">
        <v>2</v>
      </c>
      <c r="F139" s="119" t="s">
        <v>99</v>
      </c>
      <c r="H139" s="120">
        <v>42.305999999999997</v>
      </c>
      <c r="I139" s="121"/>
      <c r="L139" s="117"/>
      <c r="M139" s="122"/>
      <c r="T139" s="123"/>
      <c r="AT139" s="118" t="s">
        <v>95</v>
      </c>
      <c r="AU139" s="118" t="s">
        <v>4</v>
      </c>
      <c r="AV139" s="116" t="s">
        <v>89</v>
      </c>
      <c r="AW139" s="116" t="s">
        <v>97</v>
      </c>
      <c r="AX139" s="116" t="s">
        <v>87</v>
      </c>
      <c r="AY139" s="118" t="s">
        <v>88</v>
      </c>
    </row>
    <row r="140" spans="2:65" s="9" customFormat="1" ht="24.2" customHeight="1" x14ac:dyDescent="0.2">
      <c r="B140" s="10"/>
      <c r="C140" s="86" t="s">
        <v>105</v>
      </c>
      <c r="D140" s="86" t="s">
        <v>91</v>
      </c>
      <c r="E140" s="87" t="s">
        <v>106</v>
      </c>
      <c r="F140" s="88" t="s">
        <v>107</v>
      </c>
      <c r="G140" s="89" t="s">
        <v>102</v>
      </c>
      <c r="H140" s="90">
        <v>42.305999999999997</v>
      </c>
      <c r="I140" s="91"/>
      <c r="J140" s="92">
        <f>ROUND(I140*H140,2)</f>
        <v>0</v>
      </c>
      <c r="K140" s="93"/>
      <c r="L140" s="10"/>
      <c r="M140" s="94" t="s">
        <v>2</v>
      </c>
      <c r="N140" s="95" t="s">
        <v>38</v>
      </c>
      <c r="P140" s="96">
        <f>O140*H140</f>
        <v>0</v>
      </c>
      <c r="Q140" s="96">
        <v>0</v>
      </c>
      <c r="R140" s="96">
        <f>Q140*H140</f>
        <v>0</v>
      </c>
      <c r="S140" s="96">
        <v>0</v>
      </c>
      <c r="T140" s="97">
        <f>S140*H140</f>
        <v>0</v>
      </c>
      <c r="AR140" s="98" t="s">
        <v>89</v>
      </c>
      <c r="AT140" s="98" t="s">
        <v>91</v>
      </c>
      <c r="AU140" s="98" t="s">
        <v>4</v>
      </c>
      <c r="AY140" s="1" t="s">
        <v>88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" t="s">
        <v>4</v>
      </c>
      <c r="BK140" s="99">
        <f>ROUND(I140*H140,2)</f>
        <v>0</v>
      </c>
      <c r="BL140" s="1" t="s">
        <v>89</v>
      </c>
      <c r="BM140" s="98" t="s">
        <v>108</v>
      </c>
    </row>
    <row r="141" spans="2:65" s="9" customFormat="1" ht="24.2" customHeight="1" x14ac:dyDescent="0.2">
      <c r="B141" s="10"/>
      <c r="C141" s="86" t="s">
        <v>89</v>
      </c>
      <c r="D141" s="86" t="s">
        <v>91</v>
      </c>
      <c r="E141" s="87" t="s">
        <v>109</v>
      </c>
      <c r="F141" s="88" t="s">
        <v>110</v>
      </c>
      <c r="G141" s="89" t="s">
        <v>111</v>
      </c>
      <c r="H141" s="90">
        <v>0.30599999999999999</v>
      </c>
      <c r="I141" s="91"/>
      <c r="J141" s="92">
        <f>ROUND(I141*H141,2)</f>
        <v>0</v>
      </c>
      <c r="K141" s="93"/>
      <c r="L141" s="10"/>
      <c r="M141" s="94" t="s">
        <v>2</v>
      </c>
      <c r="N141" s="95" t="s">
        <v>38</v>
      </c>
      <c r="P141" s="96">
        <f>O141*H141</f>
        <v>0</v>
      </c>
      <c r="Q141" s="96">
        <v>1.0165999999999999</v>
      </c>
      <c r="R141" s="96">
        <f>Q141*H141</f>
        <v>0.31107959999999996</v>
      </c>
      <c r="S141" s="96">
        <v>0</v>
      </c>
      <c r="T141" s="97">
        <f>S141*H141</f>
        <v>0</v>
      </c>
      <c r="AR141" s="98" t="s">
        <v>89</v>
      </c>
      <c r="AT141" s="98" t="s">
        <v>91</v>
      </c>
      <c r="AU141" s="98" t="s">
        <v>4</v>
      </c>
      <c r="AY141" s="1" t="s">
        <v>88</v>
      </c>
      <c r="BE141" s="99">
        <f>IF(N141="základná",J141,0)</f>
        <v>0</v>
      </c>
      <c r="BF141" s="99">
        <f>IF(N141="znížená",J141,0)</f>
        <v>0</v>
      </c>
      <c r="BG141" s="99">
        <f>IF(N141="zákl. prenesená",J141,0)</f>
        <v>0</v>
      </c>
      <c r="BH141" s="99">
        <f>IF(N141="zníž. prenesená",J141,0)</f>
        <v>0</v>
      </c>
      <c r="BI141" s="99">
        <f>IF(N141="nulová",J141,0)</f>
        <v>0</v>
      </c>
      <c r="BJ141" s="1" t="s">
        <v>4</v>
      </c>
      <c r="BK141" s="99">
        <f>ROUND(I141*H141,2)</f>
        <v>0</v>
      </c>
      <c r="BL141" s="1" t="s">
        <v>89</v>
      </c>
      <c r="BM141" s="98" t="s">
        <v>112</v>
      </c>
    </row>
    <row r="142" spans="2:65" s="108" customFormat="1" x14ac:dyDescent="0.2">
      <c r="B142" s="109"/>
      <c r="D142" s="102" t="s">
        <v>95</v>
      </c>
      <c r="E142" s="110" t="s">
        <v>2</v>
      </c>
      <c r="F142" s="111" t="s">
        <v>113</v>
      </c>
      <c r="H142" s="112">
        <v>0.30599999999999999</v>
      </c>
      <c r="I142" s="113"/>
      <c r="L142" s="109"/>
      <c r="M142" s="114"/>
      <c r="T142" s="115"/>
      <c r="AT142" s="110" t="s">
        <v>95</v>
      </c>
      <c r="AU142" s="110" t="s">
        <v>4</v>
      </c>
      <c r="AV142" s="108" t="s">
        <v>4</v>
      </c>
      <c r="AW142" s="108" t="s">
        <v>97</v>
      </c>
      <c r="AX142" s="108" t="s">
        <v>5</v>
      </c>
      <c r="AY142" s="110" t="s">
        <v>88</v>
      </c>
    </row>
    <row r="143" spans="2:65" s="116" customFormat="1" x14ac:dyDescent="0.2">
      <c r="B143" s="117"/>
      <c r="D143" s="102" t="s">
        <v>95</v>
      </c>
      <c r="E143" s="118" t="s">
        <v>2</v>
      </c>
      <c r="F143" s="119" t="s">
        <v>99</v>
      </c>
      <c r="H143" s="120">
        <v>0.30599999999999999</v>
      </c>
      <c r="I143" s="121"/>
      <c r="L143" s="117"/>
      <c r="M143" s="122"/>
      <c r="T143" s="123"/>
      <c r="AT143" s="118" t="s">
        <v>95</v>
      </c>
      <c r="AU143" s="118" t="s">
        <v>4</v>
      </c>
      <c r="AV143" s="116" t="s">
        <v>89</v>
      </c>
      <c r="AW143" s="116" t="s">
        <v>97</v>
      </c>
      <c r="AX143" s="116" t="s">
        <v>87</v>
      </c>
      <c r="AY143" s="118" t="s">
        <v>88</v>
      </c>
    </row>
    <row r="144" spans="2:65" s="73" customFormat="1" ht="22.9" customHeight="1" x14ac:dyDescent="0.2">
      <c r="B144" s="74"/>
      <c r="D144" s="75" t="s">
        <v>84</v>
      </c>
      <c r="E144" s="84" t="s">
        <v>108</v>
      </c>
      <c r="F144" s="84" t="s">
        <v>114</v>
      </c>
      <c r="I144" s="77"/>
      <c r="J144" s="85">
        <f>BK144</f>
        <v>0</v>
      </c>
      <c r="L144" s="74"/>
      <c r="M144" s="79"/>
      <c r="P144" s="80">
        <f>SUM(P145:P150)</f>
        <v>0</v>
      </c>
      <c r="R144" s="80">
        <f>SUM(R145:R150)</f>
        <v>0.76932758000000001</v>
      </c>
      <c r="T144" s="81">
        <f>SUM(T145:T150)</f>
        <v>0</v>
      </c>
      <c r="AR144" s="75" t="s">
        <v>87</v>
      </c>
      <c r="AT144" s="82" t="s">
        <v>84</v>
      </c>
      <c r="AU144" s="82" t="s">
        <v>87</v>
      </c>
      <c r="AY144" s="75" t="s">
        <v>88</v>
      </c>
      <c r="BK144" s="83">
        <f>SUM(BK145:BK150)</f>
        <v>0</v>
      </c>
    </row>
    <row r="145" spans="2:65" s="9" customFormat="1" ht="24.2" customHeight="1" x14ac:dyDescent="0.2">
      <c r="B145" s="10"/>
      <c r="C145" s="86" t="s">
        <v>115</v>
      </c>
      <c r="D145" s="86" t="s">
        <v>91</v>
      </c>
      <c r="E145" s="87" t="s">
        <v>116</v>
      </c>
      <c r="F145" s="88" t="s">
        <v>117</v>
      </c>
      <c r="G145" s="89" t="s">
        <v>102</v>
      </c>
      <c r="H145" s="90">
        <v>20.27</v>
      </c>
      <c r="I145" s="91"/>
      <c r="J145" s="92">
        <f>ROUND(I145*H145,2)</f>
        <v>0</v>
      </c>
      <c r="K145" s="93"/>
      <c r="L145" s="10"/>
      <c r="M145" s="94" t="s">
        <v>2</v>
      </c>
      <c r="N145" s="95" t="s">
        <v>38</v>
      </c>
      <c r="P145" s="96">
        <f>O145*H145</f>
        <v>0</v>
      </c>
      <c r="Q145" s="96">
        <v>4.0000000000000002E-4</v>
      </c>
      <c r="R145" s="96">
        <f>Q145*H145</f>
        <v>8.1080000000000006E-3</v>
      </c>
      <c r="S145" s="96">
        <v>0</v>
      </c>
      <c r="T145" s="97">
        <f>S145*H145</f>
        <v>0</v>
      </c>
      <c r="AR145" s="98" t="s">
        <v>89</v>
      </c>
      <c r="AT145" s="98" t="s">
        <v>91</v>
      </c>
      <c r="AU145" s="98" t="s">
        <v>4</v>
      </c>
      <c r="AY145" s="1" t="s">
        <v>88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" t="s">
        <v>4</v>
      </c>
      <c r="BK145" s="99">
        <f>ROUND(I145*H145,2)</f>
        <v>0</v>
      </c>
      <c r="BL145" s="1" t="s">
        <v>89</v>
      </c>
      <c r="BM145" s="98" t="s">
        <v>118</v>
      </c>
    </row>
    <row r="146" spans="2:65" s="9" customFormat="1" ht="33" customHeight="1" x14ac:dyDescent="0.2">
      <c r="B146" s="10"/>
      <c r="C146" s="86" t="s">
        <v>108</v>
      </c>
      <c r="D146" s="86" t="s">
        <v>91</v>
      </c>
      <c r="E146" s="87" t="s">
        <v>119</v>
      </c>
      <c r="F146" s="88" t="s">
        <v>120</v>
      </c>
      <c r="G146" s="89" t="s">
        <v>102</v>
      </c>
      <c r="H146" s="90">
        <v>20.27</v>
      </c>
      <c r="I146" s="91"/>
      <c r="J146" s="92">
        <f>ROUND(I146*H146,2)</f>
        <v>0</v>
      </c>
      <c r="K146" s="93"/>
      <c r="L146" s="10"/>
      <c r="M146" s="94" t="s">
        <v>2</v>
      </c>
      <c r="N146" s="95" t="s">
        <v>38</v>
      </c>
      <c r="P146" s="96">
        <f>O146*H146</f>
        <v>0</v>
      </c>
      <c r="Q146" s="96">
        <v>3.3633999999999997E-2</v>
      </c>
      <c r="R146" s="96">
        <f>Q146*H146</f>
        <v>0.68176117999999997</v>
      </c>
      <c r="S146" s="96">
        <v>0</v>
      </c>
      <c r="T146" s="97">
        <f>S146*H146</f>
        <v>0</v>
      </c>
      <c r="AR146" s="98" t="s">
        <v>89</v>
      </c>
      <c r="AT146" s="98" t="s">
        <v>91</v>
      </c>
      <c r="AU146" s="98" t="s">
        <v>4</v>
      </c>
      <c r="AY146" s="1" t="s">
        <v>88</v>
      </c>
      <c r="BE146" s="99">
        <f>IF(N146="základná",J146,0)</f>
        <v>0</v>
      </c>
      <c r="BF146" s="99">
        <f>IF(N146="znížená",J146,0)</f>
        <v>0</v>
      </c>
      <c r="BG146" s="99">
        <f>IF(N146="zákl. prenesená",J146,0)</f>
        <v>0</v>
      </c>
      <c r="BH146" s="99">
        <f>IF(N146="zníž. prenesená",J146,0)</f>
        <v>0</v>
      </c>
      <c r="BI146" s="99">
        <f>IF(N146="nulová",J146,0)</f>
        <v>0</v>
      </c>
      <c r="BJ146" s="1" t="s">
        <v>4</v>
      </c>
      <c r="BK146" s="99">
        <f>ROUND(I146*H146,2)</f>
        <v>0</v>
      </c>
      <c r="BL146" s="1" t="s">
        <v>89</v>
      </c>
      <c r="BM146" s="98" t="s">
        <v>121</v>
      </c>
    </row>
    <row r="147" spans="2:65" s="100" customFormat="1" x14ac:dyDescent="0.2">
      <c r="B147" s="101"/>
      <c r="D147" s="102" t="s">
        <v>95</v>
      </c>
      <c r="E147" s="103" t="s">
        <v>2</v>
      </c>
      <c r="F147" s="104" t="s">
        <v>122</v>
      </c>
      <c r="H147" s="103" t="s">
        <v>2</v>
      </c>
      <c r="I147" s="105"/>
      <c r="L147" s="101"/>
      <c r="M147" s="106"/>
      <c r="T147" s="107"/>
      <c r="AT147" s="103" t="s">
        <v>95</v>
      </c>
      <c r="AU147" s="103" t="s">
        <v>4</v>
      </c>
      <c r="AV147" s="100" t="s">
        <v>87</v>
      </c>
      <c r="AW147" s="100" t="s">
        <v>97</v>
      </c>
      <c r="AX147" s="100" t="s">
        <v>5</v>
      </c>
      <c r="AY147" s="103" t="s">
        <v>88</v>
      </c>
    </row>
    <row r="148" spans="2:65" s="108" customFormat="1" x14ac:dyDescent="0.2">
      <c r="B148" s="109"/>
      <c r="D148" s="102" t="s">
        <v>95</v>
      </c>
      <c r="E148" s="110" t="s">
        <v>2</v>
      </c>
      <c r="F148" s="111" t="s">
        <v>123</v>
      </c>
      <c r="H148" s="112">
        <v>20.27</v>
      </c>
      <c r="I148" s="113"/>
      <c r="L148" s="109"/>
      <c r="M148" s="114"/>
      <c r="T148" s="115"/>
      <c r="AT148" s="110" t="s">
        <v>95</v>
      </c>
      <c r="AU148" s="110" t="s">
        <v>4</v>
      </c>
      <c r="AV148" s="108" t="s">
        <v>4</v>
      </c>
      <c r="AW148" s="108" t="s">
        <v>97</v>
      </c>
      <c r="AX148" s="108" t="s">
        <v>5</v>
      </c>
      <c r="AY148" s="110" t="s">
        <v>88</v>
      </c>
    </row>
    <row r="149" spans="2:65" s="116" customFormat="1" x14ac:dyDescent="0.2">
      <c r="B149" s="117"/>
      <c r="D149" s="102" t="s">
        <v>95</v>
      </c>
      <c r="E149" s="118" t="s">
        <v>2</v>
      </c>
      <c r="F149" s="119" t="s">
        <v>99</v>
      </c>
      <c r="H149" s="120">
        <v>20.27</v>
      </c>
      <c r="I149" s="121"/>
      <c r="L149" s="117"/>
      <c r="M149" s="122"/>
      <c r="T149" s="123"/>
      <c r="AT149" s="118" t="s">
        <v>95</v>
      </c>
      <c r="AU149" s="118" t="s">
        <v>4</v>
      </c>
      <c r="AV149" s="116" t="s">
        <v>89</v>
      </c>
      <c r="AW149" s="116" t="s">
        <v>97</v>
      </c>
      <c r="AX149" s="116" t="s">
        <v>87</v>
      </c>
      <c r="AY149" s="118" t="s">
        <v>88</v>
      </c>
    </row>
    <row r="150" spans="2:65" s="9" customFormat="1" ht="24.2" customHeight="1" x14ac:dyDescent="0.2">
      <c r="B150" s="10"/>
      <c r="C150" s="86" t="s">
        <v>124</v>
      </c>
      <c r="D150" s="86" t="s">
        <v>91</v>
      </c>
      <c r="E150" s="87" t="s">
        <v>125</v>
      </c>
      <c r="F150" s="88" t="s">
        <v>126</v>
      </c>
      <c r="G150" s="89" t="s">
        <v>102</v>
      </c>
      <c r="H150" s="90">
        <v>20.27</v>
      </c>
      <c r="I150" s="91"/>
      <c r="J150" s="92">
        <f>ROUND(I150*H150,2)</f>
        <v>0</v>
      </c>
      <c r="K150" s="93"/>
      <c r="L150" s="10"/>
      <c r="M150" s="94" t="s">
        <v>2</v>
      </c>
      <c r="N150" s="95" t="s">
        <v>38</v>
      </c>
      <c r="P150" s="96">
        <f>O150*H150</f>
        <v>0</v>
      </c>
      <c r="Q150" s="96">
        <v>3.9199999999999999E-3</v>
      </c>
      <c r="R150" s="96">
        <f>Q150*H150</f>
        <v>7.9458399999999998E-2</v>
      </c>
      <c r="S150" s="96">
        <v>0</v>
      </c>
      <c r="T150" s="97">
        <f>S150*H150</f>
        <v>0</v>
      </c>
      <c r="AR150" s="98" t="s">
        <v>89</v>
      </c>
      <c r="AT150" s="98" t="s">
        <v>91</v>
      </c>
      <c r="AU150" s="98" t="s">
        <v>4</v>
      </c>
      <c r="AY150" s="1" t="s">
        <v>88</v>
      </c>
      <c r="BE150" s="99">
        <f>IF(N150="základná",J150,0)</f>
        <v>0</v>
      </c>
      <c r="BF150" s="99">
        <f>IF(N150="znížená",J150,0)</f>
        <v>0</v>
      </c>
      <c r="BG150" s="99">
        <f>IF(N150="zákl. prenesená",J150,0)</f>
        <v>0</v>
      </c>
      <c r="BH150" s="99">
        <f>IF(N150="zníž. prenesená",J150,0)</f>
        <v>0</v>
      </c>
      <c r="BI150" s="99">
        <f>IF(N150="nulová",J150,0)</f>
        <v>0</v>
      </c>
      <c r="BJ150" s="1" t="s">
        <v>4</v>
      </c>
      <c r="BK150" s="99">
        <f>ROUND(I150*H150,2)</f>
        <v>0</v>
      </c>
      <c r="BL150" s="1" t="s">
        <v>89</v>
      </c>
      <c r="BM150" s="98" t="s">
        <v>127</v>
      </c>
    </row>
    <row r="151" spans="2:65" s="73" customFormat="1" ht="22.9" customHeight="1" x14ac:dyDescent="0.2">
      <c r="B151" s="74"/>
      <c r="D151" s="75" t="s">
        <v>84</v>
      </c>
      <c r="E151" s="84" t="s">
        <v>128</v>
      </c>
      <c r="F151" s="84" t="s">
        <v>129</v>
      </c>
      <c r="I151" s="77"/>
      <c r="J151" s="85">
        <f>BK151</f>
        <v>0</v>
      </c>
      <c r="L151" s="74"/>
      <c r="M151" s="79"/>
      <c r="P151" s="80">
        <f>SUM(P152:P161)</f>
        <v>0</v>
      </c>
      <c r="R151" s="80">
        <f>SUM(R152:R161)</f>
        <v>0</v>
      </c>
      <c r="T151" s="81">
        <f>SUM(T152:T161)</f>
        <v>0</v>
      </c>
      <c r="AR151" s="75" t="s">
        <v>87</v>
      </c>
      <c r="AT151" s="82" t="s">
        <v>84</v>
      </c>
      <c r="AU151" s="82" t="s">
        <v>87</v>
      </c>
      <c r="AY151" s="75" t="s">
        <v>88</v>
      </c>
      <c r="BK151" s="83">
        <f>SUM(BK152:BK161)</f>
        <v>0</v>
      </c>
    </row>
    <row r="152" spans="2:65" s="9" customFormat="1" ht="24.2" customHeight="1" x14ac:dyDescent="0.2">
      <c r="B152" s="10"/>
      <c r="C152" s="86" t="s">
        <v>112</v>
      </c>
      <c r="D152" s="86" t="s">
        <v>91</v>
      </c>
      <c r="E152" s="87" t="s">
        <v>130</v>
      </c>
      <c r="F152" s="88" t="s">
        <v>131</v>
      </c>
      <c r="G152" s="89" t="s">
        <v>111</v>
      </c>
      <c r="H152" s="90">
        <v>2.95</v>
      </c>
      <c r="I152" s="91"/>
      <c r="J152" s="92">
        <f>ROUND(I152*H152,2)</f>
        <v>0</v>
      </c>
      <c r="K152" s="93"/>
      <c r="L152" s="10"/>
      <c r="M152" s="94" t="s">
        <v>2</v>
      </c>
      <c r="N152" s="95" t="s">
        <v>38</v>
      </c>
      <c r="P152" s="96">
        <f>O152*H152</f>
        <v>0</v>
      </c>
      <c r="Q152" s="96">
        <v>0</v>
      </c>
      <c r="R152" s="96">
        <f>Q152*H152</f>
        <v>0</v>
      </c>
      <c r="S152" s="96">
        <v>0</v>
      </c>
      <c r="T152" s="97">
        <f>S152*H152</f>
        <v>0</v>
      </c>
      <c r="AR152" s="98" t="s">
        <v>89</v>
      </c>
      <c r="AT152" s="98" t="s">
        <v>91</v>
      </c>
      <c r="AU152" s="98" t="s">
        <v>4</v>
      </c>
      <c r="AY152" s="1" t="s">
        <v>88</v>
      </c>
      <c r="BE152" s="99">
        <f>IF(N152="základná",J152,0)</f>
        <v>0</v>
      </c>
      <c r="BF152" s="99">
        <f>IF(N152="znížená",J152,0)</f>
        <v>0</v>
      </c>
      <c r="BG152" s="99">
        <f>IF(N152="zákl. prenesená",J152,0)</f>
        <v>0</v>
      </c>
      <c r="BH152" s="99">
        <f>IF(N152="zníž. prenesená",J152,0)</f>
        <v>0</v>
      </c>
      <c r="BI152" s="99">
        <f>IF(N152="nulová",J152,0)</f>
        <v>0</v>
      </c>
      <c r="BJ152" s="1" t="s">
        <v>4</v>
      </c>
      <c r="BK152" s="99">
        <f>ROUND(I152*H152,2)</f>
        <v>0</v>
      </c>
      <c r="BL152" s="1" t="s">
        <v>89</v>
      </c>
      <c r="BM152" s="98" t="s">
        <v>132</v>
      </c>
    </row>
    <row r="153" spans="2:65" s="9" customFormat="1" ht="24.2" customHeight="1" x14ac:dyDescent="0.2">
      <c r="B153" s="10"/>
      <c r="C153" s="86" t="s">
        <v>128</v>
      </c>
      <c r="D153" s="86" t="s">
        <v>91</v>
      </c>
      <c r="E153" s="87" t="s">
        <v>133</v>
      </c>
      <c r="F153" s="88" t="s">
        <v>134</v>
      </c>
      <c r="G153" s="89" t="s">
        <v>111</v>
      </c>
      <c r="H153" s="90">
        <v>8.85</v>
      </c>
      <c r="I153" s="91"/>
      <c r="J153" s="92">
        <f>ROUND(I153*H153,2)</f>
        <v>0</v>
      </c>
      <c r="K153" s="93"/>
      <c r="L153" s="10"/>
      <c r="M153" s="94" t="s">
        <v>2</v>
      </c>
      <c r="N153" s="95" t="s">
        <v>38</v>
      </c>
      <c r="P153" s="96">
        <f>O153*H153</f>
        <v>0</v>
      </c>
      <c r="Q153" s="96">
        <v>0</v>
      </c>
      <c r="R153" s="96">
        <f>Q153*H153</f>
        <v>0</v>
      </c>
      <c r="S153" s="96">
        <v>0</v>
      </c>
      <c r="T153" s="97">
        <f>S153*H153</f>
        <v>0</v>
      </c>
      <c r="AR153" s="98" t="s">
        <v>89</v>
      </c>
      <c r="AT153" s="98" t="s">
        <v>91</v>
      </c>
      <c r="AU153" s="98" t="s">
        <v>4</v>
      </c>
      <c r="AY153" s="1" t="s">
        <v>88</v>
      </c>
      <c r="BE153" s="99">
        <f>IF(N153="základná",J153,0)</f>
        <v>0</v>
      </c>
      <c r="BF153" s="99">
        <f>IF(N153="znížená",J153,0)</f>
        <v>0</v>
      </c>
      <c r="BG153" s="99">
        <f>IF(N153="zákl. prenesená",J153,0)</f>
        <v>0</v>
      </c>
      <c r="BH153" s="99">
        <f>IF(N153="zníž. prenesená",J153,0)</f>
        <v>0</v>
      </c>
      <c r="BI153" s="99">
        <f>IF(N153="nulová",J153,0)</f>
        <v>0</v>
      </c>
      <c r="BJ153" s="1" t="s">
        <v>4</v>
      </c>
      <c r="BK153" s="99">
        <f>ROUND(I153*H153,2)</f>
        <v>0</v>
      </c>
      <c r="BL153" s="1" t="s">
        <v>89</v>
      </c>
      <c r="BM153" s="98" t="s">
        <v>135</v>
      </c>
    </row>
    <row r="154" spans="2:65" s="108" customFormat="1" x14ac:dyDescent="0.2">
      <c r="B154" s="109"/>
      <c r="D154" s="102" t="s">
        <v>95</v>
      </c>
      <c r="F154" s="111" t="s">
        <v>136</v>
      </c>
      <c r="H154" s="112">
        <v>8.85</v>
      </c>
      <c r="I154" s="113"/>
      <c r="L154" s="109"/>
      <c r="M154" s="114"/>
      <c r="T154" s="115"/>
      <c r="AT154" s="110" t="s">
        <v>95</v>
      </c>
      <c r="AU154" s="110" t="s">
        <v>4</v>
      </c>
      <c r="AV154" s="108" t="s">
        <v>4</v>
      </c>
      <c r="AW154" s="108" t="s">
        <v>10</v>
      </c>
      <c r="AX154" s="108" t="s">
        <v>87</v>
      </c>
      <c r="AY154" s="110" t="s">
        <v>88</v>
      </c>
    </row>
    <row r="155" spans="2:65" s="9" customFormat="1" ht="21.75" customHeight="1" x14ac:dyDescent="0.2">
      <c r="B155" s="10"/>
      <c r="C155" s="86" t="s">
        <v>118</v>
      </c>
      <c r="D155" s="86" t="s">
        <v>91</v>
      </c>
      <c r="E155" s="87" t="s">
        <v>137</v>
      </c>
      <c r="F155" s="88" t="s">
        <v>138</v>
      </c>
      <c r="G155" s="89" t="s">
        <v>111</v>
      </c>
      <c r="H155" s="90">
        <v>2.95</v>
      </c>
      <c r="I155" s="91"/>
      <c r="J155" s="92">
        <f>ROUND(I155*H155,2)</f>
        <v>0</v>
      </c>
      <c r="K155" s="93"/>
      <c r="L155" s="10"/>
      <c r="M155" s="94" t="s">
        <v>2</v>
      </c>
      <c r="N155" s="95" t="s">
        <v>38</v>
      </c>
      <c r="P155" s="96">
        <f>O155*H155</f>
        <v>0</v>
      </c>
      <c r="Q155" s="96">
        <v>0</v>
      </c>
      <c r="R155" s="96">
        <f>Q155*H155</f>
        <v>0</v>
      </c>
      <c r="S155" s="96">
        <v>0</v>
      </c>
      <c r="T155" s="97">
        <f>S155*H155</f>
        <v>0</v>
      </c>
      <c r="AR155" s="98" t="s">
        <v>89</v>
      </c>
      <c r="AT155" s="98" t="s">
        <v>91</v>
      </c>
      <c r="AU155" s="98" t="s">
        <v>4</v>
      </c>
      <c r="AY155" s="1" t="s">
        <v>88</v>
      </c>
      <c r="BE155" s="99">
        <f>IF(N155="základná",J155,0)</f>
        <v>0</v>
      </c>
      <c r="BF155" s="99">
        <f>IF(N155="znížená",J155,0)</f>
        <v>0</v>
      </c>
      <c r="BG155" s="99">
        <f>IF(N155="zákl. prenesená",J155,0)</f>
        <v>0</v>
      </c>
      <c r="BH155" s="99">
        <f>IF(N155="zníž. prenesená",J155,0)</f>
        <v>0</v>
      </c>
      <c r="BI155" s="99">
        <f>IF(N155="nulová",J155,0)</f>
        <v>0</v>
      </c>
      <c r="BJ155" s="1" t="s">
        <v>4</v>
      </c>
      <c r="BK155" s="99">
        <f>ROUND(I155*H155,2)</f>
        <v>0</v>
      </c>
      <c r="BL155" s="1" t="s">
        <v>89</v>
      </c>
      <c r="BM155" s="98" t="s">
        <v>139</v>
      </c>
    </row>
    <row r="156" spans="2:65" s="9" customFormat="1" ht="24.2" customHeight="1" x14ac:dyDescent="0.2">
      <c r="B156" s="10"/>
      <c r="C156" s="86" t="s">
        <v>140</v>
      </c>
      <c r="D156" s="86" t="s">
        <v>91</v>
      </c>
      <c r="E156" s="87" t="s">
        <v>141</v>
      </c>
      <c r="F156" s="88" t="s">
        <v>142</v>
      </c>
      <c r="G156" s="89" t="s">
        <v>111</v>
      </c>
      <c r="H156" s="90">
        <v>29.5</v>
      </c>
      <c r="I156" s="91"/>
      <c r="J156" s="92">
        <f>ROUND(I156*H156,2)</f>
        <v>0</v>
      </c>
      <c r="K156" s="93"/>
      <c r="L156" s="10"/>
      <c r="M156" s="94" t="s">
        <v>2</v>
      </c>
      <c r="N156" s="95" t="s">
        <v>38</v>
      </c>
      <c r="P156" s="96">
        <f>O156*H156</f>
        <v>0</v>
      </c>
      <c r="Q156" s="96">
        <v>0</v>
      </c>
      <c r="R156" s="96">
        <f>Q156*H156</f>
        <v>0</v>
      </c>
      <c r="S156" s="96">
        <v>0</v>
      </c>
      <c r="T156" s="97">
        <f>S156*H156</f>
        <v>0</v>
      </c>
      <c r="AR156" s="98" t="s">
        <v>89</v>
      </c>
      <c r="AT156" s="98" t="s">
        <v>91</v>
      </c>
      <c r="AU156" s="98" t="s">
        <v>4</v>
      </c>
      <c r="AY156" s="1" t="s">
        <v>88</v>
      </c>
      <c r="BE156" s="99">
        <f>IF(N156="základná",J156,0)</f>
        <v>0</v>
      </c>
      <c r="BF156" s="99">
        <f>IF(N156="znížená",J156,0)</f>
        <v>0</v>
      </c>
      <c r="BG156" s="99">
        <f>IF(N156="zákl. prenesená",J156,0)</f>
        <v>0</v>
      </c>
      <c r="BH156" s="99">
        <f>IF(N156="zníž. prenesená",J156,0)</f>
        <v>0</v>
      </c>
      <c r="BI156" s="99">
        <f>IF(N156="nulová",J156,0)</f>
        <v>0</v>
      </c>
      <c r="BJ156" s="1" t="s">
        <v>4</v>
      </c>
      <c r="BK156" s="99">
        <f>ROUND(I156*H156,2)</f>
        <v>0</v>
      </c>
      <c r="BL156" s="1" t="s">
        <v>89</v>
      </c>
      <c r="BM156" s="98" t="s">
        <v>143</v>
      </c>
    </row>
    <row r="157" spans="2:65" s="108" customFormat="1" x14ac:dyDescent="0.2">
      <c r="B157" s="109"/>
      <c r="D157" s="102" t="s">
        <v>95</v>
      </c>
      <c r="E157" s="110" t="s">
        <v>2</v>
      </c>
      <c r="F157" s="111" t="s">
        <v>144</v>
      </c>
      <c r="H157" s="112">
        <v>29.5</v>
      </c>
      <c r="I157" s="113"/>
      <c r="L157" s="109"/>
      <c r="M157" s="114"/>
      <c r="T157" s="115"/>
      <c r="AT157" s="110" t="s">
        <v>95</v>
      </c>
      <c r="AU157" s="110" t="s">
        <v>4</v>
      </c>
      <c r="AV157" s="108" t="s">
        <v>4</v>
      </c>
      <c r="AW157" s="108" t="s">
        <v>97</v>
      </c>
      <c r="AX157" s="108" t="s">
        <v>87</v>
      </c>
      <c r="AY157" s="110" t="s">
        <v>88</v>
      </c>
    </row>
    <row r="158" spans="2:65" s="9" customFormat="1" ht="24.2" customHeight="1" x14ac:dyDescent="0.2">
      <c r="B158" s="10"/>
      <c r="C158" s="86" t="s">
        <v>127</v>
      </c>
      <c r="D158" s="86" t="s">
        <v>91</v>
      </c>
      <c r="E158" s="87" t="s">
        <v>145</v>
      </c>
      <c r="F158" s="88" t="s">
        <v>146</v>
      </c>
      <c r="G158" s="89" t="s">
        <v>111</v>
      </c>
      <c r="H158" s="90">
        <v>2.95</v>
      </c>
      <c r="I158" s="91"/>
      <c r="J158" s="92">
        <f>ROUND(I158*H158,2)</f>
        <v>0</v>
      </c>
      <c r="K158" s="93"/>
      <c r="L158" s="10"/>
      <c r="M158" s="94" t="s">
        <v>2</v>
      </c>
      <c r="N158" s="95" t="s">
        <v>38</v>
      </c>
      <c r="P158" s="96">
        <f>O158*H158</f>
        <v>0</v>
      </c>
      <c r="Q158" s="96">
        <v>0</v>
      </c>
      <c r="R158" s="96">
        <f>Q158*H158</f>
        <v>0</v>
      </c>
      <c r="S158" s="96">
        <v>0</v>
      </c>
      <c r="T158" s="97">
        <f>S158*H158</f>
        <v>0</v>
      </c>
      <c r="AR158" s="98" t="s">
        <v>89</v>
      </c>
      <c r="AT158" s="98" t="s">
        <v>91</v>
      </c>
      <c r="AU158" s="98" t="s">
        <v>4</v>
      </c>
      <c r="AY158" s="1" t="s">
        <v>88</v>
      </c>
      <c r="BE158" s="99">
        <f>IF(N158="základná",J158,0)</f>
        <v>0</v>
      </c>
      <c r="BF158" s="99">
        <f>IF(N158="znížená",J158,0)</f>
        <v>0</v>
      </c>
      <c r="BG158" s="99">
        <f>IF(N158="zákl. prenesená",J158,0)</f>
        <v>0</v>
      </c>
      <c r="BH158" s="99">
        <f>IF(N158="zníž. prenesená",J158,0)</f>
        <v>0</v>
      </c>
      <c r="BI158" s="99">
        <f>IF(N158="nulová",J158,0)</f>
        <v>0</v>
      </c>
      <c r="BJ158" s="1" t="s">
        <v>4</v>
      </c>
      <c r="BK158" s="99">
        <f>ROUND(I158*H158,2)</f>
        <v>0</v>
      </c>
      <c r="BL158" s="1" t="s">
        <v>89</v>
      </c>
      <c r="BM158" s="98" t="s">
        <v>147</v>
      </c>
    </row>
    <row r="159" spans="2:65" s="9" customFormat="1" ht="24.2" customHeight="1" x14ac:dyDescent="0.2">
      <c r="B159" s="10"/>
      <c r="C159" s="86" t="s">
        <v>148</v>
      </c>
      <c r="D159" s="86" t="s">
        <v>91</v>
      </c>
      <c r="E159" s="87" t="s">
        <v>149</v>
      </c>
      <c r="F159" s="88" t="s">
        <v>150</v>
      </c>
      <c r="G159" s="89" t="s">
        <v>111</v>
      </c>
      <c r="H159" s="90">
        <v>29.5</v>
      </c>
      <c r="I159" s="91"/>
      <c r="J159" s="92">
        <f>ROUND(I159*H159,2)</f>
        <v>0</v>
      </c>
      <c r="K159" s="93"/>
      <c r="L159" s="10"/>
      <c r="M159" s="94" t="s">
        <v>2</v>
      </c>
      <c r="N159" s="95" t="s">
        <v>38</v>
      </c>
      <c r="P159" s="96">
        <f>O159*H159</f>
        <v>0</v>
      </c>
      <c r="Q159" s="96">
        <v>0</v>
      </c>
      <c r="R159" s="96">
        <f>Q159*H159</f>
        <v>0</v>
      </c>
      <c r="S159" s="96">
        <v>0</v>
      </c>
      <c r="T159" s="97">
        <f>S159*H159</f>
        <v>0</v>
      </c>
      <c r="AR159" s="98" t="s">
        <v>89</v>
      </c>
      <c r="AT159" s="98" t="s">
        <v>91</v>
      </c>
      <c r="AU159" s="98" t="s">
        <v>4</v>
      </c>
      <c r="AY159" s="1" t="s">
        <v>88</v>
      </c>
      <c r="BE159" s="99">
        <f>IF(N159="základná",J159,0)</f>
        <v>0</v>
      </c>
      <c r="BF159" s="99">
        <f>IF(N159="znížená",J159,0)</f>
        <v>0</v>
      </c>
      <c r="BG159" s="99">
        <f>IF(N159="zákl. prenesená",J159,0)</f>
        <v>0</v>
      </c>
      <c r="BH159" s="99">
        <f>IF(N159="zníž. prenesená",J159,0)</f>
        <v>0</v>
      </c>
      <c r="BI159" s="99">
        <f>IF(N159="nulová",J159,0)</f>
        <v>0</v>
      </c>
      <c r="BJ159" s="1" t="s">
        <v>4</v>
      </c>
      <c r="BK159" s="99">
        <f>ROUND(I159*H159,2)</f>
        <v>0</v>
      </c>
      <c r="BL159" s="1" t="s">
        <v>89</v>
      </c>
      <c r="BM159" s="98" t="s">
        <v>151</v>
      </c>
    </row>
    <row r="160" spans="2:65" s="108" customFormat="1" x14ac:dyDescent="0.2">
      <c r="B160" s="109"/>
      <c r="D160" s="102" t="s">
        <v>95</v>
      </c>
      <c r="E160" s="110" t="s">
        <v>2</v>
      </c>
      <c r="F160" s="111" t="s">
        <v>144</v>
      </c>
      <c r="H160" s="112">
        <v>29.5</v>
      </c>
      <c r="I160" s="113"/>
      <c r="L160" s="109"/>
      <c r="M160" s="114"/>
      <c r="T160" s="115"/>
      <c r="AT160" s="110" t="s">
        <v>95</v>
      </c>
      <c r="AU160" s="110" t="s">
        <v>4</v>
      </c>
      <c r="AV160" s="108" t="s">
        <v>4</v>
      </c>
      <c r="AW160" s="108" t="s">
        <v>97</v>
      </c>
      <c r="AX160" s="108" t="s">
        <v>87</v>
      </c>
      <c r="AY160" s="110" t="s">
        <v>88</v>
      </c>
    </row>
    <row r="161" spans="2:65" s="9" customFormat="1" ht="24.2" customHeight="1" x14ac:dyDescent="0.2">
      <c r="B161" s="10"/>
      <c r="C161" s="86" t="s">
        <v>152</v>
      </c>
      <c r="D161" s="86" t="s">
        <v>91</v>
      </c>
      <c r="E161" s="87" t="s">
        <v>153</v>
      </c>
      <c r="F161" s="88" t="s">
        <v>154</v>
      </c>
      <c r="G161" s="89" t="s">
        <v>111</v>
      </c>
      <c r="H161" s="90">
        <v>2.95</v>
      </c>
      <c r="I161" s="91"/>
      <c r="J161" s="92">
        <f>ROUND(I161*H161,2)</f>
        <v>0</v>
      </c>
      <c r="K161" s="93"/>
      <c r="L161" s="10"/>
      <c r="M161" s="94" t="s">
        <v>2</v>
      </c>
      <c r="N161" s="95" t="s">
        <v>38</v>
      </c>
      <c r="P161" s="96">
        <f>O161*H161</f>
        <v>0</v>
      </c>
      <c r="Q161" s="96">
        <v>0</v>
      </c>
      <c r="R161" s="96">
        <f>Q161*H161</f>
        <v>0</v>
      </c>
      <c r="S161" s="96">
        <v>0</v>
      </c>
      <c r="T161" s="97">
        <f>S161*H161</f>
        <v>0</v>
      </c>
      <c r="AR161" s="98" t="s">
        <v>89</v>
      </c>
      <c r="AT161" s="98" t="s">
        <v>91</v>
      </c>
      <c r="AU161" s="98" t="s">
        <v>4</v>
      </c>
      <c r="AY161" s="1" t="s">
        <v>88</v>
      </c>
      <c r="BE161" s="99">
        <f>IF(N161="základná",J161,0)</f>
        <v>0</v>
      </c>
      <c r="BF161" s="99">
        <f>IF(N161="znížená",J161,0)</f>
        <v>0</v>
      </c>
      <c r="BG161" s="99">
        <f>IF(N161="zákl. prenesená",J161,0)</f>
        <v>0</v>
      </c>
      <c r="BH161" s="99">
        <f>IF(N161="zníž. prenesená",J161,0)</f>
        <v>0</v>
      </c>
      <c r="BI161" s="99">
        <f>IF(N161="nulová",J161,0)</f>
        <v>0</v>
      </c>
      <c r="BJ161" s="1" t="s">
        <v>4</v>
      </c>
      <c r="BK161" s="99">
        <f>ROUND(I161*H161,2)</f>
        <v>0</v>
      </c>
      <c r="BL161" s="1" t="s">
        <v>89</v>
      </c>
      <c r="BM161" s="98" t="s">
        <v>155</v>
      </c>
    </row>
    <row r="162" spans="2:65" s="73" customFormat="1" ht="22.9" customHeight="1" x14ac:dyDescent="0.2">
      <c r="B162" s="74"/>
      <c r="D162" s="75" t="s">
        <v>84</v>
      </c>
      <c r="E162" s="84" t="s">
        <v>156</v>
      </c>
      <c r="F162" s="84" t="s">
        <v>157</v>
      </c>
      <c r="I162" s="77"/>
      <c r="J162" s="85">
        <f>BK162</f>
        <v>0</v>
      </c>
      <c r="L162" s="74"/>
      <c r="M162" s="79"/>
      <c r="P162" s="80">
        <f>P163</f>
        <v>0</v>
      </c>
      <c r="R162" s="80">
        <f>R163</f>
        <v>0</v>
      </c>
      <c r="T162" s="81">
        <f>T163</f>
        <v>0</v>
      </c>
      <c r="AR162" s="75" t="s">
        <v>87</v>
      </c>
      <c r="AT162" s="82" t="s">
        <v>84</v>
      </c>
      <c r="AU162" s="82" t="s">
        <v>87</v>
      </c>
      <c r="AY162" s="75" t="s">
        <v>88</v>
      </c>
      <c r="BK162" s="83">
        <f>BK163</f>
        <v>0</v>
      </c>
    </row>
    <row r="163" spans="2:65" s="9" customFormat="1" ht="24.2" customHeight="1" x14ac:dyDescent="0.2">
      <c r="B163" s="10"/>
      <c r="C163" s="86" t="s">
        <v>158</v>
      </c>
      <c r="D163" s="86" t="s">
        <v>91</v>
      </c>
      <c r="E163" s="87" t="s">
        <v>159</v>
      </c>
      <c r="F163" s="88" t="s">
        <v>160</v>
      </c>
      <c r="G163" s="89" t="s">
        <v>111</v>
      </c>
      <c r="H163" s="90">
        <v>13.46</v>
      </c>
      <c r="I163" s="91"/>
      <c r="J163" s="92">
        <f>ROUND(I163*H163,2)</f>
        <v>0</v>
      </c>
      <c r="K163" s="93"/>
      <c r="L163" s="10"/>
      <c r="M163" s="94" t="s">
        <v>2</v>
      </c>
      <c r="N163" s="95" t="s">
        <v>38</v>
      </c>
      <c r="P163" s="96">
        <f>O163*H163</f>
        <v>0</v>
      </c>
      <c r="Q163" s="96">
        <v>0</v>
      </c>
      <c r="R163" s="96">
        <f>Q163*H163</f>
        <v>0</v>
      </c>
      <c r="S163" s="96">
        <v>0</v>
      </c>
      <c r="T163" s="97">
        <f>S163*H163</f>
        <v>0</v>
      </c>
      <c r="AR163" s="98" t="s">
        <v>89</v>
      </c>
      <c r="AT163" s="98" t="s">
        <v>91</v>
      </c>
      <c r="AU163" s="98" t="s">
        <v>4</v>
      </c>
      <c r="AY163" s="1" t="s">
        <v>88</v>
      </c>
      <c r="BE163" s="99">
        <f>IF(N163="základná",J163,0)</f>
        <v>0</v>
      </c>
      <c r="BF163" s="99">
        <f>IF(N163="znížená",J163,0)</f>
        <v>0</v>
      </c>
      <c r="BG163" s="99">
        <f>IF(N163="zákl. prenesená",J163,0)</f>
        <v>0</v>
      </c>
      <c r="BH163" s="99">
        <f>IF(N163="zníž. prenesená",J163,0)</f>
        <v>0</v>
      </c>
      <c r="BI163" s="99">
        <f>IF(N163="nulová",J163,0)</f>
        <v>0</v>
      </c>
      <c r="BJ163" s="1" t="s">
        <v>4</v>
      </c>
      <c r="BK163" s="99">
        <f>ROUND(I163*H163,2)</f>
        <v>0</v>
      </c>
      <c r="BL163" s="1" t="s">
        <v>89</v>
      </c>
      <c r="BM163" s="98" t="s">
        <v>161</v>
      </c>
    </row>
    <row r="164" spans="2:65" s="73" customFormat="1" ht="25.9" customHeight="1" x14ac:dyDescent="0.2">
      <c r="B164" s="74"/>
      <c r="D164" s="75" t="s">
        <v>84</v>
      </c>
      <c r="E164" s="76" t="s">
        <v>162</v>
      </c>
      <c r="F164" s="76" t="s">
        <v>163</v>
      </c>
      <c r="I164" s="77"/>
      <c r="J164" s="78">
        <f>BK164</f>
        <v>0</v>
      </c>
      <c r="L164" s="74"/>
      <c r="M164" s="79"/>
      <c r="P164" s="80">
        <f>P165+P225+P239+P245+P253</f>
        <v>0</v>
      </c>
      <c r="R164" s="80">
        <f>R165+R225+R239+R245+R253</f>
        <v>11.665358700769001</v>
      </c>
      <c r="T164" s="81">
        <f>T165+T225+T239+T245+T253</f>
        <v>2.8608422</v>
      </c>
      <c r="AR164" s="75" t="s">
        <v>4</v>
      </c>
      <c r="AT164" s="82" t="s">
        <v>84</v>
      </c>
      <c r="AU164" s="82" t="s">
        <v>5</v>
      </c>
      <c r="AY164" s="75" t="s">
        <v>88</v>
      </c>
      <c r="BK164" s="83">
        <f>BK165+BK225+BK239+BK245+BK253</f>
        <v>0</v>
      </c>
    </row>
    <row r="165" spans="2:65" s="73" customFormat="1" ht="22.9" customHeight="1" x14ac:dyDescent="0.2">
      <c r="B165" s="74"/>
      <c r="D165" s="75" t="s">
        <v>84</v>
      </c>
      <c r="E165" s="84" t="s">
        <v>164</v>
      </c>
      <c r="F165" s="84" t="s">
        <v>165</v>
      </c>
      <c r="I165" s="77"/>
      <c r="J165" s="85">
        <f>BK165</f>
        <v>0</v>
      </c>
      <c r="L165" s="74"/>
      <c r="M165" s="79"/>
      <c r="P165" s="80">
        <f>SUM(P166:P224)</f>
        <v>0</v>
      </c>
      <c r="R165" s="80">
        <f>SUM(R166:R224)</f>
        <v>6.9331521707690005</v>
      </c>
      <c r="T165" s="81">
        <f>SUM(T166:T224)</f>
        <v>2.3202560000000001</v>
      </c>
      <c r="AR165" s="75" t="s">
        <v>4</v>
      </c>
      <c r="AT165" s="82" t="s">
        <v>84</v>
      </c>
      <c r="AU165" s="82" t="s">
        <v>87</v>
      </c>
      <c r="AY165" s="75" t="s">
        <v>88</v>
      </c>
      <c r="BK165" s="83">
        <f>SUM(BK166:BK224)</f>
        <v>0</v>
      </c>
    </row>
    <row r="166" spans="2:65" s="9" customFormat="1" ht="37.9" customHeight="1" x14ac:dyDescent="0.2">
      <c r="B166" s="10"/>
      <c r="C166" s="86" t="s">
        <v>121</v>
      </c>
      <c r="D166" s="86" t="s">
        <v>91</v>
      </c>
      <c r="E166" s="87" t="s">
        <v>166</v>
      </c>
      <c r="F166" s="88" t="s">
        <v>167</v>
      </c>
      <c r="G166" s="89" t="s">
        <v>102</v>
      </c>
      <c r="H166" s="90">
        <v>580.06299999999999</v>
      </c>
      <c r="I166" s="91"/>
      <c r="J166" s="92">
        <f>ROUND(I166*H166,2)</f>
        <v>0</v>
      </c>
      <c r="K166" s="93"/>
      <c r="L166" s="10"/>
      <c r="M166" s="94" t="s">
        <v>2</v>
      </c>
      <c r="N166" s="95" t="s">
        <v>38</v>
      </c>
      <c r="P166" s="96">
        <f>O166*H166</f>
        <v>0</v>
      </c>
      <c r="Q166" s="96">
        <v>0</v>
      </c>
      <c r="R166" s="96">
        <f>Q166*H166</f>
        <v>0</v>
      </c>
      <c r="S166" s="96">
        <v>2E-3</v>
      </c>
      <c r="T166" s="97">
        <f>S166*H166</f>
        <v>1.160126</v>
      </c>
      <c r="AR166" s="98" t="s">
        <v>121</v>
      </c>
      <c r="AT166" s="98" t="s">
        <v>91</v>
      </c>
      <c r="AU166" s="98" t="s">
        <v>4</v>
      </c>
      <c r="AY166" s="1" t="s">
        <v>88</v>
      </c>
      <c r="BE166" s="99">
        <f>IF(N166="základná",J166,0)</f>
        <v>0</v>
      </c>
      <c r="BF166" s="99">
        <f>IF(N166="znížená",J166,0)</f>
        <v>0</v>
      </c>
      <c r="BG166" s="99">
        <f>IF(N166="zákl. prenesená",J166,0)</f>
        <v>0</v>
      </c>
      <c r="BH166" s="99">
        <f>IF(N166="zníž. prenesená",J166,0)</f>
        <v>0</v>
      </c>
      <c r="BI166" s="99">
        <f>IF(N166="nulová",J166,0)</f>
        <v>0</v>
      </c>
      <c r="BJ166" s="1" t="s">
        <v>4</v>
      </c>
      <c r="BK166" s="99">
        <f>ROUND(I166*H166,2)</f>
        <v>0</v>
      </c>
      <c r="BL166" s="1" t="s">
        <v>121</v>
      </c>
      <c r="BM166" s="98" t="s">
        <v>168</v>
      </c>
    </row>
    <row r="167" spans="2:65" s="108" customFormat="1" x14ac:dyDescent="0.2">
      <c r="B167" s="109"/>
      <c r="D167" s="102" t="s">
        <v>95</v>
      </c>
      <c r="E167" s="110" t="s">
        <v>2</v>
      </c>
      <c r="F167" s="111" t="s">
        <v>6</v>
      </c>
      <c r="H167" s="112">
        <v>580.06299999999999</v>
      </c>
      <c r="I167" s="113"/>
      <c r="L167" s="109"/>
      <c r="M167" s="114"/>
      <c r="T167" s="115"/>
      <c r="AT167" s="110" t="s">
        <v>95</v>
      </c>
      <c r="AU167" s="110" t="s">
        <v>4</v>
      </c>
      <c r="AV167" s="108" t="s">
        <v>4</v>
      </c>
      <c r="AW167" s="108" t="s">
        <v>97</v>
      </c>
      <c r="AX167" s="108" t="s">
        <v>87</v>
      </c>
      <c r="AY167" s="110" t="s">
        <v>88</v>
      </c>
    </row>
    <row r="168" spans="2:65" s="9" customFormat="1" ht="16.5" customHeight="1" x14ac:dyDescent="0.2">
      <c r="B168" s="10"/>
      <c r="C168" s="86" t="s">
        <v>169</v>
      </c>
      <c r="D168" s="86" t="s">
        <v>91</v>
      </c>
      <c r="E168" s="87" t="s">
        <v>170</v>
      </c>
      <c r="F168" s="88" t="s">
        <v>171</v>
      </c>
      <c r="G168" s="89" t="s">
        <v>172</v>
      </c>
      <c r="H168" s="90">
        <v>3</v>
      </c>
      <c r="I168" s="91"/>
      <c r="J168" s="92">
        <f>ROUND(I168*H168,2)</f>
        <v>0</v>
      </c>
      <c r="K168" s="93"/>
      <c r="L168" s="10"/>
      <c r="M168" s="94" t="s">
        <v>2</v>
      </c>
      <c r="N168" s="95" t="s">
        <v>38</v>
      </c>
      <c r="P168" s="96">
        <f>O168*H168</f>
        <v>0</v>
      </c>
      <c r="Q168" s="96">
        <v>0</v>
      </c>
      <c r="R168" s="96">
        <f>Q168*H168</f>
        <v>0</v>
      </c>
      <c r="S168" s="96">
        <v>0</v>
      </c>
      <c r="T168" s="97">
        <f>S168*H168</f>
        <v>0</v>
      </c>
      <c r="AR168" s="98" t="s">
        <v>121</v>
      </c>
      <c r="AT168" s="98" t="s">
        <v>91</v>
      </c>
      <c r="AU168" s="98" t="s">
        <v>4</v>
      </c>
      <c r="AY168" s="1" t="s">
        <v>88</v>
      </c>
      <c r="BE168" s="99">
        <f>IF(N168="základná",J168,0)</f>
        <v>0</v>
      </c>
      <c r="BF168" s="99">
        <f>IF(N168="znížená",J168,0)</f>
        <v>0</v>
      </c>
      <c r="BG168" s="99">
        <f>IF(N168="zákl. prenesená",J168,0)</f>
        <v>0</v>
      </c>
      <c r="BH168" s="99">
        <f>IF(N168="zníž. prenesená",J168,0)</f>
        <v>0</v>
      </c>
      <c r="BI168" s="99">
        <f>IF(N168="nulová",J168,0)</f>
        <v>0</v>
      </c>
      <c r="BJ168" s="1" t="s">
        <v>4</v>
      </c>
      <c r="BK168" s="99">
        <f>ROUND(I168*H168,2)</f>
        <v>0</v>
      </c>
      <c r="BL168" s="1" t="s">
        <v>121</v>
      </c>
      <c r="BM168" s="98" t="s">
        <v>173</v>
      </c>
    </row>
    <row r="169" spans="2:65" s="108" customFormat="1" x14ac:dyDescent="0.2">
      <c r="B169" s="109"/>
      <c r="D169" s="102" t="s">
        <v>95</v>
      </c>
      <c r="E169" s="110" t="s">
        <v>2</v>
      </c>
      <c r="F169" s="111" t="s">
        <v>174</v>
      </c>
      <c r="H169" s="112">
        <v>3</v>
      </c>
      <c r="I169" s="113"/>
      <c r="L169" s="109"/>
      <c r="M169" s="114"/>
      <c r="T169" s="115"/>
      <c r="AT169" s="110" t="s">
        <v>95</v>
      </c>
      <c r="AU169" s="110" t="s">
        <v>4</v>
      </c>
      <c r="AV169" s="108" t="s">
        <v>4</v>
      </c>
      <c r="AW169" s="108" t="s">
        <v>97</v>
      </c>
      <c r="AX169" s="108" t="s">
        <v>87</v>
      </c>
      <c r="AY169" s="110" t="s">
        <v>88</v>
      </c>
    </row>
    <row r="170" spans="2:65" s="9" customFormat="1" ht="16.5" customHeight="1" x14ac:dyDescent="0.2">
      <c r="B170" s="10"/>
      <c r="C170" s="86" t="s">
        <v>175</v>
      </c>
      <c r="D170" s="86" t="s">
        <v>91</v>
      </c>
      <c r="E170" s="87" t="s">
        <v>176</v>
      </c>
      <c r="F170" s="88" t="s">
        <v>177</v>
      </c>
      <c r="G170" s="89" t="s">
        <v>172</v>
      </c>
      <c r="H170" s="90">
        <v>4</v>
      </c>
      <c r="I170" s="91"/>
      <c r="J170" s="92">
        <f>ROUND(I170*H170,2)</f>
        <v>0</v>
      </c>
      <c r="K170" s="93"/>
      <c r="L170" s="10"/>
      <c r="M170" s="94" t="s">
        <v>2</v>
      </c>
      <c r="N170" s="95" t="s">
        <v>38</v>
      </c>
      <c r="P170" s="96">
        <f>O170*H170</f>
        <v>0</v>
      </c>
      <c r="Q170" s="96">
        <v>0</v>
      </c>
      <c r="R170" s="96">
        <f>Q170*H170</f>
        <v>0</v>
      </c>
      <c r="S170" s="96">
        <v>0</v>
      </c>
      <c r="T170" s="97">
        <f>S170*H170</f>
        <v>0</v>
      </c>
      <c r="AR170" s="98" t="s">
        <v>121</v>
      </c>
      <c r="AT170" s="98" t="s">
        <v>91</v>
      </c>
      <c r="AU170" s="98" t="s">
        <v>4</v>
      </c>
      <c r="AY170" s="1" t="s">
        <v>88</v>
      </c>
      <c r="BE170" s="99">
        <f>IF(N170="základná",J170,0)</f>
        <v>0</v>
      </c>
      <c r="BF170" s="99">
        <f>IF(N170="znížená",J170,0)</f>
        <v>0</v>
      </c>
      <c r="BG170" s="99">
        <f>IF(N170="zákl. prenesená",J170,0)</f>
        <v>0</v>
      </c>
      <c r="BH170" s="99">
        <f>IF(N170="zníž. prenesená",J170,0)</f>
        <v>0</v>
      </c>
      <c r="BI170" s="99">
        <f>IF(N170="nulová",J170,0)</f>
        <v>0</v>
      </c>
      <c r="BJ170" s="1" t="s">
        <v>4</v>
      </c>
      <c r="BK170" s="99">
        <f>ROUND(I170*H170,2)</f>
        <v>0</v>
      </c>
      <c r="BL170" s="1" t="s">
        <v>121</v>
      </c>
      <c r="BM170" s="98" t="s">
        <v>178</v>
      </c>
    </row>
    <row r="171" spans="2:65" s="9" customFormat="1" ht="24.2" customHeight="1" x14ac:dyDescent="0.2">
      <c r="B171" s="10"/>
      <c r="C171" s="86" t="s">
        <v>179</v>
      </c>
      <c r="D171" s="86" t="s">
        <v>91</v>
      </c>
      <c r="E171" s="87" t="s">
        <v>180</v>
      </c>
      <c r="F171" s="88" t="s">
        <v>181</v>
      </c>
      <c r="G171" s="89" t="s">
        <v>172</v>
      </c>
      <c r="H171" s="90">
        <v>4</v>
      </c>
      <c r="I171" s="91"/>
      <c r="J171" s="92">
        <f>ROUND(I171*H171,2)</f>
        <v>0</v>
      </c>
      <c r="K171" s="93"/>
      <c r="L171" s="10"/>
      <c r="M171" s="94" t="s">
        <v>2</v>
      </c>
      <c r="N171" s="95" t="s">
        <v>38</v>
      </c>
      <c r="P171" s="96">
        <f>O171*H171</f>
        <v>0</v>
      </c>
      <c r="Q171" s="96">
        <v>0</v>
      </c>
      <c r="R171" s="96">
        <f>Q171*H171</f>
        <v>0</v>
      </c>
      <c r="S171" s="96">
        <v>0</v>
      </c>
      <c r="T171" s="97">
        <f>S171*H171</f>
        <v>0</v>
      </c>
      <c r="AR171" s="98" t="s">
        <v>121</v>
      </c>
      <c r="AT171" s="98" t="s">
        <v>91</v>
      </c>
      <c r="AU171" s="98" t="s">
        <v>4</v>
      </c>
      <c r="AY171" s="1" t="s">
        <v>88</v>
      </c>
      <c r="BE171" s="99">
        <f>IF(N171="základná",J171,0)</f>
        <v>0</v>
      </c>
      <c r="BF171" s="99">
        <f>IF(N171="znížená",J171,0)</f>
        <v>0</v>
      </c>
      <c r="BG171" s="99">
        <f>IF(N171="zákl. prenesená",J171,0)</f>
        <v>0</v>
      </c>
      <c r="BH171" s="99">
        <f>IF(N171="zníž. prenesená",J171,0)</f>
        <v>0</v>
      </c>
      <c r="BI171" s="99">
        <f>IF(N171="nulová",J171,0)</f>
        <v>0</v>
      </c>
      <c r="BJ171" s="1" t="s">
        <v>4</v>
      </c>
      <c r="BK171" s="99">
        <f>ROUND(I171*H171,2)</f>
        <v>0</v>
      </c>
      <c r="BL171" s="1" t="s">
        <v>121</v>
      </c>
      <c r="BM171" s="98" t="s">
        <v>182</v>
      </c>
    </row>
    <row r="172" spans="2:65" s="9" customFormat="1" ht="44.25" customHeight="1" x14ac:dyDescent="0.2">
      <c r="B172" s="10"/>
      <c r="C172" s="86" t="s">
        <v>183</v>
      </c>
      <c r="D172" s="86" t="s">
        <v>91</v>
      </c>
      <c r="E172" s="87" t="s">
        <v>184</v>
      </c>
      <c r="F172" s="88" t="s">
        <v>185</v>
      </c>
      <c r="G172" s="89" t="s">
        <v>102</v>
      </c>
      <c r="H172" s="90">
        <v>116.01300000000001</v>
      </c>
      <c r="I172" s="91"/>
      <c r="J172" s="92">
        <f>ROUND(I172*H172,2)</f>
        <v>0</v>
      </c>
      <c r="K172" s="93"/>
      <c r="L172" s="10"/>
      <c r="M172" s="94" t="s">
        <v>2</v>
      </c>
      <c r="N172" s="95" t="s">
        <v>38</v>
      </c>
      <c r="P172" s="96">
        <f>O172*H172</f>
        <v>0</v>
      </c>
      <c r="Q172" s="96">
        <v>0</v>
      </c>
      <c r="R172" s="96">
        <f>Q172*H172</f>
        <v>0</v>
      </c>
      <c r="S172" s="96">
        <v>0.01</v>
      </c>
      <c r="T172" s="97">
        <f>S172*H172</f>
        <v>1.1601300000000001</v>
      </c>
      <c r="AR172" s="98" t="s">
        <v>121</v>
      </c>
      <c r="AT172" s="98" t="s">
        <v>91</v>
      </c>
      <c r="AU172" s="98" t="s">
        <v>4</v>
      </c>
      <c r="AY172" s="1" t="s">
        <v>88</v>
      </c>
      <c r="BE172" s="99">
        <f>IF(N172="základná",J172,0)</f>
        <v>0</v>
      </c>
      <c r="BF172" s="99">
        <f>IF(N172="znížená",J172,0)</f>
        <v>0</v>
      </c>
      <c r="BG172" s="99">
        <f>IF(N172="zákl. prenesená",J172,0)</f>
        <v>0</v>
      </c>
      <c r="BH172" s="99">
        <f>IF(N172="zníž. prenesená",J172,0)</f>
        <v>0</v>
      </c>
      <c r="BI172" s="99">
        <f>IF(N172="nulová",J172,0)</f>
        <v>0</v>
      </c>
      <c r="BJ172" s="1" t="s">
        <v>4</v>
      </c>
      <c r="BK172" s="99">
        <f>ROUND(I172*H172,2)</f>
        <v>0</v>
      </c>
      <c r="BL172" s="1" t="s">
        <v>121</v>
      </c>
      <c r="BM172" s="98" t="s">
        <v>186</v>
      </c>
    </row>
    <row r="173" spans="2:65" s="108" customFormat="1" x14ac:dyDescent="0.2">
      <c r="B173" s="109"/>
      <c r="D173" s="102" t="s">
        <v>95</v>
      </c>
      <c r="E173" s="110" t="s">
        <v>2</v>
      </c>
      <c r="F173" s="111" t="s">
        <v>187</v>
      </c>
      <c r="H173" s="112">
        <v>116.01300000000001</v>
      </c>
      <c r="I173" s="113"/>
      <c r="L173" s="109"/>
      <c r="M173" s="114"/>
      <c r="T173" s="115"/>
      <c r="AT173" s="110" t="s">
        <v>95</v>
      </c>
      <c r="AU173" s="110" t="s">
        <v>4</v>
      </c>
      <c r="AV173" s="108" t="s">
        <v>4</v>
      </c>
      <c r="AW173" s="108" t="s">
        <v>97</v>
      </c>
      <c r="AX173" s="108" t="s">
        <v>87</v>
      </c>
      <c r="AY173" s="110" t="s">
        <v>88</v>
      </c>
    </row>
    <row r="174" spans="2:65" s="9" customFormat="1" ht="24.2" customHeight="1" x14ac:dyDescent="0.2">
      <c r="B174" s="10"/>
      <c r="C174" s="86" t="s">
        <v>188</v>
      </c>
      <c r="D174" s="86" t="s">
        <v>91</v>
      </c>
      <c r="E174" s="87" t="s">
        <v>189</v>
      </c>
      <c r="F174" s="88" t="s">
        <v>190</v>
      </c>
      <c r="G174" s="89" t="s">
        <v>102</v>
      </c>
      <c r="H174" s="90">
        <v>116.01300000000001</v>
      </c>
      <c r="I174" s="91"/>
      <c r="J174" s="92">
        <f>ROUND(I174*H174,2)</f>
        <v>0</v>
      </c>
      <c r="K174" s="93"/>
      <c r="L174" s="10"/>
      <c r="M174" s="94" t="s">
        <v>2</v>
      </c>
      <c r="N174" s="95" t="s">
        <v>38</v>
      </c>
      <c r="P174" s="96">
        <f>O174*H174</f>
        <v>0</v>
      </c>
      <c r="Q174" s="96">
        <v>0</v>
      </c>
      <c r="R174" s="96">
        <f>Q174*H174</f>
        <v>0</v>
      </c>
      <c r="S174" s="96">
        <v>0</v>
      </c>
      <c r="T174" s="97">
        <f>S174*H174</f>
        <v>0</v>
      </c>
      <c r="AR174" s="98" t="s">
        <v>121</v>
      </c>
      <c r="AT174" s="98" t="s">
        <v>91</v>
      </c>
      <c r="AU174" s="98" t="s">
        <v>4</v>
      </c>
      <c r="AY174" s="1" t="s">
        <v>88</v>
      </c>
      <c r="BE174" s="99">
        <f>IF(N174="základná",J174,0)</f>
        <v>0</v>
      </c>
      <c r="BF174" s="99">
        <f>IF(N174="znížená",J174,0)</f>
        <v>0</v>
      </c>
      <c r="BG174" s="99">
        <f>IF(N174="zákl. prenesená",J174,0)</f>
        <v>0</v>
      </c>
      <c r="BH174" s="99">
        <f>IF(N174="zníž. prenesená",J174,0)</f>
        <v>0</v>
      </c>
      <c r="BI174" s="99">
        <f>IF(N174="nulová",J174,0)</f>
        <v>0</v>
      </c>
      <c r="BJ174" s="1" t="s">
        <v>4</v>
      </c>
      <c r="BK174" s="99">
        <f>ROUND(I174*H174,2)</f>
        <v>0</v>
      </c>
      <c r="BL174" s="1" t="s">
        <v>121</v>
      </c>
      <c r="BM174" s="98" t="s">
        <v>191</v>
      </c>
    </row>
    <row r="175" spans="2:65" s="108" customFormat="1" x14ac:dyDescent="0.2">
      <c r="B175" s="109"/>
      <c r="D175" s="102" t="s">
        <v>95</v>
      </c>
      <c r="E175" s="110" t="s">
        <v>2</v>
      </c>
      <c r="F175" s="111" t="s">
        <v>192</v>
      </c>
      <c r="H175" s="112">
        <v>116.01300000000001</v>
      </c>
      <c r="I175" s="113"/>
      <c r="L175" s="109"/>
      <c r="M175" s="114"/>
      <c r="T175" s="115"/>
      <c r="AT175" s="110" t="s">
        <v>95</v>
      </c>
      <c r="AU175" s="110" t="s">
        <v>4</v>
      </c>
      <c r="AV175" s="108" t="s">
        <v>4</v>
      </c>
      <c r="AW175" s="108" t="s">
        <v>97</v>
      </c>
      <c r="AX175" s="108" t="s">
        <v>87</v>
      </c>
      <c r="AY175" s="110" t="s">
        <v>88</v>
      </c>
    </row>
    <row r="176" spans="2:65" s="9" customFormat="1" ht="16.5" customHeight="1" x14ac:dyDescent="0.2">
      <c r="B176" s="10"/>
      <c r="C176" s="124" t="s">
        <v>193</v>
      </c>
      <c r="D176" s="124" t="s">
        <v>194</v>
      </c>
      <c r="E176" s="125" t="s">
        <v>195</v>
      </c>
      <c r="F176" s="126" t="s">
        <v>196</v>
      </c>
      <c r="G176" s="127" t="s">
        <v>111</v>
      </c>
      <c r="H176" s="128">
        <v>3.5000000000000003E-2</v>
      </c>
      <c r="I176" s="129"/>
      <c r="J176" s="130">
        <f>ROUND(I176*H176,2)</f>
        <v>0</v>
      </c>
      <c r="K176" s="131"/>
      <c r="L176" s="132"/>
      <c r="M176" s="133" t="s">
        <v>2</v>
      </c>
      <c r="N176" s="134" t="s">
        <v>38</v>
      </c>
      <c r="P176" s="96">
        <f>O176*H176</f>
        <v>0</v>
      </c>
      <c r="Q176" s="96">
        <v>1</v>
      </c>
      <c r="R176" s="96">
        <f>Q176*H176</f>
        <v>3.5000000000000003E-2</v>
      </c>
      <c r="S176" s="96">
        <v>0</v>
      </c>
      <c r="T176" s="97">
        <f>S176*H176</f>
        <v>0</v>
      </c>
      <c r="AR176" s="98" t="s">
        <v>143</v>
      </c>
      <c r="AT176" s="98" t="s">
        <v>194</v>
      </c>
      <c r="AU176" s="98" t="s">
        <v>4</v>
      </c>
      <c r="AY176" s="1" t="s">
        <v>88</v>
      </c>
      <c r="BE176" s="99">
        <f>IF(N176="základná",J176,0)</f>
        <v>0</v>
      </c>
      <c r="BF176" s="99">
        <f>IF(N176="znížená",J176,0)</f>
        <v>0</v>
      </c>
      <c r="BG176" s="99">
        <f>IF(N176="zákl. prenesená",J176,0)</f>
        <v>0</v>
      </c>
      <c r="BH176" s="99">
        <f>IF(N176="zníž. prenesená",J176,0)</f>
        <v>0</v>
      </c>
      <c r="BI176" s="99">
        <f>IF(N176="nulová",J176,0)</f>
        <v>0</v>
      </c>
      <c r="BJ176" s="1" t="s">
        <v>4</v>
      </c>
      <c r="BK176" s="99">
        <f>ROUND(I176*H176,2)</f>
        <v>0</v>
      </c>
      <c r="BL176" s="1" t="s">
        <v>121</v>
      </c>
      <c r="BM176" s="98" t="s">
        <v>197</v>
      </c>
    </row>
    <row r="177" spans="2:65" s="108" customFormat="1" x14ac:dyDescent="0.2">
      <c r="B177" s="109"/>
      <c r="D177" s="102" t="s">
        <v>95</v>
      </c>
      <c r="F177" s="111" t="s">
        <v>198</v>
      </c>
      <c r="H177" s="112">
        <v>3.5000000000000003E-2</v>
      </c>
      <c r="I177" s="113"/>
      <c r="L177" s="109"/>
      <c r="M177" s="114"/>
      <c r="T177" s="115"/>
      <c r="AT177" s="110" t="s">
        <v>95</v>
      </c>
      <c r="AU177" s="110" t="s">
        <v>4</v>
      </c>
      <c r="AV177" s="108" t="s">
        <v>4</v>
      </c>
      <c r="AW177" s="108" t="s">
        <v>10</v>
      </c>
      <c r="AX177" s="108" t="s">
        <v>87</v>
      </c>
      <c r="AY177" s="110" t="s">
        <v>88</v>
      </c>
    </row>
    <row r="178" spans="2:65" s="9" customFormat="1" ht="33" customHeight="1" x14ac:dyDescent="0.2">
      <c r="B178" s="10"/>
      <c r="C178" s="86" t="s">
        <v>199</v>
      </c>
      <c r="D178" s="86" t="s">
        <v>91</v>
      </c>
      <c r="E178" s="87" t="s">
        <v>200</v>
      </c>
      <c r="F178" s="88" t="s">
        <v>201</v>
      </c>
      <c r="G178" s="89" t="s">
        <v>102</v>
      </c>
      <c r="H178" s="90">
        <v>116.01300000000001</v>
      </c>
      <c r="I178" s="91"/>
      <c r="J178" s="92">
        <f>ROUND(I178*H178,2)</f>
        <v>0</v>
      </c>
      <c r="K178" s="93"/>
      <c r="L178" s="10"/>
      <c r="M178" s="94" t="s">
        <v>2</v>
      </c>
      <c r="N178" s="95" t="s">
        <v>38</v>
      </c>
      <c r="P178" s="96">
        <f>O178*H178</f>
        <v>0</v>
      </c>
      <c r="Q178" s="96">
        <v>5.1999999999999995E-4</v>
      </c>
      <c r="R178" s="96">
        <f>Q178*H178</f>
        <v>6.032676E-2</v>
      </c>
      <c r="S178" s="96">
        <v>0</v>
      </c>
      <c r="T178" s="97">
        <f>S178*H178</f>
        <v>0</v>
      </c>
      <c r="AR178" s="98" t="s">
        <v>121</v>
      </c>
      <c r="AT178" s="98" t="s">
        <v>91</v>
      </c>
      <c r="AU178" s="98" t="s">
        <v>4</v>
      </c>
      <c r="AY178" s="1" t="s">
        <v>88</v>
      </c>
      <c r="BE178" s="99">
        <f>IF(N178="základná",J178,0)</f>
        <v>0</v>
      </c>
      <c r="BF178" s="99">
        <f>IF(N178="znížená",J178,0)</f>
        <v>0</v>
      </c>
      <c r="BG178" s="99">
        <f>IF(N178="zákl. prenesená",J178,0)</f>
        <v>0</v>
      </c>
      <c r="BH178" s="99">
        <f>IF(N178="zníž. prenesená",J178,0)</f>
        <v>0</v>
      </c>
      <c r="BI178" s="99">
        <f>IF(N178="nulová",J178,0)</f>
        <v>0</v>
      </c>
      <c r="BJ178" s="1" t="s">
        <v>4</v>
      </c>
      <c r="BK178" s="99">
        <f>ROUND(I178*H178,2)</f>
        <v>0</v>
      </c>
      <c r="BL178" s="1" t="s">
        <v>121</v>
      </c>
      <c r="BM178" s="98" t="s">
        <v>202</v>
      </c>
    </row>
    <row r="179" spans="2:65" s="108" customFormat="1" x14ac:dyDescent="0.2">
      <c r="B179" s="109"/>
      <c r="D179" s="102" t="s">
        <v>95</v>
      </c>
      <c r="E179" s="110" t="s">
        <v>2</v>
      </c>
      <c r="F179" s="111" t="s">
        <v>192</v>
      </c>
      <c r="H179" s="112">
        <v>116.01300000000001</v>
      </c>
      <c r="I179" s="113"/>
      <c r="L179" s="109"/>
      <c r="M179" s="114"/>
      <c r="T179" s="115"/>
      <c r="AT179" s="110" t="s">
        <v>95</v>
      </c>
      <c r="AU179" s="110" t="s">
        <v>4</v>
      </c>
      <c r="AV179" s="108" t="s">
        <v>4</v>
      </c>
      <c r="AW179" s="108" t="s">
        <v>97</v>
      </c>
      <c r="AX179" s="108" t="s">
        <v>87</v>
      </c>
      <c r="AY179" s="110" t="s">
        <v>88</v>
      </c>
    </row>
    <row r="180" spans="2:65" s="9" customFormat="1" ht="37.9" customHeight="1" x14ac:dyDescent="0.2">
      <c r="B180" s="10"/>
      <c r="C180" s="124" t="s">
        <v>203</v>
      </c>
      <c r="D180" s="124" t="s">
        <v>194</v>
      </c>
      <c r="E180" s="125" t="s">
        <v>204</v>
      </c>
      <c r="F180" s="126" t="s">
        <v>205</v>
      </c>
      <c r="G180" s="127" t="s">
        <v>102</v>
      </c>
      <c r="H180" s="128">
        <v>133.41499999999999</v>
      </c>
      <c r="I180" s="129"/>
      <c r="J180" s="130">
        <f>ROUND(I180*H180,2)</f>
        <v>0</v>
      </c>
      <c r="K180" s="131"/>
      <c r="L180" s="132"/>
      <c r="M180" s="133" t="s">
        <v>2</v>
      </c>
      <c r="N180" s="134" t="s">
        <v>38</v>
      </c>
      <c r="P180" s="96">
        <f>O180*H180</f>
        <v>0</v>
      </c>
      <c r="Q180" s="96">
        <v>4.4999999999999997E-3</v>
      </c>
      <c r="R180" s="96">
        <f>Q180*H180</f>
        <v>0.60036749999999994</v>
      </c>
      <c r="S180" s="96">
        <v>0</v>
      </c>
      <c r="T180" s="97">
        <f>S180*H180</f>
        <v>0</v>
      </c>
      <c r="AR180" s="98" t="s">
        <v>143</v>
      </c>
      <c r="AT180" s="98" t="s">
        <v>194</v>
      </c>
      <c r="AU180" s="98" t="s">
        <v>4</v>
      </c>
      <c r="AY180" s="1" t="s">
        <v>88</v>
      </c>
      <c r="BE180" s="99">
        <f>IF(N180="základná",J180,0)</f>
        <v>0</v>
      </c>
      <c r="BF180" s="99">
        <f>IF(N180="znížená",J180,0)</f>
        <v>0</v>
      </c>
      <c r="BG180" s="99">
        <f>IF(N180="zákl. prenesená",J180,0)</f>
        <v>0</v>
      </c>
      <c r="BH180" s="99">
        <f>IF(N180="zníž. prenesená",J180,0)</f>
        <v>0</v>
      </c>
      <c r="BI180" s="99">
        <f>IF(N180="nulová",J180,0)</f>
        <v>0</v>
      </c>
      <c r="BJ180" s="1" t="s">
        <v>4</v>
      </c>
      <c r="BK180" s="99">
        <f>ROUND(I180*H180,2)</f>
        <v>0</v>
      </c>
      <c r="BL180" s="1" t="s">
        <v>121</v>
      </c>
      <c r="BM180" s="98" t="s">
        <v>206</v>
      </c>
    </row>
    <row r="181" spans="2:65" s="108" customFormat="1" x14ac:dyDescent="0.2">
      <c r="B181" s="109"/>
      <c r="D181" s="102" t="s">
        <v>95</v>
      </c>
      <c r="F181" s="111" t="s">
        <v>207</v>
      </c>
      <c r="H181" s="112">
        <v>133.41499999999999</v>
      </c>
      <c r="I181" s="113"/>
      <c r="L181" s="109"/>
      <c r="M181" s="114"/>
      <c r="T181" s="115"/>
      <c r="AT181" s="110" t="s">
        <v>95</v>
      </c>
      <c r="AU181" s="110" t="s">
        <v>4</v>
      </c>
      <c r="AV181" s="108" t="s">
        <v>4</v>
      </c>
      <c r="AW181" s="108" t="s">
        <v>10</v>
      </c>
      <c r="AX181" s="108" t="s">
        <v>87</v>
      </c>
      <c r="AY181" s="110" t="s">
        <v>88</v>
      </c>
    </row>
    <row r="182" spans="2:65" s="9" customFormat="1" ht="24.2" customHeight="1" x14ac:dyDescent="0.2">
      <c r="B182" s="10"/>
      <c r="C182" s="86" t="s">
        <v>208</v>
      </c>
      <c r="D182" s="86" t="s">
        <v>91</v>
      </c>
      <c r="E182" s="87" t="s">
        <v>209</v>
      </c>
      <c r="F182" s="88" t="s">
        <v>210</v>
      </c>
      <c r="G182" s="89" t="s">
        <v>102</v>
      </c>
      <c r="H182" s="90">
        <v>497.267</v>
      </c>
      <c r="I182" s="91"/>
      <c r="J182" s="92">
        <f>ROUND(I182*H182,2)</f>
        <v>0</v>
      </c>
      <c r="K182" s="93"/>
      <c r="L182" s="10"/>
      <c r="M182" s="94" t="s">
        <v>2</v>
      </c>
      <c r="N182" s="95" t="s">
        <v>38</v>
      </c>
      <c r="P182" s="96">
        <f>O182*H182</f>
        <v>0</v>
      </c>
      <c r="Q182" s="96">
        <v>0</v>
      </c>
      <c r="R182" s="96">
        <f>Q182*H182</f>
        <v>0</v>
      </c>
      <c r="S182" s="96">
        <v>0</v>
      </c>
      <c r="T182" s="97">
        <f>S182*H182</f>
        <v>0</v>
      </c>
      <c r="AR182" s="98" t="s">
        <v>121</v>
      </c>
      <c r="AT182" s="98" t="s">
        <v>91</v>
      </c>
      <c r="AU182" s="98" t="s">
        <v>4</v>
      </c>
      <c r="AY182" s="1" t="s">
        <v>88</v>
      </c>
      <c r="BE182" s="99">
        <f>IF(N182="základná",J182,0)</f>
        <v>0</v>
      </c>
      <c r="BF182" s="99">
        <f>IF(N182="znížená",J182,0)</f>
        <v>0</v>
      </c>
      <c r="BG182" s="99">
        <f>IF(N182="zákl. prenesená",J182,0)</f>
        <v>0</v>
      </c>
      <c r="BH182" s="99">
        <f>IF(N182="zníž. prenesená",J182,0)</f>
        <v>0</v>
      </c>
      <c r="BI182" s="99">
        <f>IF(N182="nulová",J182,0)</f>
        <v>0</v>
      </c>
      <c r="BJ182" s="1" t="s">
        <v>4</v>
      </c>
      <c r="BK182" s="99">
        <f>ROUND(I182*H182,2)</f>
        <v>0</v>
      </c>
      <c r="BL182" s="1" t="s">
        <v>121</v>
      </c>
      <c r="BM182" s="98" t="s">
        <v>211</v>
      </c>
    </row>
    <row r="183" spans="2:65" s="108" customFormat="1" x14ac:dyDescent="0.2">
      <c r="B183" s="109"/>
      <c r="D183" s="102" t="s">
        <v>95</v>
      </c>
      <c r="E183" s="110" t="s">
        <v>2</v>
      </c>
      <c r="F183" s="111" t="s">
        <v>212</v>
      </c>
      <c r="H183" s="112">
        <v>497.267</v>
      </c>
      <c r="I183" s="113"/>
      <c r="L183" s="109"/>
      <c r="M183" s="114"/>
      <c r="T183" s="115"/>
      <c r="AT183" s="110" t="s">
        <v>95</v>
      </c>
      <c r="AU183" s="110" t="s">
        <v>4</v>
      </c>
      <c r="AV183" s="108" t="s">
        <v>4</v>
      </c>
      <c r="AW183" s="108" t="s">
        <v>97</v>
      </c>
      <c r="AX183" s="108" t="s">
        <v>5</v>
      </c>
      <c r="AY183" s="110" t="s">
        <v>88</v>
      </c>
    </row>
    <row r="184" spans="2:65" s="116" customFormat="1" x14ac:dyDescent="0.2">
      <c r="B184" s="117"/>
      <c r="D184" s="102" t="s">
        <v>95</v>
      </c>
      <c r="E184" s="118" t="s">
        <v>11</v>
      </c>
      <c r="F184" s="119" t="s">
        <v>99</v>
      </c>
      <c r="H184" s="120">
        <v>497.267</v>
      </c>
      <c r="I184" s="121"/>
      <c r="L184" s="117"/>
      <c r="M184" s="122"/>
      <c r="T184" s="123"/>
      <c r="AT184" s="118" t="s">
        <v>95</v>
      </c>
      <c r="AU184" s="118" t="s">
        <v>4</v>
      </c>
      <c r="AV184" s="116" t="s">
        <v>89</v>
      </c>
      <c r="AW184" s="116" t="s">
        <v>97</v>
      </c>
      <c r="AX184" s="116" t="s">
        <v>87</v>
      </c>
      <c r="AY184" s="118" t="s">
        <v>88</v>
      </c>
    </row>
    <row r="185" spans="2:65" s="9" customFormat="1" ht="16.5" customHeight="1" x14ac:dyDescent="0.2">
      <c r="B185" s="10"/>
      <c r="C185" s="124" t="s">
        <v>132</v>
      </c>
      <c r="D185" s="124" t="s">
        <v>194</v>
      </c>
      <c r="E185" s="125" t="s">
        <v>213</v>
      </c>
      <c r="F185" s="126" t="s">
        <v>214</v>
      </c>
      <c r="G185" s="127" t="s">
        <v>111</v>
      </c>
      <c r="H185" s="128">
        <v>3.9780000000000002</v>
      </c>
      <c r="I185" s="129"/>
      <c r="J185" s="130">
        <f>ROUND(I185*H185,2)</f>
        <v>0</v>
      </c>
      <c r="K185" s="131"/>
      <c r="L185" s="132"/>
      <c r="M185" s="133" t="s">
        <v>2</v>
      </c>
      <c r="N185" s="134" t="s">
        <v>38</v>
      </c>
      <c r="P185" s="96">
        <f>O185*H185</f>
        <v>0</v>
      </c>
      <c r="Q185" s="96">
        <v>1</v>
      </c>
      <c r="R185" s="96">
        <f>Q185*H185</f>
        <v>3.9780000000000002</v>
      </c>
      <c r="S185" s="96">
        <v>0</v>
      </c>
      <c r="T185" s="97">
        <f>S185*H185</f>
        <v>0</v>
      </c>
      <c r="AR185" s="98" t="s">
        <v>143</v>
      </c>
      <c r="AT185" s="98" t="s">
        <v>194</v>
      </c>
      <c r="AU185" s="98" t="s">
        <v>4</v>
      </c>
      <c r="AY185" s="1" t="s">
        <v>88</v>
      </c>
      <c r="BE185" s="99">
        <f>IF(N185="základná",J185,0)</f>
        <v>0</v>
      </c>
      <c r="BF185" s="99">
        <f>IF(N185="znížená",J185,0)</f>
        <v>0</v>
      </c>
      <c r="BG185" s="99">
        <f>IF(N185="zákl. prenesená",J185,0)</f>
        <v>0</v>
      </c>
      <c r="BH185" s="99">
        <f>IF(N185="zníž. prenesená",J185,0)</f>
        <v>0</v>
      </c>
      <c r="BI185" s="99">
        <f>IF(N185="nulová",J185,0)</f>
        <v>0</v>
      </c>
      <c r="BJ185" s="1" t="s">
        <v>4</v>
      </c>
      <c r="BK185" s="99">
        <f>ROUND(I185*H185,2)</f>
        <v>0</v>
      </c>
      <c r="BL185" s="1" t="s">
        <v>121</v>
      </c>
      <c r="BM185" s="98" t="s">
        <v>215</v>
      </c>
    </row>
    <row r="186" spans="2:65" s="108" customFormat="1" x14ac:dyDescent="0.2">
      <c r="B186" s="109"/>
      <c r="D186" s="102" t="s">
        <v>95</v>
      </c>
      <c r="E186" s="110" t="s">
        <v>2</v>
      </c>
      <c r="F186" s="111" t="s">
        <v>216</v>
      </c>
      <c r="H186" s="112">
        <v>3.9780000000000002</v>
      </c>
      <c r="I186" s="113"/>
      <c r="L186" s="109"/>
      <c r="M186" s="114"/>
      <c r="T186" s="115"/>
      <c r="AT186" s="110" t="s">
        <v>95</v>
      </c>
      <c r="AU186" s="110" t="s">
        <v>4</v>
      </c>
      <c r="AV186" s="108" t="s">
        <v>4</v>
      </c>
      <c r="AW186" s="108" t="s">
        <v>97</v>
      </c>
      <c r="AX186" s="108" t="s">
        <v>5</v>
      </c>
      <c r="AY186" s="110" t="s">
        <v>88</v>
      </c>
    </row>
    <row r="187" spans="2:65" s="116" customFormat="1" x14ac:dyDescent="0.2">
      <c r="B187" s="117"/>
      <c r="D187" s="102" t="s">
        <v>95</v>
      </c>
      <c r="E187" s="118" t="s">
        <v>2</v>
      </c>
      <c r="F187" s="119" t="s">
        <v>99</v>
      </c>
      <c r="H187" s="120">
        <v>3.9780000000000002</v>
      </c>
      <c r="I187" s="121"/>
      <c r="L187" s="117"/>
      <c r="M187" s="122"/>
      <c r="T187" s="123"/>
      <c r="AT187" s="118" t="s">
        <v>95</v>
      </c>
      <c r="AU187" s="118" t="s">
        <v>4</v>
      </c>
      <c r="AV187" s="116" t="s">
        <v>89</v>
      </c>
      <c r="AW187" s="116" t="s">
        <v>97</v>
      </c>
      <c r="AX187" s="116" t="s">
        <v>87</v>
      </c>
      <c r="AY187" s="118" t="s">
        <v>88</v>
      </c>
    </row>
    <row r="188" spans="2:65" s="9" customFormat="1" ht="37.9" customHeight="1" x14ac:dyDescent="0.2">
      <c r="B188" s="10"/>
      <c r="C188" s="86" t="s">
        <v>217</v>
      </c>
      <c r="D188" s="86" t="s">
        <v>91</v>
      </c>
      <c r="E188" s="87" t="s">
        <v>218</v>
      </c>
      <c r="F188" s="88" t="s">
        <v>219</v>
      </c>
      <c r="G188" s="89" t="s">
        <v>220</v>
      </c>
      <c r="H188" s="90">
        <v>57.75</v>
      </c>
      <c r="I188" s="91"/>
      <c r="J188" s="92">
        <f>ROUND(I188*H188,2)</f>
        <v>0</v>
      </c>
      <c r="K188" s="93"/>
      <c r="L188" s="10"/>
      <c r="M188" s="94" t="s">
        <v>2</v>
      </c>
      <c r="N188" s="95" t="s">
        <v>38</v>
      </c>
      <c r="P188" s="96">
        <f>O188*H188</f>
        <v>0</v>
      </c>
      <c r="Q188" s="96">
        <v>3.1275000000000001E-5</v>
      </c>
      <c r="R188" s="96">
        <f>Q188*H188</f>
        <v>1.80613125E-3</v>
      </c>
      <c r="S188" s="96">
        <v>0</v>
      </c>
      <c r="T188" s="97">
        <f>S188*H188</f>
        <v>0</v>
      </c>
      <c r="AR188" s="98" t="s">
        <v>121</v>
      </c>
      <c r="AT188" s="98" t="s">
        <v>91</v>
      </c>
      <c r="AU188" s="98" t="s">
        <v>4</v>
      </c>
      <c r="AY188" s="1" t="s">
        <v>88</v>
      </c>
      <c r="BE188" s="99">
        <f>IF(N188="základná",J188,0)</f>
        <v>0</v>
      </c>
      <c r="BF188" s="99">
        <f>IF(N188="znížená",J188,0)</f>
        <v>0</v>
      </c>
      <c r="BG188" s="99">
        <f>IF(N188="zákl. prenesená",J188,0)</f>
        <v>0</v>
      </c>
      <c r="BH188" s="99">
        <f>IF(N188="zníž. prenesená",J188,0)</f>
        <v>0</v>
      </c>
      <c r="BI188" s="99">
        <f>IF(N188="nulová",J188,0)</f>
        <v>0</v>
      </c>
      <c r="BJ188" s="1" t="s">
        <v>4</v>
      </c>
      <c r="BK188" s="99">
        <f>ROUND(I188*H188,2)</f>
        <v>0</v>
      </c>
      <c r="BL188" s="1" t="s">
        <v>121</v>
      </c>
      <c r="BM188" s="98" t="s">
        <v>221</v>
      </c>
    </row>
    <row r="189" spans="2:65" s="108" customFormat="1" x14ac:dyDescent="0.2">
      <c r="B189" s="109"/>
      <c r="D189" s="102" t="s">
        <v>95</v>
      </c>
      <c r="E189" s="110" t="s">
        <v>2</v>
      </c>
      <c r="F189" s="111" t="s">
        <v>222</v>
      </c>
      <c r="H189" s="112">
        <v>57.75</v>
      </c>
      <c r="I189" s="113"/>
      <c r="L189" s="109"/>
      <c r="M189" s="114"/>
      <c r="T189" s="115"/>
      <c r="AT189" s="110" t="s">
        <v>95</v>
      </c>
      <c r="AU189" s="110" t="s">
        <v>4</v>
      </c>
      <c r="AV189" s="108" t="s">
        <v>4</v>
      </c>
      <c r="AW189" s="108" t="s">
        <v>97</v>
      </c>
      <c r="AX189" s="108" t="s">
        <v>5</v>
      </c>
      <c r="AY189" s="110" t="s">
        <v>88</v>
      </c>
    </row>
    <row r="190" spans="2:65" s="116" customFormat="1" x14ac:dyDescent="0.2">
      <c r="B190" s="117"/>
      <c r="D190" s="102" t="s">
        <v>95</v>
      </c>
      <c r="E190" s="118" t="s">
        <v>2</v>
      </c>
      <c r="F190" s="119" t="s">
        <v>99</v>
      </c>
      <c r="H190" s="120">
        <v>57.75</v>
      </c>
      <c r="I190" s="121"/>
      <c r="L190" s="117"/>
      <c r="M190" s="122"/>
      <c r="T190" s="123"/>
      <c r="AT190" s="118" t="s">
        <v>95</v>
      </c>
      <c r="AU190" s="118" t="s">
        <v>4</v>
      </c>
      <c r="AV190" s="116" t="s">
        <v>89</v>
      </c>
      <c r="AW190" s="116" t="s">
        <v>97</v>
      </c>
      <c r="AX190" s="116" t="s">
        <v>87</v>
      </c>
      <c r="AY190" s="118" t="s">
        <v>88</v>
      </c>
    </row>
    <row r="191" spans="2:65" s="9" customFormat="1" ht="16.5" customHeight="1" x14ac:dyDescent="0.2">
      <c r="B191" s="10"/>
      <c r="C191" s="124" t="s">
        <v>135</v>
      </c>
      <c r="D191" s="124" t="s">
        <v>194</v>
      </c>
      <c r="E191" s="125" t="s">
        <v>223</v>
      </c>
      <c r="F191" s="126" t="s">
        <v>224</v>
      </c>
      <c r="G191" s="127" t="s">
        <v>102</v>
      </c>
      <c r="H191" s="128">
        <v>18.190999999999999</v>
      </c>
      <c r="I191" s="129"/>
      <c r="J191" s="130">
        <f>ROUND(I191*H191,2)</f>
        <v>0</v>
      </c>
      <c r="K191" s="131"/>
      <c r="L191" s="132"/>
      <c r="M191" s="133" t="s">
        <v>2</v>
      </c>
      <c r="N191" s="134" t="s">
        <v>38</v>
      </c>
      <c r="P191" s="96">
        <f>O191*H191</f>
        <v>0</v>
      </c>
      <c r="Q191" s="96">
        <v>9.6799999999999994E-3</v>
      </c>
      <c r="R191" s="96">
        <f>Q191*H191</f>
        <v>0.17608887999999998</v>
      </c>
      <c r="S191" s="96">
        <v>0</v>
      </c>
      <c r="T191" s="97">
        <f>S191*H191</f>
        <v>0</v>
      </c>
      <c r="AR191" s="98" t="s">
        <v>143</v>
      </c>
      <c r="AT191" s="98" t="s">
        <v>194</v>
      </c>
      <c r="AU191" s="98" t="s">
        <v>4</v>
      </c>
      <c r="AY191" s="1" t="s">
        <v>88</v>
      </c>
      <c r="BE191" s="99">
        <f>IF(N191="základná",J191,0)</f>
        <v>0</v>
      </c>
      <c r="BF191" s="99">
        <f>IF(N191="znížená",J191,0)</f>
        <v>0</v>
      </c>
      <c r="BG191" s="99">
        <f>IF(N191="zákl. prenesená",J191,0)</f>
        <v>0</v>
      </c>
      <c r="BH191" s="99">
        <f>IF(N191="zníž. prenesená",J191,0)</f>
        <v>0</v>
      </c>
      <c r="BI191" s="99">
        <f>IF(N191="nulová",J191,0)</f>
        <v>0</v>
      </c>
      <c r="BJ191" s="1" t="s">
        <v>4</v>
      </c>
      <c r="BK191" s="99">
        <f>ROUND(I191*H191,2)</f>
        <v>0</v>
      </c>
      <c r="BL191" s="1" t="s">
        <v>121</v>
      </c>
      <c r="BM191" s="98" t="s">
        <v>225</v>
      </c>
    </row>
    <row r="192" spans="2:65" s="108" customFormat="1" x14ac:dyDescent="0.2">
      <c r="B192" s="109"/>
      <c r="D192" s="102" t="s">
        <v>95</v>
      </c>
      <c r="F192" s="111" t="s">
        <v>226</v>
      </c>
      <c r="H192" s="112">
        <v>18.190999999999999</v>
      </c>
      <c r="I192" s="113"/>
      <c r="L192" s="109"/>
      <c r="M192" s="114"/>
      <c r="T192" s="115"/>
      <c r="AT192" s="110" t="s">
        <v>95</v>
      </c>
      <c r="AU192" s="110" t="s">
        <v>4</v>
      </c>
      <c r="AV192" s="108" t="s">
        <v>4</v>
      </c>
      <c r="AW192" s="108" t="s">
        <v>10</v>
      </c>
      <c r="AX192" s="108" t="s">
        <v>87</v>
      </c>
      <c r="AY192" s="110" t="s">
        <v>88</v>
      </c>
    </row>
    <row r="193" spans="2:65" s="9" customFormat="1" ht="16.5" customHeight="1" x14ac:dyDescent="0.2">
      <c r="B193" s="10"/>
      <c r="C193" s="124" t="s">
        <v>227</v>
      </c>
      <c r="D193" s="124" t="s">
        <v>194</v>
      </c>
      <c r="E193" s="125" t="s">
        <v>228</v>
      </c>
      <c r="F193" s="126" t="s">
        <v>229</v>
      </c>
      <c r="G193" s="127" t="s">
        <v>172</v>
      </c>
      <c r="H193" s="128">
        <v>460</v>
      </c>
      <c r="I193" s="129"/>
      <c r="J193" s="130">
        <f>ROUND(I193*H193,2)</f>
        <v>0</v>
      </c>
      <c r="K193" s="131"/>
      <c r="L193" s="132"/>
      <c r="M193" s="133" t="s">
        <v>2</v>
      </c>
      <c r="N193" s="134" t="s">
        <v>38</v>
      </c>
      <c r="P193" s="96">
        <f>O193*H193</f>
        <v>0</v>
      </c>
      <c r="Q193" s="96">
        <v>2.0000000000000001E-4</v>
      </c>
      <c r="R193" s="96">
        <f>Q193*H193</f>
        <v>9.1999999999999998E-2</v>
      </c>
      <c r="S193" s="96">
        <v>0</v>
      </c>
      <c r="T193" s="97">
        <f>S193*H193</f>
        <v>0</v>
      </c>
      <c r="AR193" s="98" t="s">
        <v>143</v>
      </c>
      <c r="AT193" s="98" t="s">
        <v>194</v>
      </c>
      <c r="AU193" s="98" t="s">
        <v>4</v>
      </c>
      <c r="AY193" s="1" t="s">
        <v>88</v>
      </c>
      <c r="BE193" s="99">
        <f>IF(N193="základná",J193,0)</f>
        <v>0</v>
      </c>
      <c r="BF193" s="99">
        <f>IF(N193="znížená",J193,0)</f>
        <v>0</v>
      </c>
      <c r="BG193" s="99">
        <f>IF(N193="zákl. prenesená",J193,0)</f>
        <v>0</v>
      </c>
      <c r="BH193" s="99">
        <f>IF(N193="zníž. prenesená",J193,0)</f>
        <v>0</v>
      </c>
      <c r="BI193" s="99">
        <f>IF(N193="nulová",J193,0)</f>
        <v>0</v>
      </c>
      <c r="BJ193" s="1" t="s">
        <v>4</v>
      </c>
      <c r="BK193" s="99">
        <f>ROUND(I193*H193,2)</f>
        <v>0</v>
      </c>
      <c r="BL193" s="1" t="s">
        <v>121</v>
      </c>
      <c r="BM193" s="98" t="s">
        <v>230</v>
      </c>
    </row>
    <row r="194" spans="2:65" s="9" customFormat="1" ht="37.9" customHeight="1" x14ac:dyDescent="0.2">
      <c r="B194" s="10"/>
      <c r="C194" s="86" t="s">
        <v>139</v>
      </c>
      <c r="D194" s="86" t="s">
        <v>91</v>
      </c>
      <c r="E194" s="87" t="s">
        <v>231</v>
      </c>
      <c r="F194" s="88" t="s">
        <v>232</v>
      </c>
      <c r="G194" s="89" t="s">
        <v>220</v>
      </c>
      <c r="H194" s="90">
        <v>66.832999999999998</v>
      </c>
      <c r="I194" s="91"/>
      <c r="J194" s="92">
        <f>ROUND(I194*H194,2)</f>
        <v>0</v>
      </c>
      <c r="K194" s="93"/>
      <c r="L194" s="10"/>
      <c r="M194" s="94" t="s">
        <v>2</v>
      </c>
      <c r="N194" s="95" t="s">
        <v>38</v>
      </c>
      <c r="P194" s="96">
        <f>O194*H194</f>
        <v>0</v>
      </c>
      <c r="Q194" s="96">
        <v>3.2943E-5</v>
      </c>
      <c r="R194" s="96">
        <f>Q194*H194</f>
        <v>2.2016795189999999E-3</v>
      </c>
      <c r="S194" s="96">
        <v>0</v>
      </c>
      <c r="T194" s="97">
        <f>S194*H194</f>
        <v>0</v>
      </c>
      <c r="AR194" s="98" t="s">
        <v>121</v>
      </c>
      <c r="AT194" s="98" t="s">
        <v>91</v>
      </c>
      <c r="AU194" s="98" t="s">
        <v>4</v>
      </c>
      <c r="AY194" s="1" t="s">
        <v>88</v>
      </c>
      <c r="BE194" s="99">
        <f>IF(N194="základná",J194,0)</f>
        <v>0</v>
      </c>
      <c r="BF194" s="99">
        <f>IF(N194="znížená",J194,0)</f>
        <v>0</v>
      </c>
      <c r="BG194" s="99">
        <f>IF(N194="zákl. prenesená",J194,0)</f>
        <v>0</v>
      </c>
      <c r="BH194" s="99">
        <f>IF(N194="zníž. prenesená",J194,0)</f>
        <v>0</v>
      </c>
      <c r="BI194" s="99">
        <f>IF(N194="nulová",J194,0)</f>
        <v>0</v>
      </c>
      <c r="BJ194" s="1" t="s">
        <v>4</v>
      </c>
      <c r="BK194" s="99">
        <f>ROUND(I194*H194,2)</f>
        <v>0</v>
      </c>
      <c r="BL194" s="1" t="s">
        <v>121</v>
      </c>
      <c r="BM194" s="98" t="s">
        <v>233</v>
      </c>
    </row>
    <row r="195" spans="2:65" s="108" customFormat="1" x14ac:dyDescent="0.2">
      <c r="B195" s="109"/>
      <c r="D195" s="102" t="s">
        <v>95</v>
      </c>
      <c r="E195" s="110" t="s">
        <v>2</v>
      </c>
      <c r="F195" s="111" t="s">
        <v>234</v>
      </c>
      <c r="H195" s="112">
        <v>66.832999999999998</v>
      </c>
      <c r="I195" s="113"/>
      <c r="L195" s="109"/>
      <c r="M195" s="114"/>
      <c r="T195" s="115"/>
      <c r="AT195" s="110" t="s">
        <v>95</v>
      </c>
      <c r="AU195" s="110" t="s">
        <v>4</v>
      </c>
      <c r="AV195" s="108" t="s">
        <v>4</v>
      </c>
      <c r="AW195" s="108" t="s">
        <v>97</v>
      </c>
      <c r="AX195" s="108" t="s">
        <v>5</v>
      </c>
      <c r="AY195" s="110" t="s">
        <v>88</v>
      </c>
    </row>
    <row r="196" spans="2:65" s="116" customFormat="1" x14ac:dyDescent="0.2">
      <c r="B196" s="117"/>
      <c r="D196" s="102" t="s">
        <v>95</v>
      </c>
      <c r="E196" s="118" t="s">
        <v>2</v>
      </c>
      <c r="F196" s="119" t="s">
        <v>99</v>
      </c>
      <c r="H196" s="120">
        <v>66.832999999999998</v>
      </c>
      <c r="I196" s="121"/>
      <c r="L196" s="117"/>
      <c r="M196" s="122"/>
      <c r="T196" s="123"/>
      <c r="AT196" s="118" t="s">
        <v>95</v>
      </c>
      <c r="AU196" s="118" t="s">
        <v>4</v>
      </c>
      <c r="AV196" s="116" t="s">
        <v>89</v>
      </c>
      <c r="AW196" s="116" t="s">
        <v>97</v>
      </c>
      <c r="AX196" s="116" t="s">
        <v>87</v>
      </c>
      <c r="AY196" s="118" t="s">
        <v>88</v>
      </c>
    </row>
    <row r="197" spans="2:65" s="9" customFormat="1" ht="16.5" customHeight="1" x14ac:dyDescent="0.2">
      <c r="B197" s="10"/>
      <c r="C197" s="124" t="s">
        <v>235</v>
      </c>
      <c r="D197" s="124" t="s">
        <v>194</v>
      </c>
      <c r="E197" s="125" t="s">
        <v>223</v>
      </c>
      <c r="F197" s="126" t="s">
        <v>224</v>
      </c>
      <c r="G197" s="127" t="s">
        <v>102</v>
      </c>
      <c r="H197" s="128">
        <v>36.758000000000003</v>
      </c>
      <c r="I197" s="129"/>
      <c r="J197" s="130">
        <f>ROUND(I197*H197,2)</f>
        <v>0</v>
      </c>
      <c r="K197" s="131"/>
      <c r="L197" s="132"/>
      <c r="M197" s="133" t="s">
        <v>2</v>
      </c>
      <c r="N197" s="134" t="s">
        <v>38</v>
      </c>
      <c r="P197" s="96">
        <f>O197*H197</f>
        <v>0</v>
      </c>
      <c r="Q197" s="96">
        <v>9.6799999999999994E-3</v>
      </c>
      <c r="R197" s="96">
        <f>Q197*H197</f>
        <v>0.35581743999999998</v>
      </c>
      <c r="S197" s="96">
        <v>0</v>
      </c>
      <c r="T197" s="97">
        <f>S197*H197</f>
        <v>0</v>
      </c>
      <c r="AR197" s="98" t="s">
        <v>143</v>
      </c>
      <c r="AT197" s="98" t="s">
        <v>194</v>
      </c>
      <c r="AU197" s="98" t="s">
        <v>4</v>
      </c>
      <c r="AY197" s="1" t="s">
        <v>88</v>
      </c>
      <c r="BE197" s="99">
        <f>IF(N197="základná",J197,0)</f>
        <v>0</v>
      </c>
      <c r="BF197" s="99">
        <f>IF(N197="znížená",J197,0)</f>
        <v>0</v>
      </c>
      <c r="BG197" s="99">
        <f>IF(N197="zákl. prenesená",J197,0)</f>
        <v>0</v>
      </c>
      <c r="BH197" s="99">
        <f>IF(N197="zníž. prenesená",J197,0)</f>
        <v>0</v>
      </c>
      <c r="BI197" s="99">
        <f>IF(N197="nulová",J197,0)</f>
        <v>0</v>
      </c>
      <c r="BJ197" s="1" t="s">
        <v>4</v>
      </c>
      <c r="BK197" s="99">
        <f>ROUND(I197*H197,2)</f>
        <v>0</v>
      </c>
      <c r="BL197" s="1" t="s">
        <v>121</v>
      </c>
      <c r="BM197" s="98" t="s">
        <v>236</v>
      </c>
    </row>
    <row r="198" spans="2:65" s="108" customFormat="1" x14ac:dyDescent="0.2">
      <c r="B198" s="109"/>
      <c r="D198" s="102" t="s">
        <v>95</v>
      </c>
      <c r="F198" s="111" t="s">
        <v>237</v>
      </c>
      <c r="H198" s="112">
        <v>36.758000000000003</v>
      </c>
      <c r="I198" s="113"/>
      <c r="L198" s="109"/>
      <c r="M198" s="114"/>
      <c r="T198" s="115"/>
      <c r="AT198" s="110" t="s">
        <v>95</v>
      </c>
      <c r="AU198" s="110" t="s">
        <v>4</v>
      </c>
      <c r="AV198" s="108" t="s">
        <v>4</v>
      </c>
      <c r="AW198" s="108" t="s">
        <v>10</v>
      </c>
      <c r="AX198" s="108" t="s">
        <v>87</v>
      </c>
      <c r="AY198" s="110" t="s">
        <v>88</v>
      </c>
    </row>
    <row r="199" spans="2:65" s="9" customFormat="1" ht="16.5" customHeight="1" x14ac:dyDescent="0.2">
      <c r="B199" s="10"/>
      <c r="C199" s="124" t="s">
        <v>143</v>
      </c>
      <c r="D199" s="124" t="s">
        <v>194</v>
      </c>
      <c r="E199" s="125" t="s">
        <v>228</v>
      </c>
      <c r="F199" s="126" t="s">
        <v>229</v>
      </c>
      <c r="G199" s="127" t="s">
        <v>172</v>
      </c>
      <c r="H199" s="128">
        <v>540</v>
      </c>
      <c r="I199" s="129"/>
      <c r="J199" s="130">
        <f>ROUND(I199*H199,2)</f>
        <v>0</v>
      </c>
      <c r="K199" s="131"/>
      <c r="L199" s="132"/>
      <c r="M199" s="133" t="s">
        <v>2</v>
      </c>
      <c r="N199" s="134" t="s">
        <v>38</v>
      </c>
      <c r="P199" s="96">
        <f>O199*H199</f>
        <v>0</v>
      </c>
      <c r="Q199" s="96">
        <v>2.0000000000000001E-4</v>
      </c>
      <c r="R199" s="96">
        <f>Q199*H199</f>
        <v>0.108</v>
      </c>
      <c r="S199" s="96">
        <v>0</v>
      </c>
      <c r="T199" s="97">
        <f>S199*H199</f>
        <v>0</v>
      </c>
      <c r="AR199" s="98" t="s">
        <v>143</v>
      </c>
      <c r="AT199" s="98" t="s">
        <v>194</v>
      </c>
      <c r="AU199" s="98" t="s">
        <v>4</v>
      </c>
      <c r="AY199" s="1" t="s">
        <v>88</v>
      </c>
      <c r="BE199" s="99">
        <f>IF(N199="základná",J199,0)</f>
        <v>0</v>
      </c>
      <c r="BF199" s="99">
        <f>IF(N199="znížená",J199,0)</f>
        <v>0</v>
      </c>
      <c r="BG199" s="99">
        <f>IF(N199="zákl. prenesená",J199,0)</f>
        <v>0</v>
      </c>
      <c r="BH199" s="99">
        <f>IF(N199="zníž. prenesená",J199,0)</f>
        <v>0</v>
      </c>
      <c r="BI199" s="99">
        <f>IF(N199="nulová",J199,0)</f>
        <v>0</v>
      </c>
      <c r="BJ199" s="1" t="s">
        <v>4</v>
      </c>
      <c r="BK199" s="99">
        <f>ROUND(I199*H199,2)</f>
        <v>0</v>
      </c>
      <c r="BL199" s="1" t="s">
        <v>121</v>
      </c>
      <c r="BM199" s="98" t="s">
        <v>238</v>
      </c>
    </row>
    <row r="200" spans="2:65" s="9" customFormat="1" ht="44.25" customHeight="1" x14ac:dyDescent="0.2">
      <c r="B200" s="10"/>
      <c r="C200" s="86" t="s">
        <v>239</v>
      </c>
      <c r="D200" s="86" t="s">
        <v>91</v>
      </c>
      <c r="E200" s="87" t="s">
        <v>240</v>
      </c>
      <c r="F200" s="88" t="s">
        <v>241</v>
      </c>
      <c r="G200" s="89" t="s">
        <v>220</v>
      </c>
      <c r="H200" s="90">
        <v>130</v>
      </c>
      <c r="I200" s="91"/>
      <c r="J200" s="92">
        <f>ROUND(I200*H200,2)</f>
        <v>0</v>
      </c>
      <c r="K200" s="93"/>
      <c r="L200" s="10"/>
      <c r="M200" s="94" t="s">
        <v>2</v>
      </c>
      <c r="N200" s="95" t="s">
        <v>38</v>
      </c>
      <c r="P200" s="96">
        <f>O200*H200</f>
        <v>0</v>
      </c>
      <c r="Q200" s="96">
        <v>2.8712600000000002E-4</v>
      </c>
      <c r="R200" s="96">
        <f>Q200*H200</f>
        <v>3.7326379999999999E-2</v>
      </c>
      <c r="S200" s="96">
        <v>0</v>
      </c>
      <c r="T200" s="97">
        <f>S200*H200</f>
        <v>0</v>
      </c>
      <c r="AR200" s="98" t="s">
        <v>121</v>
      </c>
      <c r="AT200" s="98" t="s">
        <v>91</v>
      </c>
      <c r="AU200" s="98" t="s">
        <v>4</v>
      </c>
      <c r="AY200" s="1" t="s">
        <v>88</v>
      </c>
      <c r="BE200" s="99">
        <f>IF(N200="základná",J200,0)</f>
        <v>0</v>
      </c>
      <c r="BF200" s="99">
        <f>IF(N200="znížená",J200,0)</f>
        <v>0</v>
      </c>
      <c r="BG200" s="99">
        <f>IF(N200="zákl. prenesená",J200,0)</f>
        <v>0</v>
      </c>
      <c r="BH200" s="99">
        <f>IF(N200="zníž. prenesená",J200,0)</f>
        <v>0</v>
      </c>
      <c r="BI200" s="99">
        <f>IF(N200="nulová",J200,0)</f>
        <v>0</v>
      </c>
      <c r="BJ200" s="1" t="s">
        <v>4</v>
      </c>
      <c r="BK200" s="99">
        <f>ROUND(I200*H200,2)</f>
        <v>0</v>
      </c>
      <c r="BL200" s="1" t="s">
        <v>121</v>
      </c>
      <c r="BM200" s="98" t="s">
        <v>242</v>
      </c>
    </row>
    <row r="201" spans="2:65" s="108" customFormat="1" x14ac:dyDescent="0.2">
      <c r="B201" s="109"/>
      <c r="D201" s="102" t="s">
        <v>95</v>
      </c>
      <c r="E201" s="110" t="s">
        <v>2</v>
      </c>
      <c r="F201" s="111" t="s">
        <v>243</v>
      </c>
      <c r="H201" s="112">
        <v>130</v>
      </c>
      <c r="I201" s="113"/>
      <c r="L201" s="109"/>
      <c r="M201" s="114"/>
      <c r="T201" s="115"/>
      <c r="AT201" s="110" t="s">
        <v>95</v>
      </c>
      <c r="AU201" s="110" t="s">
        <v>4</v>
      </c>
      <c r="AV201" s="108" t="s">
        <v>4</v>
      </c>
      <c r="AW201" s="108" t="s">
        <v>97</v>
      </c>
      <c r="AX201" s="108" t="s">
        <v>87</v>
      </c>
      <c r="AY201" s="110" t="s">
        <v>88</v>
      </c>
    </row>
    <row r="202" spans="2:65" s="9" customFormat="1" ht="37.9" customHeight="1" x14ac:dyDescent="0.2">
      <c r="B202" s="10"/>
      <c r="C202" s="86" t="s">
        <v>147</v>
      </c>
      <c r="D202" s="86" t="s">
        <v>91</v>
      </c>
      <c r="E202" s="87" t="s">
        <v>244</v>
      </c>
      <c r="F202" s="88" t="s">
        <v>245</v>
      </c>
      <c r="G202" s="89" t="s">
        <v>220</v>
      </c>
      <c r="H202" s="90">
        <v>130</v>
      </c>
      <c r="I202" s="91"/>
      <c r="J202" s="92">
        <f>ROUND(I202*H202,2)</f>
        <v>0</v>
      </c>
      <c r="K202" s="93"/>
      <c r="L202" s="10"/>
      <c r="M202" s="94" t="s">
        <v>2</v>
      </c>
      <c r="N202" s="95" t="s">
        <v>38</v>
      </c>
      <c r="P202" s="96">
        <f>O202*H202</f>
        <v>0</v>
      </c>
      <c r="Q202" s="96">
        <v>5.0000000000000002E-5</v>
      </c>
      <c r="R202" s="96">
        <f>Q202*H202</f>
        <v>6.5000000000000006E-3</v>
      </c>
      <c r="S202" s="96">
        <v>0</v>
      </c>
      <c r="T202" s="97">
        <f>S202*H202</f>
        <v>0</v>
      </c>
      <c r="AR202" s="98" t="s">
        <v>121</v>
      </c>
      <c r="AT202" s="98" t="s">
        <v>91</v>
      </c>
      <c r="AU202" s="98" t="s">
        <v>4</v>
      </c>
      <c r="AY202" s="1" t="s">
        <v>88</v>
      </c>
      <c r="BE202" s="99">
        <f>IF(N202="základná",J202,0)</f>
        <v>0</v>
      </c>
      <c r="BF202" s="99">
        <f>IF(N202="znížená",J202,0)</f>
        <v>0</v>
      </c>
      <c r="BG202" s="99">
        <f>IF(N202="zákl. prenesená",J202,0)</f>
        <v>0</v>
      </c>
      <c r="BH202" s="99">
        <f>IF(N202="zníž. prenesená",J202,0)</f>
        <v>0</v>
      </c>
      <c r="BI202" s="99">
        <f>IF(N202="nulová",J202,0)</f>
        <v>0</v>
      </c>
      <c r="BJ202" s="1" t="s">
        <v>4</v>
      </c>
      <c r="BK202" s="99">
        <f>ROUND(I202*H202,2)</f>
        <v>0</v>
      </c>
      <c r="BL202" s="1" t="s">
        <v>121</v>
      </c>
      <c r="BM202" s="98" t="s">
        <v>246</v>
      </c>
    </row>
    <row r="203" spans="2:65" s="108" customFormat="1" x14ac:dyDescent="0.2">
      <c r="B203" s="109"/>
      <c r="D203" s="102" t="s">
        <v>95</v>
      </c>
      <c r="E203" s="110" t="s">
        <v>2</v>
      </c>
      <c r="F203" s="111" t="s">
        <v>247</v>
      </c>
      <c r="H203" s="112">
        <v>130</v>
      </c>
      <c r="I203" s="113"/>
      <c r="L203" s="109"/>
      <c r="M203" s="114"/>
      <c r="T203" s="115"/>
      <c r="AT203" s="110" t="s">
        <v>95</v>
      </c>
      <c r="AU203" s="110" t="s">
        <v>4</v>
      </c>
      <c r="AV203" s="108" t="s">
        <v>4</v>
      </c>
      <c r="AW203" s="108" t="s">
        <v>97</v>
      </c>
      <c r="AX203" s="108" t="s">
        <v>87</v>
      </c>
      <c r="AY203" s="110" t="s">
        <v>88</v>
      </c>
    </row>
    <row r="204" spans="2:65" s="9" customFormat="1" ht="24.2" customHeight="1" x14ac:dyDescent="0.2">
      <c r="B204" s="10"/>
      <c r="C204" s="86" t="s">
        <v>248</v>
      </c>
      <c r="D204" s="86" t="s">
        <v>91</v>
      </c>
      <c r="E204" s="87" t="s">
        <v>249</v>
      </c>
      <c r="F204" s="88" t="s">
        <v>250</v>
      </c>
      <c r="G204" s="89" t="s">
        <v>102</v>
      </c>
      <c r="H204" s="90">
        <v>580.06299999999999</v>
      </c>
      <c r="I204" s="91"/>
      <c r="J204" s="92">
        <f>ROUND(I204*H204,2)</f>
        <v>0</v>
      </c>
      <c r="K204" s="93"/>
      <c r="L204" s="10"/>
      <c r="M204" s="94" t="s">
        <v>2</v>
      </c>
      <c r="N204" s="95" t="s">
        <v>38</v>
      </c>
      <c r="P204" s="96">
        <f>O204*H204</f>
        <v>0</v>
      </c>
      <c r="Q204" s="96">
        <v>0</v>
      </c>
      <c r="R204" s="96">
        <f>Q204*H204</f>
        <v>0</v>
      </c>
      <c r="S204" s="96">
        <v>0</v>
      </c>
      <c r="T204" s="97">
        <f>S204*H204</f>
        <v>0</v>
      </c>
      <c r="AR204" s="98" t="s">
        <v>121</v>
      </c>
      <c r="AT204" s="98" t="s">
        <v>91</v>
      </c>
      <c r="AU204" s="98" t="s">
        <v>4</v>
      </c>
      <c r="AY204" s="1" t="s">
        <v>88</v>
      </c>
      <c r="BE204" s="99">
        <f>IF(N204="základná",J204,0)</f>
        <v>0</v>
      </c>
      <c r="BF204" s="99">
        <f>IF(N204="znížená",J204,0)</f>
        <v>0</v>
      </c>
      <c r="BG204" s="99">
        <f>IF(N204="zákl. prenesená",J204,0)</f>
        <v>0</v>
      </c>
      <c r="BH204" s="99">
        <f>IF(N204="zníž. prenesená",J204,0)</f>
        <v>0</v>
      </c>
      <c r="BI204" s="99">
        <f>IF(N204="nulová",J204,0)</f>
        <v>0</v>
      </c>
      <c r="BJ204" s="1" t="s">
        <v>4</v>
      </c>
      <c r="BK204" s="99">
        <f>ROUND(I204*H204,2)</f>
        <v>0</v>
      </c>
      <c r="BL204" s="1" t="s">
        <v>121</v>
      </c>
      <c r="BM204" s="98" t="s">
        <v>251</v>
      </c>
    </row>
    <row r="205" spans="2:65" s="108" customFormat="1" x14ac:dyDescent="0.2">
      <c r="B205" s="109"/>
      <c r="D205" s="102" t="s">
        <v>95</v>
      </c>
      <c r="E205" s="110" t="s">
        <v>2</v>
      </c>
      <c r="F205" s="111" t="s">
        <v>6</v>
      </c>
      <c r="H205" s="112">
        <v>580.06299999999999</v>
      </c>
      <c r="I205" s="113"/>
      <c r="L205" s="109"/>
      <c r="M205" s="114"/>
      <c r="T205" s="115"/>
      <c r="AT205" s="110" t="s">
        <v>95</v>
      </c>
      <c r="AU205" s="110" t="s">
        <v>4</v>
      </c>
      <c r="AV205" s="108" t="s">
        <v>4</v>
      </c>
      <c r="AW205" s="108" t="s">
        <v>97</v>
      </c>
      <c r="AX205" s="108" t="s">
        <v>87</v>
      </c>
      <c r="AY205" s="110" t="s">
        <v>88</v>
      </c>
    </row>
    <row r="206" spans="2:65" s="9" customFormat="1" ht="16.5" customHeight="1" x14ac:dyDescent="0.2">
      <c r="B206" s="10"/>
      <c r="C206" s="124" t="s">
        <v>151</v>
      </c>
      <c r="D206" s="124" t="s">
        <v>194</v>
      </c>
      <c r="E206" s="125" t="s">
        <v>252</v>
      </c>
      <c r="F206" s="126" t="s">
        <v>253</v>
      </c>
      <c r="G206" s="127" t="s">
        <v>102</v>
      </c>
      <c r="H206" s="128">
        <v>667.072</v>
      </c>
      <c r="I206" s="129"/>
      <c r="J206" s="130">
        <f>ROUND(I206*H206,2)</f>
        <v>0</v>
      </c>
      <c r="K206" s="131"/>
      <c r="L206" s="132"/>
      <c r="M206" s="133" t="s">
        <v>2</v>
      </c>
      <c r="N206" s="134" t="s">
        <v>38</v>
      </c>
      <c r="P206" s="96">
        <f>O206*H206</f>
        <v>0</v>
      </c>
      <c r="Q206" s="96">
        <v>2.9999999999999997E-4</v>
      </c>
      <c r="R206" s="96">
        <f>Q206*H206</f>
        <v>0.20012159999999998</v>
      </c>
      <c r="S206" s="96">
        <v>0</v>
      </c>
      <c r="T206" s="97">
        <f>S206*H206</f>
        <v>0</v>
      </c>
      <c r="AR206" s="98" t="s">
        <v>143</v>
      </c>
      <c r="AT206" s="98" t="s">
        <v>194</v>
      </c>
      <c r="AU206" s="98" t="s">
        <v>4</v>
      </c>
      <c r="AY206" s="1" t="s">
        <v>88</v>
      </c>
      <c r="BE206" s="99">
        <f>IF(N206="základná",J206,0)</f>
        <v>0</v>
      </c>
      <c r="BF206" s="99">
        <f>IF(N206="znížená",J206,0)</f>
        <v>0</v>
      </c>
      <c r="BG206" s="99">
        <f>IF(N206="zákl. prenesená",J206,0)</f>
        <v>0</v>
      </c>
      <c r="BH206" s="99">
        <f>IF(N206="zníž. prenesená",J206,0)</f>
        <v>0</v>
      </c>
      <c r="BI206" s="99">
        <f>IF(N206="nulová",J206,0)</f>
        <v>0</v>
      </c>
      <c r="BJ206" s="1" t="s">
        <v>4</v>
      </c>
      <c r="BK206" s="99">
        <f>ROUND(I206*H206,2)</f>
        <v>0</v>
      </c>
      <c r="BL206" s="1" t="s">
        <v>121</v>
      </c>
      <c r="BM206" s="98" t="s">
        <v>254</v>
      </c>
    </row>
    <row r="207" spans="2:65" s="108" customFormat="1" x14ac:dyDescent="0.2">
      <c r="B207" s="109"/>
      <c r="D207" s="102" t="s">
        <v>95</v>
      </c>
      <c r="F207" s="111" t="s">
        <v>255</v>
      </c>
      <c r="H207" s="112">
        <v>667.072</v>
      </c>
      <c r="I207" s="113"/>
      <c r="L207" s="109"/>
      <c r="M207" s="114"/>
      <c r="T207" s="115"/>
      <c r="AT207" s="110" t="s">
        <v>95</v>
      </c>
      <c r="AU207" s="110" t="s">
        <v>4</v>
      </c>
      <c r="AV207" s="108" t="s">
        <v>4</v>
      </c>
      <c r="AW207" s="108" t="s">
        <v>10</v>
      </c>
      <c r="AX207" s="108" t="s">
        <v>87</v>
      </c>
      <c r="AY207" s="110" t="s">
        <v>88</v>
      </c>
    </row>
    <row r="208" spans="2:65" s="9" customFormat="1" ht="37.9" customHeight="1" x14ac:dyDescent="0.2">
      <c r="B208" s="10"/>
      <c r="C208" s="86" t="s">
        <v>256</v>
      </c>
      <c r="D208" s="86" t="s">
        <v>91</v>
      </c>
      <c r="E208" s="87" t="s">
        <v>257</v>
      </c>
      <c r="F208" s="88" t="s">
        <v>258</v>
      </c>
      <c r="G208" s="89" t="s">
        <v>102</v>
      </c>
      <c r="H208" s="90">
        <v>580.06299999999999</v>
      </c>
      <c r="I208" s="91"/>
      <c r="J208" s="92">
        <f>ROUND(I208*H208,2)</f>
        <v>0</v>
      </c>
      <c r="K208" s="93"/>
      <c r="L208" s="10"/>
      <c r="M208" s="94" t="s">
        <v>2</v>
      </c>
      <c r="N208" s="95" t="s">
        <v>38</v>
      </c>
      <c r="P208" s="96">
        <f>O208*H208</f>
        <v>0</v>
      </c>
      <c r="Q208" s="96">
        <v>0</v>
      </c>
      <c r="R208" s="96">
        <f>Q208*H208</f>
        <v>0</v>
      </c>
      <c r="S208" s="96">
        <v>0</v>
      </c>
      <c r="T208" s="97">
        <f>S208*H208</f>
        <v>0</v>
      </c>
      <c r="AR208" s="98" t="s">
        <v>121</v>
      </c>
      <c r="AT208" s="98" t="s">
        <v>91</v>
      </c>
      <c r="AU208" s="98" t="s">
        <v>4</v>
      </c>
      <c r="AY208" s="1" t="s">
        <v>88</v>
      </c>
      <c r="BE208" s="99">
        <f>IF(N208="základná",J208,0)</f>
        <v>0</v>
      </c>
      <c r="BF208" s="99">
        <f>IF(N208="znížená",J208,0)</f>
        <v>0</v>
      </c>
      <c r="BG208" s="99">
        <f>IF(N208="zákl. prenesená",J208,0)</f>
        <v>0</v>
      </c>
      <c r="BH208" s="99">
        <f>IF(N208="zníž. prenesená",J208,0)</f>
        <v>0</v>
      </c>
      <c r="BI208" s="99">
        <f>IF(N208="nulová",J208,0)</f>
        <v>0</v>
      </c>
      <c r="BJ208" s="1" t="s">
        <v>4</v>
      </c>
      <c r="BK208" s="99">
        <f>ROUND(I208*H208,2)</f>
        <v>0</v>
      </c>
      <c r="BL208" s="1" t="s">
        <v>121</v>
      </c>
      <c r="BM208" s="98" t="s">
        <v>259</v>
      </c>
    </row>
    <row r="209" spans="2:65" s="100" customFormat="1" x14ac:dyDescent="0.2">
      <c r="B209" s="101"/>
      <c r="D209" s="102" t="s">
        <v>95</v>
      </c>
      <c r="E209" s="103" t="s">
        <v>2</v>
      </c>
      <c r="F209" s="104" t="s">
        <v>260</v>
      </c>
      <c r="H209" s="103" t="s">
        <v>2</v>
      </c>
      <c r="I209" s="105"/>
      <c r="L209" s="101"/>
      <c r="M209" s="106"/>
      <c r="T209" s="107"/>
      <c r="AT209" s="103" t="s">
        <v>95</v>
      </c>
      <c r="AU209" s="103" t="s">
        <v>4</v>
      </c>
      <c r="AV209" s="100" t="s">
        <v>87</v>
      </c>
      <c r="AW209" s="100" t="s">
        <v>97</v>
      </c>
      <c r="AX209" s="100" t="s">
        <v>5</v>
      </c>
      <c r="AY209" s="103" t="s">
        <v>88</v>
      </c>
    </row>
    <row r="210" spans="2:65" s="108" customFormat="1" x14ac:dyDescent="0.2">
      <c r="B210" s="109"/>
      <c r="D210" s="102" t="s">
        <v>95</v>
      </c>
      <c r="E210" s="110" t="s">
        <v>2</v>
      </c>
      <c r="F210" s="111" t="s">
        <v>261</v>
      </c>
      <c r="H210" s="112">
        <v>539.96299999999997</v>
      </c>
      <c r="I210" s="113"/>
      <c r="L210" s="109"/>
      <c r="M210" s="114"/>
      <c r="T210" s="115"/>
      <c r="AT210" s="110" t="s">
        <v>95</v>
      </c>
      <c r="AU210" s="110" t="s">
        <v>4</v>
      </c>
      <c r="AV210" s="108" t="s">
        <v>4</v>
      </c>
      <c r="AW210" s="108" t="s">
        <v>97</v>
      </c>
      <c r="AX210" s="108" t="s">
        <v>5</v>
      </c>
      <c r="AY210" s="110" t="s">
        <v>88</v>
      </c>
    </row>
    <row r="211" spans="2:65" s="108" customFormat="1" x14ac:dyDescent="0.2">
      <c r="B211" s="109"/>
      <c r="D211" s="102" t="s">
        <v>95</v>
      </c>
      <c r="E211" s="110" t="s">
        <v>2</v>
      </c>
      <c r="F211" s="111" t="s">
        <v>262</v>
      </c>
      <c r="H211" s="112">
        <v>40.1</v>
      </c>
      <c r="I211" s="113"/>
      <c r="L211" s="109"/>
      <c r="M211" s="114"/>
      <c r="T211" s="115"/>
      <c r="AT211" s="110" t="s">
        <v>95</v>
      </c>
      <c r="AU211" s="110" t="s">
        <v>4</v>
      </c>
      <c r="AV211" s="108" t="s">
        <v>4</v>
      </c>
      <c r="AW211" s="108" t="s">
        <v>97</v>
      </c>
      <c r="AX211" s="108" t="s">
        <v>5</v>
      </c>
      <c r="AY211" s="110" t="s">
        <v>88</v>
      </c>
    </row>
    <row r="212" spans="2:65" s="116" customFormat="1" x14ac:dyDescent="0.2">
      <c r="B212" s="117"/>
      <c r="D212" s="102" t="s">
        <v>95</v>
      </c>
      <c r="E212" s="118" t="s">
        <v>6</v>
      </c>
      <c r="F212" s="119" t="s">
        <v>99</v>
      </c>
      <c r="H212" s="120">
        <v>580.06299999999999</v>
      </c>
      <c r="I212" s="121"/>
      <c r="L212" s="117"/>
      <c r="M212" s="122"/>
      <c r="T212" s="123"/>
      <c r="AT212" s="118" t="s">
        <v>95</v>
      </c>
      <c r="AU212" s="118" t="s">
        <v>4</v>
      </c>
      <c r="AV212" s="116" t="s">
        <v>89</v>
      </c>
      <c r="AW212" s="116" t="s">
        <v>97</v>
      </c>
      <c r="AX212" s="116" t="s">
        <v>87</v>
      </c>
      <c r="AY212" s="118" t="s">
        <v>88</v>
      </c>
    </row>
    <row r="213" spans="2:65" s="9" customFormat="1" ht="37.9" customHeight="1" x14ac:dyDescent="0.2">
      <c r="B213" s="10"/>
      <c r="C213" s="124" t="s">
        <v>155</v>
      </c>
      <c r="D213" s="124" t="s">
        <v>194</v>
      </c>
      <c r="E213" s="125" t="s">
        <v>263</v>
      </c>
      <c r="F213" s="126" t="s">
        <v>264</v>
      </c>
      <c r="G213" s="127" t="s">
        <v>102</v>
      </c>
      <c r="H213" s="128">
        <v>667.072</v>
      </c>
      <c r="I213" s="129"/>
      <c r="J213" s="130">
        <f>ROUND(I213*H213,2)</f>
        <v>0</v>
      </c>
      <c r="K213" s="131"/>
      <c r="L213" s="132"/>
      <c r="M213" s="133" t="s">
        <v>2</v>
      </c>
      <c r="N213" s="134" t="s">
        <v>38</v>
      </c>
      <c r="P213" s="96">
        <f>O213*H213</f>
        <v>0</v>
      </c>
      <c r="Q213" s="96">
        <v>1.9E-3</v>
      </c>
      <c r="R213" s="96">
        <f>Q213*H213</f>
        <v>1.2674368</v>
      </c>
      <c r="S213" s="96">
        <v>0</v>
      </c>
      <c r="T213" s="97">
        <f>S213*H213</f>
        <v>0</v>
      </c>
      <c r="AR213" s="98" t="s">
        <v>143</v>
      </c>
      <c r="AT213" s="98" t="s">
        <v>194</v>
      </c>
      <c r="AU213" s="98" t="s">
        <v>4</v>
      </c>
      <c r="AY213" s="1" t="s">
        <v>88</v>
      </c>
      <c r="BE213" s="99">
        <f>IF(N213="základná",J213,0)</f>
        <v>0</v>
      </c>
      <c r="BF213" s="99">
        <f>IF(N213="znížená",J213,0)</f>
        <v>0</v>
      </c>
      <c r="BG213" s="99">
        <f>IF(N213="zákl. prenesená",J213,0)</f>
        <v>0</v>
      </c>
      <c r="BH213" s="99">
        <f>IF(N213="zníž. prenesená",J213,0)</f>
        <v>0</v>
      </c>
      <c r="BI213" s="99">
        <f>IF(N213="nulová",J213,0)</f>
        <v>0</v>
      </c>
      <c r="BJ213" s="1" t="s">
        <v>4</v>
      </c>
      <c r="BK213" s="99">
        <f>ROUND(I213*H213,2)</f>
        <v>0</v>
      </c>
      <c r="BL213" s="1" t="s">
        <v>121</v>
      </c>
      <c r="BM213" s="98" t="s">
        <v>265</v>
      </c>
    </row>
    <row r="214" spans="2:65" s="108" customFormat="1" x14ac:dyDescent="0.2">
      <c r="B214" s="109"/>
      <c r="D214" s="102" t="s">
        <v>95</v>
      </c>
      <c r="E214" s="110" t="s">
        <v>2</v>
      </c>
      <c r="F214" s="111" t="s">
        <v>266</v>
      </c>
      <c r="H214" s="112">
        <v>667.072</v>
      </c>
      <c r="I214" s="113"/>
      <c r="L214" s="109"/>
      <c r="M214" s="114"/>
      <c r="T214" s="115"/>
      <c r="AT214" s="110" t="s">
        <v>95</v>
      </c>
      <c r="AU214" s="110" t="s">
        <v>4</v>
      </c>
      <c r="AV214" s="108" t="s">
        <v>4</v>
      </c>
      <c r="AW214" s="108" t="s">
        <v>97</v>
      </c>
      <c r="AX214" s="108" t="s">
        <v>87</v>
      </c>
      <c r="AY214" s="110" t="s">
        <v>88</v>
      </c>
    </row>
    <row r="215" spans="2:65" s="9" customFormat="1" ht="16.5" customHeight="1" x14ac:dyDescent="0.2">
      <c r="B215" s="10"/>
      <c r="C215" s="124" t="s">
        <v>267</v>
      </c>
      <c r="D215" s="124" t="s">
        <v>194</v>
      </c>
      <c r="E215" s="125" t="s">
        <v>268</v>
      </c>
      <c r="F215" s="126" t="s">
        <v>269</v>
      </c>
      <c r="G215" s="127" t="s">
        <v>172</v>
      </c>
      <c r="H215" s="128">
        <v>3480</v>
      </c>
      <c r="I215" s="129"/>
      <c r="J215" s="130">
        <f>ROUND(I215*H215,2)</f>
        <v>0</v>
      </c>
      <c r="K215" s="131"/>
      <c r="L215" s="132"/>
      <c r="M215" s="133" t="s">
        <v>2</v>
      </c>
      <c r="N215" s="134" t="s">
        <v>38</v>
      </c>
      <c r="P215" s="96">
        <f>O215*H215</f>
        <v>0</v>
      </c>
      <c r="Q215" s="96">
        <v>0</v>
      </c>
      <c r="R215" s="96">
        <f>Q215*H215</f>
        <v>0</v>
      </c>
      <c r="S215" s="96">
        <v>0</v>
      </c>
      <c r="T215" s="97">
        <f>S215*H215</f>
        <v>0</v>
      </c>
      <c r="AR215" s="98" t="s">
        <v>143</v>
      </c>
      <c r="AT215" s="98" t="s">
        <v>194</v>
      </c>
      <c r="AU215" s="98" t="s">
        <v>4</v>
      </c>
      <c r="AY215" s="1" t="s">
        <v>88</v>
      </c>
      <c r="BE215" s="99">
        <f>IF(N215="základná",J215,0)</f>
        <v>0</v>
      </c>
      <c r="BF215" s="99">
        <f>IF(N215="znížená",J215,0)</f>
        <v>0</v>
      </c>
      <c r="BG215" s="99">
        <f>IF(N215="zákl. prenesená",J215,0)</f>
        <v>0</v>
      </c>
      <c r="BH215" s="99">
        <f>IF(N215="zníž. prenesená",J215,0)</f>
        <v>0</v>
      </c>
      <c r="BI215" s="99">
        <f>IF(N215="nulová",J215,0)</f>
        <v>0</v>
      </c>
      <c r="BJ215" s="1" t="s">
        <v>4</v>
      </c>
      <c r="BK215" s="99">
        <f>ROUND(I215*H215,2)</f>
        <v>0</v>
      </c>
      <c r="BL215" s="1" t="s">
        <v>121</v>
      </c>
      <c r="BM215" s="98" t="s">
        <v>270</v>
      </c>
    </row>
    <row r="216" spans="2:65" s="108" customFormat="1" x14ac:dyDescent="0.2">
      <c r="B216" s="109"/>
      <c r="D216" s="102" t="s">
        <v>95</v>
      </c>
      <c r="E216" s="110" t="s">
        <v>2</v>
      </c>
      <c r="F216" s="111" t="s">
        <v>271</v>
      </c>
      <c r="H216" s="112">
        <v>3480</v>
      </c>
      <c r="I216" s="113"/>
      <c r="L216" s="109"/>
      <c r="M216" s="114"/>
      <c r="T216" s="115"/>
      <c r="AT216" s="110" t="s">
        <v>95</v>
      </c>
      <c r="AU216" s="110" t="s">
        <v>4</v>
      </c>
      <c r="AV216" s="108" t="s">
        <v>4</v>
      </c>
      <c r="AW216" s="108" t="s">
        <v>97</v>
      </c>
      <c r="AX216" s="108" t="s">
        <v>87</v>
      </c>
      <c r="AY216" s="110" t="s">
        <v>88</v>
      </c>
    </row>
    <row r="217" spans="2:65" s="9" customFormat="1" ht="16.5" customHeight="1" x14ac:dyDescent="0.2">
      <c r="B217" s="10"/>
      <c r="C217" s="124" t="s">
        <v>161</v>
      </c>
      <c r="D217" s="124" t="s">
        <v>194</v>
      </c>
      <c r="E217" s="125" t="s">
        <v>272</v>
      </c>
      <c r="F217" s="126" t="s">
        <v>273</v>
      </c>
      <c r="G217" s="127" t="s">
        <v>172</v>
      </c>
      <c r="H217" s="128">
        <v>3480</v>
      </c>
      <c r="I217" s="129"/>
      <c r="J217" s="130">
        <f t="shared" ref="J217:J224" si="0">ROUND(I217*H217,2)</f>
        <v>0</v>
      </c>
      <c r="K217" s="131"/>
      <c r="L217" s="132"/>
      <c r="M217" s="133" t="s">
        <v>2</v>
      </c>
      <c r="N217" s="134" t="s">
        <v>38</v>
      </c>
      <c r="P217" s="96">
        <f t="shared" ref="P217:P224" si="1">O217*H217</f>
        <v>0</v>
      </c>
      <c r="Q217" s="96">
        <v>0</v>
      </c>
      <c r="R217" s="96">
        <f t="shared" ref="R217:R224" si="2">Q217*H217</f>
        <v>0</v>
      </c>
      <c r="S217" s="96">
        <v>0</v>
      </c>
      <c r="T217" s="97">
        <f t="shared" ref="T217:T224" si="3">S217*H217</f>
        <v>0</v>
      </c>
      <c r="AR217" s="98" t="s">
        <v>143</v>
      </c>
      <c r="AT217" s="98" t="s">
        <v>194</v>
      </c>
      <c r="AU217" s="98" t="s">
        <v>4</v>
      </c>
      <c r="AY217" s="1" t="s">
        <v>88</v>
      </c>
      <c r="BE217" s="99">
        <f t="shared" ref="BE217:BE224" si="4">IF(N217="základná",J217,0)</f>
        <v>0</v>
      </c>
      <c r="BF217" s="99">
        <f t="shared" ref="BF217:BF224" si="5">IF(N217="znížená",J217,0)</f>
        <v>0</v>
      </c>
      <c r="BG217" s="99">
        <f t="shared" ref="BG217:BG224" si="6">IF(N217="zákl. prenesená",J217,0)</f>
        <v>0</v>
      </c>
      <c r="BH217" s="99">
        <f t="shared" ref="BH217:BH224" si="7">IF(N217="zníž. prenesená",J217,0)</f>
        <v>0</v>
      </c>
      <c r="BI217" s="99">
        <f t="shared" ref="BI217:BI224" si="8">IF(N217="nulová",J217,0)</f>
        <v>0</v>
      </c>
      <c r="BJ217" s="1" t="s">
        <v>4</v>
      </c>
      <c r="BK217" s="99">
        <f t="shared" ref="BK217:BK224" si="9">ROUND(I217*H217,2)</f>
        <v>0</v>
      </c>
      <c r="BL217" s="1" t="s">
        <v>121</v>
      </c>
      <c r="BM217" s="98" t="s">
        <v>274</v>
      </c>
    </row>
    <row r="218" spans="2:65" s="9" customFormat="1" ht="24.2" customHeight="1" x14ac:dyDescent="0.2">
      <c r="B218" s="10"/>
      <c r="C218" s="86" t="s">
        <v>275</v>
      </c>
      <c r="D218" s="86" t="s">
        <v>91</v>
      </c>
      <c r="E218" s="87" t="s">
        <v>276</v>
      </c>
      <c r="F218" s="88" t="s">
        <v>277</v>
      </c>
      <c r="G218" s="89" t="s">
        <v>172</v>
      </c>
      <c r="H218" s="90">
        <v>3</v>
      </c>
      <c r="I218" s="91"/>
      <c r="J218" s="92">
        <f t="shared" si="0"/>
        <v>0</v>
      </c>
      <c r="K218" s="93"/>
      <c r="L218" s="10"/>
      <c r="M218" s="94" t="s">
        <v>2</v>
      </c>
      <c r="N218" s="95" t="s">
        <v>38</v>
      </c>
      <c r="P218" s="96">
        <f t="shared" si="1"/>
        <v>0</v>
      </c>
      <c r="Q218" s="96">
        <v>5.5000000000000002E-5</v>
      </c>
      <c r="R218" s="96">
        <f t="shared" si="2"/>
        <v>1.65E-4</v>
      </c>
      <c r="S218" s="96">
        <v>0</v>
      </c>
      <c r="T218" s="97">
        <f t="shared" si="3"/>
        <v>0</v>
      </c>
      <c r="AR218" s="98" t="s">
        <v>121</v>
      </c>
      <c r="AT218" s="98" t="s">
        <v>91</v>
      </c>
      <c r="AU218" s="98" t="s">
        <v>4</v>
      </c>
      <c r="AY218" s="1" t="s">
        <v>88</v>
      </c>
      <c r="BE218" s="99">
        <f t="shared" si="4"/>
        <v>0</v>
      </c>
      <c r="BF218" s="99">
        <f t="shared" si="5"/>
        <v>0</v>
      </c>
      <c r="BG218" s="99">
        <f t="shared" si="6"/>
        <v>0</v>
      </c>
      <c r="BH218" s="99">
        <f t="shared" si="7"/>
        <v>0</v>
      </c>
      <c r="BI218" s="99">
        <f t="shared" si="8"/>
        <v>0</v>
      </c>
      <c r="BJ218" s="1" t="s">
        <v>4</v>
      </c>
      <c r="BK218" s="99">
        <f t="shared" si="9"/>
        <v>0</v>
      </c>
      <c r="BL218" s="1" t="s">
        <v>121</v>
      </c>
      <c r="BM218" s="98" t="s">
        <v>278</v>
      </c>
    </row>
    <row r="219" spans="2:65" s="9" customFormat="1" ht="24.2" customHeight="1" x14ac:dyDescent="0.2">
      <c r="B219" s="10"/>
      <c r="C219" s="124" t="s">
        <v>259</v>
      </c>
      <c r="D219" s="124" t="s">
        <v>194</v>
      </c>
      <c r="E219" s="125" t="s">
        <v>279</v>
      </c>
      <c r="F219" s="126" t="s">
        <v>280</v>
      </c>
      <c r="G219" s="127" t="s">
        <v>172</v>
      </c>
      <c r="H219" s="128">
        <v>3</v>
      </c>
      <c r="I219" s="129"/>
      <c r="J219" s="130">
        <f t="shared" si="0"/>
        <v>0</v>
      </c>
      <c r="K219" s="131"/>
      <c r="L219" s="132"/>
      <c r="M219" s="133" t="s">
        <v>2</v>
      </c>
      <c r="N219" s="134" t="s">
        <v>38</v>
      </c>
      <c r="P219" s="96">
        <f t="shared" si="1"/>
        <v>0</v>
      </c>
      <c r="Q219" s="96">
        <v>8.4999999999999995E-4</v>
      </c>
      <c r="R219" s="96">
        <f t="shared" si="2"/>
        <v>2.5499999999999997E-3</v>
      </c>
      <c r="S219" s="96">
        <v>0</v>
      </c>
      <c r="T219" s="97">
        <f t="shared" si="3"/>
        <v>0</v>
      </c>
      <c r="AR219" s="98" t="s">
        <v>143</v>
      </c>
      <c r="AT219" s="98" t="s">
        <v>194</v>
      </c>
      <c r="AU219" s="98" t="s">
        <v>4</v>
      </c>
      <c r="AY219" s="1" t="s">
        <v>88</v>
      </c>
      <c r="BE219" s="99">
        <f t="shared" si="4"/>
        <v>0</v>
      </c>
      <c r="BF219" s="99">
        <f t="shared" si="5"/>
        <v>0</v>
      </c>
      <c r="BG219" s="99">
        <f t="shared" si="6"/>
        <v>0</v>
      </c>
      <c r="BH219" s="99">
        <f t="shared" si="7"/>
        <v>0</v>
      </c>
      <c r="BI219" s="99">
        <f t="shared" si="8"/>
        <v>0</v>
      </c>
      <c r="BJ219" s="1" t="s">
        <v>4</v>
      </c>
      <c r="BK219" s="99">
        <f t="shared" si="9"/>
        <v>0</v>
      </c>
      <c r="BL219" s="1" t="s">
        <v>121</v>
      </c>
      <c r="BM219" s="98" t="s">
        <v>281</v>
      </c>
    </row>
    <row r="220" spans="2:65" s="9" customFormat="1" ht="21.75" customHeight="1" x14ac:dyDescent="0.2">
      <c r="B220" s="10"/>
      <c r="C220" s="86" t="s">
        <v>282</v>
      </c>
      <c r="D220" s="86" t="s">
        <v>91</v>
      </c>
      <c r="E220" s="87" t="s">
        <v>283</v>
      </c>
      <c r="F220" s="88" t="s">
        <v>284</v>
      </c>
      <c r="G220" s="89" t="s">
        <v>172</v>
      </c>
      <c r="H220" s="90">
        <v>18</v>
      </c>
      <c r="I220" s="91"/>
      <c r="J220" s="92">
        <f t="shared" si="0"/>
        <v>0</v>
      </c>
      <c r="K220" s="93"/>
      <c r="L220" s="10"/>
      <c r="M220" s="94" t="s">
        <v>2</v>
      </c>
      <c r="N220" s="95" t="s">
        <v>38</v>
      </c>
      <c r="P220" s="96">
        <f t="shared" si="1"/>
        <v>0</v>
      </c>
      <c r="Q220" s="96">
        <v>7.9999999999999996E-6</v>
      </c>
      <c r="R220" s="96">
        <f t="shared" si="2"/>
        <v>1.44E-4</v>
      </c>
      <c r="S220" s="96">
        <v>0</v>
      </c>
      <c r="T220" s="97">
        <f t="shared" si="3"/>
        <v>0</v>
      </c>
      <c r="AR220" s="98" t="s">
        <v>121</v>
      </c>
      <c r="AT220" s="98" t="s">
        <v>91</v>
      </c>
      <c r="AU220" s="98" t="s">
        <v>4</v>
      </c>
      <c r="AY220" s="1" t="s">
        <v>88</v>
      </c>
      <c r="BE220" s="99">
        <f t="shared" si="4"/>
        <v>0</v>
      </c>
      <c r="BF220" s="99">
        <f t="shared" si="5"/>
        <v>0</v>
      </c>
      <c r="BG220" s="99">
        <f t="shared" si="6"/>
        <v>0</v>
      </c>
      <c r="BH220" s="99">
        <f t="shared" si="7"/>
        <v>0</v>
      </c>
      <c r="BI220" s="99">
        <f t="shared" si="8"/>
        <v>0</v>
      </c>
      <c r="BJ220" s="1" t="s">
        <v>4</v>
      </c>
      <c r="BK220" s="99">
        <f t="shared" si="9"/>
        <v>0</v>
      </c>
      <c r="BL220" s="1" t="s">
        <v>121</v>
      </c>
      <c r="BM220" s="98" t="s">
        <v>285</v>
      </c>
    </row>
    <row r="221" spans="2:65" s="9" customFormat="1" ht="24.2" customHeight="1" x14ac:dyDescent="0.2">
      <c r="B221" s="10"/>
      <c r="C221" s="124" t="s">
        <v>265</v>
      </c>
      <c r="D221" s="124" t="s">
        <v>194</v>
      </c>
      <c r="E221" s="125" t="s">
        <v>286</v>
      </c>
      <c r="F221" s="126" t="s">
        <v>287</v>
      </c>
      <c r="G221" s="127" t="s">
        <v>172</v>
      </c>
      <c r="H221" s="128">
        <v>18</v>
      </c>
      <c r="I221" s="129"/>
      <c r="J221" s="130">
        <f t="shared" si="0"/>
        <v>0</v>
      </c>
      <c r="K221" s="131"/>
      <c r="L221" s="132"/>
      <c r="M221" s="133" t="s">
        <v>2</v>
      </c>
      <c r="N221" s="134" t="s">
        <v>38</v>
      </c>
      <c r="P221" s="96">
        <f t="shared" si="1"/>
        <v>0</v>
      </c>
      <c r="Q221" s="96">
        <v>3.8000000000000002E-4</v>
      </c>
      <c r="R221" s="96">
        <f t="shared" si="2"/>
        <v>6.8400000000000006E-3</v>
      </c>
      <c r="S221" s="96">
        <v>0</v>
      </c>
      <c r="T221" s="97">
        <f t="shared" si="3"/>
        <v>0</v>
      </c>
      <c r="AR221" s="98" t="s">
        <v>143</v>
      </c>
      <c r="AT221" s="98" t="s">
        <v>194</v>
      </c>
      <c r="AU221" s="98" t="s">
        <v>4</v>
      </c>
      <c r="AY221" s="1" t="s">
        <v>88</v>
      </c>
      <c r="BE221" s="99">
        <f t="shared" si="4"/>
        <v>0</v>
      </c>
      <c r="BF221" s="99">
        <f t="shared" si="5"/>
        <v>0</v>
      </c>
      <c r="BG221" s="99">
        <f t="shared" si="6"/>
        <v>0</v>
      </c>
      <c r="BH221" s="99">
        <f t="shared" si="7"/>
        <v>0</v>
      </c>
      <c r="BI221" s="99">
        <f t="shared" si="8"/>
        <v>0</v>
      </c>
      <c r="BJ221" s="1" t="s">
        <v>4</v>
      </c>
      <c r="BK221" s="99">
        <f t="shared" si="9"/>
        <v>0</v>
      </c>
      <c r="BL221" s="1" t="s">
        <v>121</v>
      </c>
      <c r="BM221" s="98" t="s">
        <v>288</v>
      </c>
    </row>
    <row r="222" spans="2:65" s="9" customFormat="1" ht="16.5" customHeight="1" x14ac:dyDescent="0.2">
      <c r="B222" s="10"/>
      <c r="C222" s="86" t="s">
        <v>289</v>
      </c>
      <c r="D222" s="86" t="s">
        <v>91</v>
      </c>
      <c r="E222" s="87" t="s">
        <v>290</v>
      </c>
      <c r="F222" s="88" t="s">
        <v>291</v>
      </c>
      <c r="G222" s="89" t="s">
        <v>172</v>
      </c>
      <c r="H222" s="90">
        <v>4</v>
      </c>
      <c r="I222" s="91"/>
      <c r="J222" s="92">
        <f t="shared" si="0"/>
        <v>0</v>
      </c>
      <c r="K222" s="93"/>
      <c r="L222" s="10"/>
      <c r="M222" s="94" t="s">
        <v>2</v>
      </c>
      <c r="N222" s="95" t="s">
        <v>38</v>
      </c>
      <c r="P222" s="96">
        <f t="shared" si="1"/>
        <v>0</v>
      </c>
      <c r="Q222" s="96">
        <v>5.0000000000000004E-6</v>
      </c>
      <c r="R222" s="96">
        <f t="shared" si="2"/>
        <v>2.0000000000000002E-5</v>
      </c>
      <c r="S222" s="96">
        <v>0</v>
      </c>
      <c r="T222" s="97">
        <f t="shared" si="3"/>
        <v>0</v>
      </c>
      <c r="AR222" s="98" t="s">
        <v>121</v>
      </c>
      <c r="AT222" s="98" t="s">
        <v>91</v>
      </c>
      <c r="AU222" s="98" t="s">
        <v>4</v>
      </c>
      <c r="AY222" s="1" t="s">
        <v>88</v>
      </c>
      <c r="BE222" s="99">
        <f t="shared" si="4"/>
        <v>0</v>
      </c>
      <c r="BF222" s="99">
        <f t="shared" si="5"/>
        <v>0</v>
      </c>
      <c r="BG222" s="99">
        <f t="shared" si="6"/>
        <v>0</v>
      </c>
      <c r="BH222" s="99">
        <f t="shared" si="7"/>
        <v>0</v>
      </c>
      <c r="BI222" s="99">
        <f t="shared" si="8"/>
        <v>0</v>
      </c>
      <c r="BJ222" s="1" t="s">
        <v>4</v>
      </c>
      <c r="BK222" s="99">
        <f t="shared" si="9"/>
        <v>0</v>
      </c>
      <c r="BL222" s="1" t="s">
        <v>121</v>
      </c>
      <c r="BM222" s="98" t="s">
        <v>292</v>
      </c>
    </row>
    <row r="223" spans="2:65" s="9" customFormat="1" ht="16.5" customHeight="1" x14ac:dyDescent="0.2">
      <c r="B223" s="10"/>
      <c r="C223" s="124" t="s">
        <v>186</v>
      </c>
      <c r="D223" s="124" t="s">
        <v>194</v>
      </c>
      <c r="E223" s="125" t="s">
        <v>293</v>
      </c>
      <c r="F223" s="126" t="s">
        <v>294</v>
      </c>
      <c r="G223" s="127" t="s">
        <v>172</v>
      </c>
      <c r="H223" s="128">
        <v>4</v>
      </c>
      <c r="I223" s="129"/>
      <c r="J223" s="130">
        <f t="shared" si="0"/>
        <v>0</v>
      </c>
      <c r="K223" s="131"/>
      <c r="L223" s="132"/>
      <c r="M223" s="133" t="s">
        <v>2</v>
      </c>
      <c r="N223" s="134" t="s">
        <v>38</v>
      </c>
      <c r="P223" s="96">
        <f t="shared" si="1"/>
        <v>0</v>
      </c>
      <c r="Q223" s="96">
        <v>6.0999999999999997E-4</v>
      </c>
      <c r="R223" s="96">
        <f t="shared" si="2"/>
        <v>2.4399999999999999E-3</v>
      </c>
      <c r="S223" s="96">
        <v>0</v>
      </c>
      <c r="T223" s="97">
        <f t="shared" si="3"/>
        <v>0</v>
      </c>
      <c r="AR223" s="98" t="s">
        <v>143</v>
      </c>
      <c r="AT223" s="98" t="s">
        <v>194</v>
      </c>
      <c r="AU223" s="98" t="s">
        <v>4</v>
      </c>
      <c r="AY223" s="1" t="s">
        <v>88</v>
      </c>
      <c r="BE223" s="99">
        <f t="shared" si="4"/>
        <v>0</v>
      </c>
      <c r="BF223" s="99">
        <f t="shared" si="5"/>
        <v>0</v>
      </c>
      <c r="BG223" s="99">
        <f t="shared" si="6"/>
        <v>0</v>
      </c>
      <c r="BH223" s="99">
        <f t="shared" si="7"/>
        <v>0</v>
      </c>
      <c r="BI223" s="99">
        <f t="shared" si="8"/>
        <v>0</v>
      </c>
      <c r="BJ223" s="1" t="s">
        <v>4</v>
      </c>
      <c r="BK223" s="99">
        <f t="shared" si="9"/>
        <v>0</v>
      </c>
      <c r="BL223" s="1" t="s">
        <v>121</v>
      </c>
      <c r="BM223" s="98" t="s">
        <v>295</v>
      </c>
    </row>
    <row r="224" spans="2:65" s="9" customFormat="1" ht="24.2" customHeight="1" x14ac:dyDescent="0.2">
      <c r="B224" s="10"/>
      <c r="C224" s="86" t="s">
        <v>296</v>
      </c>
      <c r="D224" s="86" t="s">
        <v>91</v>
      </c>
      <c r="E224" s="87" t="s">
        <v>297</v>
      </c>
      <c r="F224" s="88" t="s">
        <v>298</v>
      </c>
      <c r="G224" s="89" t="s">
        <v>299</v>
      </c>
      <c r="H224" s="135"/>
      <c r="I224" s="91"/>
      <c r="J224" s="92">
        <f t="shared" si="0"/>
        <v>0</v>
      </c>
      <c r="K224" s="93"/>
      <c r="L224" s="10"/>
      <c r="M224" s="94" t="s">
        <v>2</v>
      </c>
      <c r="N224" s="95" t="s">
        <v>38</v>
      </c>
      <c r="P224" s="96">
        <f t="shared" si="1"/>
        <v>0</v>
      </c>
      <c r="Q224" s="96">
        <v>0</v>
      </c>
      <c r="R224" s="96">
        <f t="shared" si="2"/>
        <v>0</v>
      </c>
      <c r="S224" s="96">
        <v>0</v>
      </c>
      <c r="T224" s="97">
        <f t="shared" si="3"/>
        <v>0</v>
      </c>
      <c r="AR224" s="98" t="s">
        <v>121</v>
      </c>
      <c r="AT224" s="98" t="s">
        <v>91</v>
      </c>
      <c r="AU224" s="98" t="s">
        <v>4</v>
      </c>
      <c r="AY224" s="1" t="s">
        <v>88</v>
      </c>
      <c r="BE224" s="99">
        <f t="shared" si="4"/>
        <v>0</v>
      </c>
      <c r="BF224" s="99">
        <f t="shared" si="5"/>
        <v>0</v>
      </c>
      <c r="BG224" s="99">
        <f t="shared" si="6"/>
        <v>0</v>
      </c>
      <c r="BH224" s="99">
        <f t="shared" si="7"/>
        <v>0</v>
      </c>
      <c r="BI224" s="99">
        <f t="shared" si="8"/>
        <v>0</v>
      </c>
      <c r="BJ224" s="1" t="s">
        <v>4</v>
      </c>
      <c r="BK224" s="99">
        <f t="shared" si="9"/>
        <v>0</v>
      </c>
      <c r="BL224" s="1" t="s">
        <v>121</v>
      </c>
      <c r="BM224" s="98" t="s">
        <v>300</v>
      </c>
    </row>
    <row r="225" spans="2:65" s="73" customFormat="1" ht="22.9" customHeight="1" x14ac:dyDescent="0.2">
      <c r="B225" s="74"/>
      <c r="D225" s="75" t="s">
        <v>84</v>
      </c>
      <c r="E225" s="84" t="s">
        <v>301</v>
      </c>
      <c r="F225" s="84" t="s">
        <v>302</v>
      </c>
      <c r="I225" s="77"/>
      <c r="J225" s="85">
        <f>BK225</f>
        <v>0</v>
      </c>
      <c r="L225" s="74"/>
      <c r="M225" s="79"/>
      <c r="P225" s="80">
        <f>SUM(P226:P238)</f>
        <v>0</v>
      </c>
      <c r="R225" s="80">
        <f>SUM(R226:R238)</f>
        <v>4.73220653</v>
      </c>
      <c r="T225" s="81">
        <f>SUM(T226:T238)</f>
        <v>0</v>
      </c>
      <c r="AR225" s="75" t="s">
        <v>4</v>
      </c>
      <c r="AT225" s="82" t="s">
        <v>84</v>
      </c>
      <c r="AU225" s="82" t="s">
        <v>87</v>
      </c>
      <c r="AY225" s="75" t="s">
        <v>88</v>
      </c>
      <c r="BK225" s="83">
        <f>SUM(BK226:BK238)</f>
        <v>0</v>
      </c>
    </row>
    <row r="226" spans="2:65" s="9" customFormat="1" ht="33" customHeight="1" x14ac:dyDescent="0.2">
      <c r="B226" s="10"/>
      <c r="C226" s="86" t="s">
        <v>211</v>
      </c>
      <c r="D226" s="86" t="s">
        <v>91</v>
      </c>
      <c r="E226" s="87" t="s">
        <v>303</v>
      </c>
      <c r="F226" s="88" t="s">
        <v>304</v>
      </c>
      <c r="G226" s="89" t="s">
        <v>102</v>
      </c>
      <c r="H226" s="90">
        <v>497.267</v>
      </c>
      <c r="I226" s="91"/>
      <c r="J226" s="92">
        <f>ROUND(I226*H226,2)</f>
        <v>0</v>
      </c>
      <c r="K226" s="93"/>
      <c r="L226" s="10"/>
      <c r="M226" s="94" t="s">
        <v>2</v>
      </c>
      <c r="N226" s="95" t="s">
        <v>38</v>
      </c>
      <c r="P226" s="96">
        <f>O226*H226</f>
        <v>0</v>
      </c>
      <c r="Q226" s="96">
        <v>0</v>
      </c>
      <c r="R226" s="96">
        <f>Q226*H226</f>
        <v>0</v>
      </c>
      <c r="S226" s="96">
        <v>0</v>
      </c>
      <c r="T226" s="97">
        <f>S226*H226</f>
        <v>0</v>
      </c>
      <c r="AR226" s="98" t="s">
        <v>121</v>
      </c>
      <c r="AT226" s="98" t="s">
        <v>91</v>
      </c>
      <c r="AU226" s="98" t="s">
        <v>4</v>
      </c>
      <c r="AY226" s="1" t="s">
        <v>88</v>
      </c>
      <c r="BE226" s="99">
        <f>IF(N226="základná",J226,0)</f>
        <v>0</v>
      </c>
      <c r="BF226" s="99">
        <f>IF(N226="znížená",J226,0)</f>
        <v>0</v>
      </c>
      <c r="BG226" s="99">
        <f>IF(N226="zákl. prenesená",J226,0)</f>
        <v>0</v>
      </c>
      <c r="BH226" s="99">
        <f>IF(N226="zníž. prenesená",J226,0)</f>
        <v>0</v>
      </c>
      <c r="BI226" s="99">
        <f>IF(N226="nulová",J226,0)</f>
        <v>0</v>
      </c>
      <c r="BJ226" s="1" t="s">
        <v>4</v>
      </c>
      <c r="BK226" s="99">
        <f>ROUND(I226*H226,2)</f>
        <v>0</v>
      </c>
      <c r="BL226" s="1" t="s">
        <v>121</v>
      </c>
      <c r="BM226" s="98" t="s">
        <v>305</v>
      </c>
    </row>
    <row r="227" spans="2:65" s="108" customFormat="1" x14ac:dyDescent="0.2">
      <c r="B227" s="109"/>
      <c r="D227" s="102" t="s">
        <v>95</v>
      </c>
      <c r="E227" s="110" t="s">
        <v>2</v>
      </c>
      <c r="F227" s="111" t="s">
        <v>11</v>
      </c>
      <c r="H227" s="112">
        <v>497.267</v>
      </c>
      <c r="I227" s="113"/>
      <c r="L227" s="109"/>
      <c r="M227" s="114"/>
      <c r="T227" s="115"/>
      <c r="AT227" s="110" t="s">
        <v>95</v>
      </c>
      <c r="AU227" s="110" t="s">
        <v>4</v>
      </c>
      <c r="AV227" s="108" t="s">
        <v>4</v>
      </c>
      <c r="AW227" s="108" t="s">
        <v>97</v>
      </c>
      <c r="AX227" s="108" t="s">
        <v>87</v>
      </c>
      <c r="AY227" s="110" t="s">
        <v>88</v>
      </c>
    </row>
    <row r="228" spans="2:65" s="9" customFormat="1" ht="24.2" customHeight="1" x14ac:dyDescent="0.2">
      <c r="B228" s="10"/>
      <c r="C228" s="124" t="s">
        <v>306</v>
      </c>
      <c r="D228" s="124" t="s">
        <v>194</v>
      </c>
      <c r="E228" s="125" t="s">
        <v>307</v>
      </c>
      <c r="F228" s="126" t="s">
        <v>308</v>
      </c>
      <c r="G228" s="127" t="s">
        <v>94</v>
      </c>
      <c r="H228" s="128">
        <v>57.186</v>
      </c>
      <c r="I228" s="129"/>
      <c r="J228" s="130">
        <f>ROUND(I228*H228,2)</f>
        <v>0</v>
      </c>
      <c r="K228" s="131"/>
      <c r="L228" s="132"/>
      <c r="M228" s="133" t="s">
        <v>2</v>
      </c>
      <c r="N228" s="134" t="s">
        <v>38</v>
      </c>
      <c r="P228" s="96">
        <f>O228*H228</f>
        <v>0</v>
      </c>
      <c r="Q228" s="96">
        <v>2.5000000000000001E-2</v>
      </c>
      <c r="R228" s="96">
        <f>Q228*H228</f>
        <v>1.4296500000000001</v>
      </c>
      <c r="S228" s="96">
        <v>0</v>
      </c>
      <c r="T228" s="97">
        <f>S228*H228</f>
        <v>0</v>
      </c>
      <c r="AR228" s="98" t="s">
        <v>143</v>
      </c>
      <c r="AT228" s="98" t="s">
        <v>194</v>
      </c>
      <c r="AU228" s="98" t="s">
        <v>4</v>
      </c>
      <c r="AY228" s="1" t="s">
        <v>88</v>
      </c>
      <c r="BE228" s="99">
        <f>IF(N228="základná",J228,0)</f>
        <v>0</v>
      </c>
      <c r="BF228" s="99">
        <f>IF(N228="znížená",J228,0)</f>
        <v>0</v>
      </c>
      <c r="BG228" s="99">
        <f>IF(N228="zákl. prenesená",J228,0)</f>
        <v>0</v>
      </c>
      <c r="BH228" s="99">
        <f>IF(N228="zníž. prenesená",J228,0)</f>
        <v>0</v>
      </c>
      <c r="BI228" s="99">
        <f>IF(N228="nulová",J228,0)</f>
        <v>0</v>
      </c>
      <c r="BJ228" s="1" t="s">
        <v>4</v>
      </c>
      <c r="BK228" s="99">
        <f>ROUND(I228*H228,2)</f>
        <v>0</v>
      </c>
      <c r="BL228" s="1" t="s">
        <v>121</v>
      </c>
      <c r="BM228" s="98" t="s">
        <v>309</v>
      </c>
    </row>
    <row r="229" spans="2:65" s="108" customFormat="1" x14ac:dyDescent="0.2">
      <c r="B229" s="109"/>
      <c r="D229" s="102" t="s">
        <v>95</v>
      </c>
      <c r="F229" s="111" t="s">
        <v>310</v>
      </c>
      <c r="H229" s="112">
        <v>57.186</v>
      </c>
      <c r="I229" s="113"/>
      <c r="L229" s="109"/>
      <c r="M229" s="114"/>
      <c r="T229" s="115"/>
      <c r="AT229" s="110" t="s">
        <v>95</v>
      </c>
      <c r="AU229" s="110" t="s">
        <v>4</v>
      </c>
      <c r="AV229" s="108" t="s">
        <v>4</v>
      </c>
      <c r="AW229" s="108" t="s">
        <v>10</v>
      </c>
      <c r="AX229" s="108" t="s">
        <v>87</v>
      </c>
      <c r="AY229" s="110" t="s">
        <v>88</v>
      </c>
    </row>
    <row r="230" spans="2:65" s="9" customFormat="1" ht="24.2" customHeight="1" x14ac:dyDescent="0.2">
      <c r="B230" s="10"/>
      <c r="C230" s="86" t="s">
        <v>215</v>
      </c>
      <c r="D230" s="86" t="s">
        <v>91</v>
      </c>
      <c r="E230" s="87" t="s">
        <v>311</v>
      </c>
      <c r="F230" s="88" t="s">
        <v>312</v>
      </c>
      <c r="G230" s="89" t="s">
        <v>102</v>
      </c>
      <c r="H230" s="90">
        <v>497.267</v>
      </c>
      <c r="I230" s="91"/>
      <c r="J230" s="92">
        <f>ROUND(I230*H230,2)</f>
        <v>0</v>
      </c>
      <c r="K230" s="93"/>
      <c r="L230" s="10"/>
      <c r="M230" s="94" t="s">
        <v>2</v>
      </c>
      <c r="N230" s="95" t="s">
        <v>38</v>
      </c>
      <c r="P230" s="96">
        <f>O230*H230</f>
        <v>0</v>
      </c>
      <c r="Q230" s="96">
        <v>0</v>
      </c>
      <c r="R230" s="96">
        <f>Q230*H230</f>
        <v>0</v>
      </c>
      <c r="S230" s="96">
        <v>0</v>
      </c>
      <c r="T230" s="97">
        <f>S230*H230</f>
        <v>0</v>
      </c>
      <c r="AR230" s="98" t="s">
        <v>121</v>
      </c>
      <c r="AT230" s="98" t="s">
        <v>91</v>
      </c>
      <c r="AU230" s="98" t="s">
        <v>4</v>
      </c>
      <c r="AY230" s="1" t="s">
        <v>88</v>
      </c>
      <c r="BE230" s="99">
        <f>IF(N230="základná",J230,0)</f>
        <v>0</v>
      </c>
      <c r="BF230" s="99">
        <f>IF(N230="znížená",J230,0)</f>
        <v>0</v>
      </c>
      <c r="BG230" s="99">
        <f>IF(N230="zákl. prenesená",J230,0)</f>
        <v>0</v>
      </c>
      <c r="BH230" s="99">
        <f>IF(N230="zníž. prenesená",J230,0)</f>
        <v>0</v>
      </c>
      <c r="BI230" s="99">
        <f>IF(N230="nulová",J230,0)</f>
        <v>0</v>
      </c>
      <c r="BJ230" s="1" t="s">
        <v>4</v>
      </c>
      <c r="BK230" s="99">
        <f>ROUND(I230*H230,2)</f>
        <v>0</v>
      </c>
      <c r="BL230" s="1" t="s">
        <v>121</v>
      </c>
      <c r="BM230" s="98" t="s">
        <v>313</v>
      </c>
    </row>
    <row r="231" spans="2:65" s="108" customFormat="1" x14ac:dyDescent="0.2">
      <c r="B231" s="109"/>
      <c r="D231" s="102" t="s">
        <v>95</v>
      </c>
      <c r="E231" s="110" t="s">
        <v>2</v>
      </c>
      <c r="F231" s="111" t="s">
        <v>11</v>
      </c>
      <c r="H231" s="112">
        <v>497.267</v>
      </c>
      <c r="I231" s="113"/>
      <c r="L231" s="109"/>
      <c r="M231" s="114"/>
      <c r="T231" s="115"/>
      <c r="AT231" s="110" t="s">
        <v>95</v>
      </c>
      <c r="AU231" s="110" t="s">
        <v>4</v>
      </c>
      <c r="AV231" s="108" t="s">
        <v>4</v>
      </c>
      <c r="AW231" s="108" t="s">
        <v>97</v>
      </c>
      <c r="AX231" s="108" t="s">
        <v>87</v>
      </c>
      <c r="AY231" s="110" t="s">
        <v>88</v>
      </c>
    </row>
    <row r="232" spans="2:65" s="9" customFormat="1" ht="24.2" customHeight="1" x14ac:dyDescent="0.2">
      <c r="B232" s="10"/>
      <c r="C232" s="124" t="s">
        <v>314</v>
      </c>
      <c r="D232" s="124" t="s">
        <v>194</v>
      </c>
      <c r="E232" s="125" t="s">
        <v>315</v>
      </c>
      <c r="F232" s="126" t="s">
        <v>316</v>
      </c>
      <c r="G232" s="127" t="s">
        <v>102</v>
      </c>
      <c r="H232" s="128">
        <v>1014.425</v>
      </c>
      <c r="I232" s="129"/>
      <c r="J232" s="130">
        <f>ROUND(I232*H232,2)</f>
        <v>0</v>
      </c>
      <c r="K232" s="131"/>
      <c r="L232" s="132"/>
      <c r="M232" s="133" t="s">
        <v>2</v>
      </c>
      <c r="N232" s="134" t="s">
        <v>38</v>
      </c>
      <c r="P232" s="96">
        <f>O232*H232</f>
        <v>0</v>
      </c>
      <c r="Q232" s="96">
        <v>2.9399999999999999E-3</v>
      </c>
      <c r="R232" s="96">
        <f>Q232*H232</f>
        <v>2.9824094999999997</v>
      </c>
      <c r="S232" s="96">
        <v>0</v>
      </c>
      <c r="T232" s="97">
        <f>S232*H232</f>
        <v>0</v>
      </c>
      <c r="AR232" s="98" t="s">
        <v>143</v>
      </c>
      <c r="AT232" s="98" t="s">
        <v>194</v>
      </c>
      <c r="AU232" s="98" t="s">
        <v>4</v>
      </c>
      <c r="AY232" s="1" t="s">
        <v>88</v>
      </c>
      <c r="BE232" s="99">
        <f>IF(N232="základná",J232,0)</f>
        <v>0</v>
      </c>
      <c r="BF232" s="99">
        <f>IF(N232="znížená",J232,0)</f>
        <v>0</v>
      </c>
      <c r="BG232" s="99">
        <f>IF(N232="zákl. prenesená",J232,0)</f>
        <v>0</v>
      </c>
      <c r="BH232" s="99">
        <f>IF(N232="zníž. prenesená",J232,0)</f>
        <v>0</v>
      </c>
      <c r="BI232" s="99">
        <f>IF(N232="nulová",J232,0)</f>
        <v>0</v>
      </c>
      <c r="BJ232" s="1" t="s">
        <v>4</v>
      </c>
      <c r="BK232" s="99">
        <f>ROUND(I232*H232,2)</f>
        <v>0</v>
      </c>
      <c r="BL232" s="1" t="s">
        <v>121</v>
      </c>
      <c r="BM232" s="98" t="s">
        <v>317</v>
      </c>
    </row>
    <row r="233" spans="2:65" s="108" customFormat="1" x14ac:dyDescent="0.2">
      <c r="B233" s="109"/>
      <c r="D233" s="102" t="s">
        <v>95</v>
      </c>
      <c r="F233" s="111" t="s">
        <v>318</v>
      </c>
      <c r="H233" s="112">
        <v>1014.425</v>
      </c>
      <c r="I233" s="113"/>
      <c r="L233" s="109"/>
      <c r="M233" s="114"/>
      <c r="T233" s="115"/>
      <c r="AT233" s="110" t="s">
        <v>95</v>
      </c>
      <c r="AU233" s="110" t="s">
        <v>4</v>
      </c>
      <c r="AV233" s="108" t="s">
        <v>4</v>
      </c>
      <c r="AW233" s="108" t="s">
        <v>10</v>
      </c>
      <c r="AX233" s="108" t="s">
        <v>87</v>
      </c>
      <c r="AY233" s="110" t="s">
        <v>88</v>
      </c>
    </row>
    <row r="234" spans="2:65" s="9" customFormat="1" ht="24.2" customHeight="1" x14ac:dyDescent="0.2">
      <c r="B234" s="10"/>
      <c r="C234" s="86" t="s">
        <v>319</v>
      </c>
      <c r="D234" s="86" t="s">
        <v>91</v>
      </c>
      <c r="E234" s="87" t="s">
        <v>320</v>
      </c>
      <c r="F234" s="88" t="s">
        <v>321</v>
      </c>
      <c r="G234" s="89" t="s">
        <v>102</v>
      </c>
      <c r="H234" s="90">
        <v>59.325000000000003</v>
      </c>
      <c r="I234" s="91"/>
      <c r="J234" s="92">
        <f>ROUND(I234*H234,2)</f>
        <v>0</v>
      </c>
      <c r="K234" s="93"/>
      <c r="L234" s="10"/>
      <c r="M234" s="94" t="s">
        <v>2</v>
      </c>
      <c r="N234" s="95" t="s">
        <v>38</v>
      </c>
      <c r="P234" s="96">
        <f>O234*H234</f>
        <v>0</v>
      </c>
      <c r="Q234" s="96">
        <v>4.0000000000000001E-3</v>
      </c>
      <c r="R234" s="96">
        <f>Q234*H234</f>
        <v>0.23730000000000001</v>
      </c>
      <c r="S234" s="96">
        <v>0</v>
      </c>
      <c r="T234" s="97">
        <f>S234*H234</f>
        <v>0</v>
      </c>
      <c r="AR234" s="98" t="s">
        <v>121</v>
      </c>
      <c r="AT234" s="98" t="s">
        <v>91</v>
      </c>
      <c r="AU234" s="98" t="s">
        <v>4</v>
      </c>
      <c r="AY234" s="1" t="s">
        <v>88</v>
      </c>
      <c r="BE234" s="99">
        <f>IF(N234="základná",J234,0)</f>
        <v>0</v>
      </c>
      <c r="BF234" s="99">
        <f>IF(N234="znížená",J234,0)</f>
        <v>0</v>
      </c>
      <c r="BG234" s="99">
        <f>IF(N234="zákl. prenesená",J234,0)</f>
        <v>0</v>
      </c>
      <c r="BH234" s="99">
        <f>IF(N234="zníž. prenesená",J234,0)</f>
        <v>0</v>
      </c>
      <c r="BI234" s="99">
        <f>IF(N234="nulová",J234,0)</f>
        <v>0</v>
      </c>
      <c r="BJ234" s="1" t="s">
        <v>4</v>
      </c>
      <c r="BK234" s="99">
        <f>ROUND(I234*H234,2)</f>
        <v>0</v>
      </c>
      <c r="BL234" s="1" t="s">
        <v>121</v>
      </c>
      <c r="BM234" s="98" t="s">
        <v>322</v>
      </c>
    </row>
    <row r="235" spans="2:65" s="108" customFormat="1" x14ac:dyDescent="0.2">
      <c r="B235" s="109"/>
      <c r="D235" s="102" t="s">
        <v>95</v>
      </c>
      <c r="E235" s="110" t="s">
        <v>2</v>
      </c>
      <c r="F235" s="111" t="s">
        <v>323</v>
      </c>
      <c r="H235" s="112">
        <v>59.325000000000003</v>
      </c>
      <c r="I235" s="113"/>
      <c r="L235" s="109"/>
      <c r="M235" s="114"/>
      <c r="T235" s="115"/>
      <c r="AT235" s="110" t="s">
        <v>95</v>
      </c>
      <c r="AU235" s="110" t="s">
        <v>4</v>
      </c>
      <c r="AV235" s="108" t="s">
        <v>4</v>
      </c>
      <c r="AW235" s="108" t="s">
        <v>97</v>
      </c>
      <c r="AX235" s="108" t="s">
        <v>87</v>
      </c>
      <c r="AY235" s="110" t="s">
        <v>88</v>
      </c>
    </row>
    <row r="236" spans="2:65" s="9" customFormat="1" ht="24.2" customHeight="1" x14ac:dyDescent="0.2">
      <c r="B236" s="10"/>
      <c r="C236" s="124" t="s">
        <v>324</v>
      </c>
      <c r="D236" s="124" t="s">
        <v>194</v>
      </c>
      <c r="E236" s="125" t="s">
        <v>325</v>
      </c>
      <c r="F236" s="126" t="s">
        <v>326</v>
      </c>
      <c r="G236" s="127" t="s">
        <v>102</v>
      </c>
      <c r="H236" s="128">
        <v>62.290999999999997</v>
      </c>
      <c r="I236" s="129"/>
      <c r="J236" s="130">
        <f>ROUND(I236*H236,2)</f>
        <v>0</v>
      </c>
      <c r="K236" s="131"/>
      <c r="L236" s="132"/>
      <c r="M236" s="133" t="s">
        <v>2</v>
      </c>
      <c r="N236" s="134" t="s">
        <v>38</v>
      </c>
      <c r="P236" s="96">
        <f>O236*H236</f>
        <v>0</v>
      </c>
      <c r="Q236" s="96">
        <v>1.33E-3</v>
      </c>
      <c r="R236" s="96">
        <f>Q236*H236</f>
        <v>8.2847030000000002E-2</v>
      </c>
      <c r="S236" s="96">
        <v>0</v>
      </c>
      <c r="T236" s="97">
        <f>S236*H236</f>
        <v>0</v>
      </c>
      <c r="AR236" s="98" t="s">
        <v>143</v>
      </c>
      <c r="AT236" s="98" t="s">
        <v>194</v>
      </c>
      <c r="AU236" s="98" t="s">
        <v>4</v>
      </c>
      <c r="AY236" s="1" t="s">
        <v>88</v>
      </c>
      <c r="BE236" s="99">
        <f>IF(N236="základná",J236,0)</f>
        <v>0</v>
      </c>
      <c r="BF236" s="99">
        <f>IF(N236="znížená",J236,0)</f>
        <v>0</v>
      </c>
      <c r="BG236" s="99">
        <f>IF(N236="zákl. prenesená",J236,0)</f>
        <v>0</v>
      </c>
      <c r="BH236" s="99">
        <f>IF(N236="zníž. prenesená",J236,0)</f>
        <v>0</v>
      </c>
      <c r="BI236" s="99">
        <f>IF(N236="nulová",J236,0)</f>
        <v>0</v>
      </c>
      <c r="BJ236" s="1" t="s">
        <v>4</v>
      </c>
      <c r="BK236" s="99">
        <f>ROUND(I236*H236,2)</f>
        <v>0</v>
      </c>
      <c r="BL236" s="1" t="s">
        <v>121</v>
      </c>
      <c r="BM236" s="98" t="s">
        <v>327</v>
      </c>
    </row>
    <row r="237" spans="2:65" s="108" customFormat="1" x14ac:dyDescent="0.2">
      <c r="B237" s="109"/>
      <c r="D237" s="102" t="s">
        <v>95</v>
      </c>
      <c r="F237" s="111" t="s">
        <v>328</v>
      </c>
      <c r="H237" s="112">
        <v>62.290999999999997</v>
      </c>
      <c r="I237" s="113"/>
      <c r="L237" s="109"/>
      <c r="M237" s="114"/>
      <c r="T237" s="115"/>
      <c r="AT237" s="110" t="s">
        <v>95</v>
      </c>
      <c r="AU237" s="110" t="s">
        <v>4</v>
      </c>
      <c r="AV237" s="108" t="s">
        <v>4</v>
      </c>
      <c r="AW237" s="108" t="s">
        <v>10</v>
      </c>
      <c r="AX237" s="108" t="s">
        <v>87</v>
      </c>
      <c r="AY237" s="110" t="s">
        <v>88</v>
      </c>
    </row>
    <row r="238" spans="2:65" s="9" customFormat="1" ht="24.2" customHeight="1" x14ac:dyDescent="0.2">
      <c r="B238" s="10"/>
      <c r="C238" s="86" t="s">
        <v>329</v>
      </c>
      <c r="D238" s="86" t="s">
        <v>91</v>
      </c>
      <c r="E238" s="87" t="s">
        <v>330</v>
      </c>
      <c r="F238" s="88" t="s">
        <v>331</v>
      </c>
      <c r="G238" s="89" t="s">
        <v>299</v>
      </c>
      <c r="H238" s="135"/>
      <c r="I238" s="91"/>
      <c r="J238" s="92">
        <f>ROUND(I238*H238,2)</f>
        <v>0</v>
      </c>
      <c r="K238" s="93"/>
      <c r="L238" s="10"/>
      <c r="M238" s="94" t="s">
        <v>2</v>
      </c>
      <c r="N238" s="95" t="s">
        <v>38</v>
      </c>
      <c r="P238" s="96">
        <f>O238*H238</f>
        <v>0</v>
      </c>
      <c r="Q238" s="96">
        <v>0</v>
      </c>
      <c r="R238" s="96">
        <f>Q238*H238</f>
        <v>0</v>
      </c>
      <c r="S238" s="96">
        <v>0</v>
      </c>
      <c r="T238" s="97">
        <f>S238*H238</f>
        <v>0</v>
      </c>
      <c r="AR238" s="98" t="s">
        <v>121</v>
      </c>
      <c r="AT238" s="98" t="s">
        <v>91</v>
      </c>
      <c r="AU238" s="98" t="s">
        <v>4</v>
      </c>
      <c r="AY238" s="1" t="s">
        <v>88</v>
      </c>
      <c r="BE238" s="99">
        <f>IF(N238="základná",J238,0)</f>
        <v>0</v>
      </c>
      <c r="BF238" s="99">
        <f>IF(N238="znížená",J238,0)</f>
        <v>0</v>
      </c>
      <c r="BG238" s="99">
        <f>IF(N238="zákl. prenesená",J238,0)</f>
        <v>0</v>
      </c>
      <c r="BH238" s="99">
        <f>IF(N238="zníž. prenesená",J238,0)</f>
        <v>0</v>
      </c>
      <c r="BI238" s="99">
        <f>IF(N238="nulová",J238,0)</f>
        <v>0</v>
      </c>
      <c r="BJ238" s="1" t="s">
        <v>4</v>
      </c>
      <c r="BK238" s="99">
        <f>ROUND(I238*H238,2)</f>
        <v>0</v>
      </c>
      <c r="BL238" s="1" t="s">
        <v>121</v>
      </c>
      <c r="BM238" s="98" t="s">
        <v>332</v>
      </c>
    </row>
    <row r="239" spans="2:65" s="73" customFormat="1" ht="22.9" customHeight="1" x14ac:dyDescent="0.2">
      <c r="B239" s="74"/>
      <c r="D239" s="75" t="s">
        <v>84</v>
      </c>
      <c r="E239" s="84" t="s">
        <v>333</v>
      </c>
      <c r="F239" s="84" t="s">
        <v>334</v>
      </c>
      <c r="I239" s="77"/>
      <c r="J239" s="85">
        <f>BK239</f>
        <v>0</v>
      </c>
      <c r="L239" s="74"/>
      <c r="M239" s="79"/>
      <c r="P239" s="80">
        <f>SUM(P240:P244)</f>
        <v>0</v>
      </c>
      <c r="R239" s="80">
        <f>SUM(R240:R244)</f>
        <v>0</v>
      </c>
      <c r="T239" s="81">
        <f>SUM(T240:T244)</f>
        <v>0.30815399999999998</v>
      </c>
      <c r="AR239" s="75" t="s">
        <v>4</v>
      </c>
      <c r="AT239" s="82" t="s">
        <v>84</v>
      </c>
      <c r="AU239" s="82" t="s">
        <v>87</v>
      </c>
      <c r="AY239" s="75" t="s">
        <v>88</v>
      </c>
      <c r="BK239" s="83">
        <f>SUM(BK240:BK244)</f>
        <v>0</v>
      </c>
    </row>
    <row r="240" spans="2:65" s="9" customFormat="1" ht="24.2" customHeight="1" x14ac:dyDescent="0.2">
      <c r="B240" s="10"/>
      <c r="C240" s="86" t="s">
        <v>335</v>
      </c>
      <c r="D240" s="86" t="s">
        <v>91</v>
      </c>
      <c r="E240" s="87" t="s">
        <v>336</v>
      </c>
      <c r="F240" s="88" t="s">
        <v>337</v>
      </c>
      <c r="G240" s="89" t="s">
        <v>220</v>
      </c>
      <c r="H240" s="90">
        <v>133.97999999999999</v>
      </c>
      <c r="I240" s="91"/>
      <c r="J240" s="92">
        <f>ROUND(I240*H240,2)</f>
        <v>0</v>
      </c>
      <c r="K240" s="93"/>
      <c r="L240" s="10"/>
      <c r="M240" s="94" t="s">
        <v>2</v>
      </c>
      <c r="N240" s="95" t="s">
        <v>38</v>
      </c>
      <c r="P240" s="96">
        <f>O240*H240</f>
        <v>0</v>
      </c>
      <c r="Q240" s="96">
        <v>0</v>
      </c>
      <c r="R240" s="96">
        <f>Q240*H240</f>
        <v>0</v>
      </c>
      <c r="S240" s="96">
        <v>2.3E-3</v>
      </c>
      <c r="T240" s="97">
        <f>S240*H240</f>
        <v>0.30815399999999998</v>
      </c>
      <c r="AR240" s="98" t="s">
        <v>121</v>
      </c>
      <c r="AT240" s="98" t="s">
        <v>91</v>
      </c>
      <c r="AU240" s="98" t="s">
        <v>4</v>
      </c>
      <c r="AY240" s="1" t="s">
        <v>88</v>
      </c>
      <c r="BE240" s="99">
        <f>IF(N240="základná",J240,0)</f>
        <v>0</v>
      </c>
      <c r="BF240" s="99">
        <f>IF(N240="znížená",J240,0)</f>
        <v>0</v>
      </c>
      <c r="BG240" s="99">
        <f>IF(N240="zákl. prenesená",J240,0)</f>
        <v>0</v>
      </c>
      <c r="BH240" s="99">
        <f>IF(N240="zníž. prenesená",J240,0)</f>
        <v>0</v>
      </c>
      <c r="BI240" s="99">
        <f>IF(N240="nulová",J240,0)</f>
        <v>0</v>
      </c>
      <c r="BJ240" s="1" t="s">
        <v>4</v>
      </c>
      <c r="BK240" s="99">
        <f>ROUND(I240*H240,2)</f>
        <v>0</v>
      </c>
      <c r="BL240" s="1" t="s">
        <v>121</v>
      </c>
      <c r="BM240" s="98" t="s">
        <v>338</v>
      </c>
    </row>
    <row r="241" spans="2:65" s="100" customFormat="1" x14ac:dyDescent="0.2">
      <c r="B241" s="101"/>
      <c r="D241" s="102" t="s">
        <v>95</v>
      </c>
      <c r="E241" s="103" t="s">
        <v>2</v>
      </c>
      <c r="F241" s="104" t="s">
        <v>339</v>
      </c>
      <c r="H241" s="103" t="s">
        <v>2</v>
      </c>
      <c r="I241" s="105"/>
      <c r="L241" s="101"/>
      <c r="M241" s="106"/>
      <c r="T241" s="107"/>
      <c r="AT241" s="103" t="s">
        <v>95</v>
      </c>
      <c r="AU241" s="103" t="s">
        <v>4</v>
      </c>
      <c r="AV241" s="100" t="s">
        <v>87</v>
      </c>
      <c r="AW241" s="100" t="s">
        <v>97</v>
      </c>
      <c r="AX241" s="100" t="s">
        <v>5</v>
      </c>
      <c r="AY241" s="103" t="s">
        <v>88</v>
      </c>
    </row>
    <row r="242" spans="2:65" s="108" customFormat="1" x14ac:dyDescent="0.2">
      <c r="B242" s="109"/>
      <c r="D242" s="102" t="s">
        <v>95</v>
      </c>
      <c r="E242" s="110" t="s">
        <v>2</v>
      </c>
      <c r="F242" s="111" t="s">
        <v>340</v>
      </c>
      <c r="H242" s="112">
        <v>133.97999999999999</v>
      </c>
      <c r="I242" s="113"/>
      <c r="L242" s="109"/>
      <c r="M242" s="114"/>
      <c r="T242" s="115"/>
      <c r="AT242" s="110" t="s">
        <v>95</v>
      </c>
      <c r="AU242" s="110" t="s">
        <v>4</v>
      </c>
      <c r="AV242" s="108" t="s">
        <v>4</v>
      </c>
      <c r="AW242" s="108" t="s">
        <v>97</v>
      </c>
      <c r="AX242" s="108" t="s">
        <v>5</v>
      </c>
      <c r="AY242" s="110" t="s">
        <v>88</v>
      </c>
    </row>
    <row r="243" spans="2:65" s="116" customFormat="1" x14ac:dyDescent="0.2">
      <c r="B243" s="117"/>
      <c r="D243" s="102" t="s">
        <v>95</v>
      </c>
      <c r="E243" s="118" t="s">
        <v>2</v>
      </c>
      <c r="F243" s="119" t="s">
        <v>99</v>
      </c>
      <c r="H243" s="120">
        <v>133.97999999999999</v>
      </c>
      <c r="I243" s="121"/>
      <c r="L243" s="117"/>
      <c r="M243" s="122"/>
      <c r="T243" s="123"/>
      <c r="AT243" s="118" t="s">
        <v>95</v>
      </c>
      <c r="AU243" s="118" t="s">
        <v>4</v>
      </c>
      <c r="AV243" s="116" t="s">
        <v>89</v>
      </c>
      <c r="AW243" s="116" t="s">
        <v>97</v>
      </c>
      <c r="AX243" s="116" t="s">
        <v>87</v>
      </c>
      <c r="AY243" s="118" t="s">
        <v>88</v>
      </c>
    </row>
    <row r="244" spans="2:65" s="9" customFormat="1" ht="24.2" customHeight="1" x14ac:dyDescent="0.2">
      <c r="B244" s="10"/>
      <c r="C244" s="86" t="s">
        <v>173</v>
      </c>
      <c r="D244" s="86" t="s">
        <v>91</v>
      </c>
      <c r="E244" s="87" t="s">
        <v>341</v>
      </c>
      <c r="F244" s="88" t="s">
        <v>342</v>
      </c>
      <c r="G244" s="89" t="s">
        <v>299</v>
      </c>
      <c r="H244" s="135"/>
      <c r="I244" s="91"/>
      <c r="J244" s="92">
        <f>ROUND(I244*H244,2)</f>
        <v>0</v>
      </c>
      <c r="K244" s="93"/>
      <c r="L244" s="10"/>
      <c r="M244" s="94" t="s">
        <v>2</v>
      </c>
      <c r="N244" s="95" t="s">
        <v>38</v>
      </c>
      <c r="P244" s="96">
        <f>O244*H244</f>
        <v>0</v>
      </c>
      <c r="Q244" s="96">
        <v>0</v>
      </c>
      <c r="R244" s="96">
        <f>Q244*H244</f>
        <v>0</v>
      </c>
      <c r="S244" s="96">
        <v>0</v>
      </c>
      <c r="T244" s="97">
        <f>S244*H244</f>
        <v>0</v>
      </c>
      <c r="AR244" s="98" t="s">
        <v>121</v>
      </c>
      <c r="AT244" s="98" t="s">
        <v>91</v>
      </c>
      <c r="AU244" s="98" t="s">
        <v>4</v>
      </c>
      <c r="AY244" s="1" t="s">
        <v>88</v>
      </c>
      <c r="BE244" s="99">
        <f>IF(N244="základná",J244,0)</f>
        <v>0</v>
      </c>
      <c r="BF244" s="99">
        <f>IF(N244="znížená",J244,0)</f>
        <v>0</v>
      </c>
      <c r="BG244" s="99">
        <f>IF(N244="zákl. prenesená",J244,0)</f>
        <v>0</v>
      </c>
      <c r="BH244" s="99">
        <f>IF(N244="zníž. prenesená",J244,0)</f>
        <v>0</v>
      </c>
      <c r="BI244" s="99">
        <f>IF(N244="nulová",J244,0)</f>
        <v>0</v>
      </c>
      <c r="BJ244" s="1" t="s">
        <v>4</v>
      </c>
      <c r="BK244" s="99">
        <f>ROUND(I244*H244,2)</f>
        <v>0</v>
      </c>
      <c r="BL244" s="1" t="s">
        <v>121</v>
      </c>
      <c r="BM244" s="98" t="s">
        <v>343</v>
      </c>
    </row>
    <row r="245" spans="2:65" s="73" customFormat="1" ht="22.9" customHeight="1" x14ac:dyDescent="0.2">
      <c r="B245" s="74"/>
      <c r="D245" s="75" t="s">
        <v>84</v>
      </c>
      <c r="E245" s="84" t="s">
        <v>344</v>
      </c>
      <c r="F245" s="84" t="s">
        <v>345</v>
      </c>
      <c r="I245" s="77"/>
      <c r="J245" s="85">
        <f>BK245</f>
        <v>0</v>
      </c>
      <c r="L245" s="74"/>
      <c r="M245" s="79"/>
      <c r="P245" s="80">
        <f>SUM(P246:P252)</f>
        <v>0</v>
      </c>
      <c r="R245" s="80">
        <f>SUM(R246:R252)</f>
        <v>0</v>
      </c>
      <c r="T245" s="81">
        <f>SUM(T246:T252)</f>
        <v>0.23243220000000001</v>
      </c>
      <c r="AR245" s="75" t="s">
        <v>4</v>
      </c>
      <c r="AT245" s="82" t="s">
        <v>84</v>
      </c>
      <c r="AU245" s="82" t="s">
        <v>87</v>
      </c>
      <c r="AY245" s="75" t="s">
        <v>88</v>
      </c>
      <c r="BK245" s="83">
        <f>SUM(BK246:BK252)</f>
        <v>0</v>
      </c>
    </row>
    <row r="246" spans="2:65" s="9" customFormat="1" ht="33" customHeight="1" x14ac:dyDescent="0.2">
      <c r="B246" s="10"/>
      <c r="C246" s="86" t="s">
        <v>346</v>
      </c>
      <c r="D246" s="86" t="s">
        <v>91</v>
      </c>
      <c r="E246" s="87" t="s">
        <v>347</v>
      </c>
      <c r="F246" s="88" t="s">
        <v>348</v>
      </c>
      <c r="G246" s="89" t="s">
        <v>102</v>
      </c>
      <c r="H246" s="90">
        <v>89.397000000000006</v>
      </c>
      <c r="I246" s="91"/>
      <c r="J246" s="92">
        <f>ROUND(I246*H246,2)</f>
        <v>0</v>
      </c>
      <c r="K246" s="93"/>
      <c r="L246" s="10"/>
      <c r="M246" s="94" t="s">
        <v>2</v>
      </c>
      <c r="N246" s="95" t="s">
        <v>38</v>
      </c>
      <c r="P246" s="96">
        <f>O246*H246</f>
        <v>0</v>
      </c>
      <c r="Q246" s="96">
        <v>0</v>
      </c>
      <c r="R246" s="96">
        <f>Q246*H246</f>
        <v>0</v>
      </c>
      <c r="S246" s="96">
        <v>2.5999999999999999E-3</v>
      </c>
      <c r="T246" s="97">
        <f>S246*H246</f>
        <v>0.23243220000000001</v>
      </c>
      <c r="AR246" s="98" t="s">
        <v>121</v>
      </c>
      <c r="AT246" s="98" t="s">
        <v>91</v>
      </c>
      <c r="AU246" s="98" t="s">
        <v>4</v>
      </c>
      <c r="AY246" s="1" t="s">
        <v>88</v>
      </c>
      <c r="BE246" s="99">
        <f>IF(N246="základná",J246,0)</f>
        <v>0</v>
      </c>
      <c r="BF246" s="99">
        <f>IF(N246="znížená",J246,0)</f>
        <v>0</v>
      </c>
      <c r="BG246" s="99">
        <f>IF(N246="zákl. prenesená",J246,0)</f>
        <v>0</v>
      </c>
      <c r="BH246" s="99">
        <f>IF(N246="zníž. prenesená",J246,0)</f>
        <v>0</v>
      </c>
      <c r="BI246" s="99">
        <f>IF(N246="nulová",J246,0)</f>
        <v>0</v>
      </c>
      <c r="BJ246" s="1" t="s">
        <v>4</v>
      </c>
      <c r="BK246" s="99">
        <f>ROUND(I246*H246,2)</f>
        <v>0</v>
      </c>
      <c r="BL246" s="1" t="s">
        <v>121</v>
      </c>
      <c r="BM246" s="98" t="s">
        <v>349</v>
      </c>
    </row>
    <row r="247" spans="2:65" s="108" customFormat="1" x14ac:dyDescent="0.2">
      <c r="B247" s="109"/>
      <c r="D247" s="102" t="s">
        <v>95</v>
      </c>
      <c r="E247" s="110" t="s">
        <v>2</v>
      </c>
      <c r="F247" s="111" t="s">
        <v>1</v>
      </c>
      <c r="H247" s="112">
        <v>89.397000000000006</v>
      </c>
      <c r="I247" s="113"/>
      <c r="L247" s="109"/>
      <c r="M247" s="114"/>
      <c r="T247" s="115"/>
      <c r="AT247" s="110" t="s">
        <v>95</v>
      </c>
      <c r="AU247" s="110" t="s">
        <v>4</v>
      </c>
      <c r="AV247" s="108" t="s">
        <v>4</v>
      </c>
      <c r="AW247" s="108" t="s">
        <v>97</v>
      </c>
      <c r="AX247" s="108" t="s">
        <v>87</v>
      </c>
      <c r="AY247" s="110" t="s">
        <v>88</v>
      </c>
    </row>
    <row r="248" spans="2:65" s="9" customFormat="1" ht="24.2" customHeight="1" x14ac:dyDescent="0.2">
      <c r="B248" s="10"/>
      <c r="C248" s="86" t="s">
        <v>178</v>
      </c>
      <c r="D248" s="86" t="s">
        <v>91</v>
      </c>
      <c r="E248" s="87" t="s">
        <v>350</v>
      </c>
      <c r="F248" s="88" t="s">
        <v>351</v>
      </c>
      <c r="G248" s="89" t="s">
        <v>102</v>
      </c>
      <c r="H248" s="90">
        <v>89.397000000000006</v>
      </c>
      <c r="I248" s="91"/>
      <c r="J248" s="92">
        <f>ROUND(I248*H248,2)</f>
        <v>0</v>
      </c>
      <c r="K248" s="93"/>
      <c r="L248" s="10"/>
      <c r="M248" s="94" t="s">
        <v>2</v>
      </c>
      <c r="N248" s="95" t="s">
        <v>38</v>
      </c>
      <c r="P248" s="96">
        <f>O248*H248</f>
        <v>0</v>
      </c>
      <c r="Q248" s="96">
        <v>0</v>
      </c>
      <c r="R248" s="96">
        <f>Q248*H248</f>
        <v>0</v>
      </c>
      <c r="S248" s="96">
        <v>0</v>
      </c>
      <c r="T248" s="97">
        <f>S248*H248</f>
        <v>0</v>
      </c>
      <c r="AR248" s="98" t="s">
        <v>121</v>
      </c>
      <c r="AT248" s="98" t="s">
        <v>91</v>
      </c>
      <c r="AU248" s="98" t="s">
        <v>4</v>
      </c>
      <c r="AY248" s="1" t="s">
        <v>88</v>
      </c>
      <c r="BE248" s="99">
        <f>IF(N248="základná",J248,0)</f>
        <v>0</v>
      </c>
      <c r="BF248" s="99">
        <f>IF(N248="znížená",J248,0)</f>
        <v>0</v>
      </c>
      <c r="BG248" s="99">
        <f>IF(N248="zákl. prenesená",J248,0)</f>
        <v>0</v>
      </c>
      <c r="BH248" s="99">
        <f>IF(N248="zníž. prenesená",J248,0)</f>
        <v>0</v>
      </c>
      <c r="BI248" s="99">
        <f>IF(N248="nulová",J248,0)</f>
        <v>0</v>
      </c>
      <c r="BJ248" s="1" t="s">
        <v>4</v>
      </c>
      <c r="BK248" s="99">
        <f>ROUND(I248*H248,2)</f>
        <v>0</v>
      </c>
      <c r="BL248" s="1" t="s">
        <v>121</v>
      </c>
      <c r="BM248" s="98" t="s">
        <v>352</v>
      </c>
    </row>
    <row r="249" spans="2:65" s="108" customFormat="1" x14ac:dyDescent="0.2">
      <c r="B249" s="109"/>
      <c r="D249" s="102" t="s">
        <v>95</v>
      </c>
      <c r="E249" s="110" t="s">
        <v>2</v>
      </c>
      <c r="F249" s="111" t="s">
        <v>1</v>
      </c>
      <c r="H249" s="112">
        <v>89.397000000000006</v>
      </c>
      <c r="I249" s="113"/>
      <c r="L249" s="109"/>
      <c r="M249" s="114"/>
      <c r="T249" s="115"/>
      <c r="AT249" s="110" t="s">
        <v>95</v>
      </c>
      <c r="AU249" s="110" t="s">
        <v>4</v>
      </c>
      <c r="AV249" s="108" t="s">
        <v>4</v>
      </c>
      <c r="AW249" s="108" t="s">
        <v>97</v>
      </c>
      <c r="AX249" s="108" t="s">
        <v>87</v>
      </c>
      <c r="AY249" s="110" t="s">
        <v>88</v>
      </c>
    </row>
    <row r="250" spans="2:65" s="9" customFormat="1" ht="21.75" customHeight="1" x14ac:dyDescent="0.2">
      <c r="B250" s="10"/>
      <c r="C250" s="86" t="s">
        <v>353</v>
      </c>
      <c r="D250" s="86" t="s">
        <v>91</v>
      </c>
      <c r="E250" s="87" t="s">
        <v>354</v>
      </c>
      <c r="F250" s="88" t="s">
        <v>355</v>
      </c>
      <c r="G250" s="89" t="s">
        <v>102</v>
      </c>
      <c r="H250" s="90">
        <v>89.397000000000006</v>
      </c>
      <c r="I250" s="91"/>
      <c r="J250" s="92">
        <f>ROUND(I250*H250,2)</f>
        <v>0</v>
      </c>
      <c r="K250" s="93"/>
      <c r="L250" s="10"/>
      <c r="M250" s="94" t="s">
        <v>2</v>
      </c>
      <c r="N250" s="95" t="s">
        <v>38</v>
      </c>
      <c r="P250" s="96">
        <f>O250*H250</f>
        <v>0</v>
      </c>
      <c r="Q250" s="96">
        <v>0</v>
      </c>
      <c r="R250" s="96">
        <f>Q250*H250</f>
        <v>0</v>
      </c>
      <c r="S250" s="96">
        <v>0</v>
      </c>
      <c r="T250" s="97">
        <f>S250*H250</f>
        <v>0</v>
      </c>
      <c r="AR250" s="98" t="s">
        <v>121</v>
      </c>
      <c r="AT250" s="98" t="s">
        <v>91</v>
      </c>
      <c r="AU250" s="98" t="s">
        <v>4</v>
      </c>
      <c r="AY250" s="1" t="s">
        <v>88</v>
      </c>
      <c r="BE250" s="99">
        <f>IF(N250="základná",J250,0)</f>
        <v>0</v>
      </c>
      <c r="BF250" s="99">
        <f>IF(N250="znížená",J250,0)</f>
        <v>0</v>
      </c>
      <c r="BG250" s="99">
        <f>IF(N250="zákl. prenesená",J250,0)</f>
        <v>0</v>
      </c>
      <c r="BH250" s="99">
        <f>IF(N250="zníž. prenesená",J250,0)</f>
        <v>0</v>
      </c>
      <c r="BI250" s="99">
        <f>IF(N250="nulová",J250,0)</f>
        <v>0</v>
      </c>
      <c r="BJ250" s="1" t="s">
        <v>4</v>
      </c>
      <c r="BK250" s="99">
        <f>ROUND(I250*H250,2)</f>
        <v>0</v>
      </c>
      <c r="BL250" s="1" t="s">
        <v>121</v>
      </c>
      <c r="BM250" s="98" t="s">
        <v>356</v>
      </c>
    </row>
    <row r="251" spans="2:65" s="108" customFormat="1" x14ac:dyDescent="0.2">
      <c r="B251" s="109"/>
      <c r="D251" s="102" t="s">
        <v>95</v>
      </c>
      <c r="E251" s="110" t="s">
        <v>2</v>
      </c>
      <c r="F251" s="111" t="s">
        <v>1</v>
      </c>
      <c r="H251" s="112">
        <v>89.397000000000006</v>
      </c>
      <c r="I251" s="113"/>
      <c r="L251" s="109"/>
      <c r="M251" s="114"/>
      <c r="T251" s="115"/>
      <c r="AT251" s="110" t="s">
        <v>95</v>
      </c>
      <c r="AU251" s="110" t="s">
        <v>4</v>
      </c>
      <c r="AV251" s="108" t="s">
        <v>4</v>
      </c>
      <c r="AW251" s="108" t="s">
        <v>97</v>
      </c>
      <c r="AX251" s="108" t="s">
        <v>87</v>
      </c>
      <c r="AY251" s="110" t="s">
        <v>88</v>
      </c>
    </row>
    <row r="252" spans="2:65" s="9" customFormat="1" ht="24.2" customHeight="1" x14ac:dyDescent="0.2">
      <c r="B252" s="10"/>
      <c r="C252" s="86" t="s">
        <v>182</v>
      </c>
      <c r="D252" s="86" t="s">
        <v>91</v>
      </c>
      <c r="E252" s="87" t="s">
        <v>357</v>
      </c>
      <c r="F252" s="88" t="s">
        <v>358</v>
      </c>
      <c r="G252" s="89" t="s">
        <v>299</v>
      </c>
      <c r="H252" s="135"/>
      <c r="I252" s="91"/>
      <c r="J252" s="92">
        <f>ROUND(I252*H252,2)</f>
        <v>0</v>
      </c>
      <c r="K252" s="93"/>
      <c r="L252" s="10"/>
      <c r="M252" s="94" t="s">
        <v>2</v>
      </c>
      <c r="N252" s="95" t="s">
        <v>38</v>
      </c>
      <c r="P252" s="96">
        <f>O252*H252</f>
        <v>0</v>
      </c>
      <c r="Q252" s="96">
        <v>0</v>
      </c>
      <c r="R252" s="96">
        <f>Q252*H252</f>
        <v>0</v>
      </c>
      <c r="S252" s="96">
        <v>0</v>
      </c>
      <c r="T252" s="97">
        <f>S252*H252</f>
        <v>0</v>
      </c>
      <c r="AR252" s="98" t="s">
        <v>121</v>
      </c>
      <c r="AT252" s="98" t="s">
        <v>91</v>
      </c>
      <c r="AU252" s="98" t="s">
        <v>4</v>
      </c>
      <c r="AY252" s="1" t="s">
        <v>88</v>
      </c>
      <c r="BE252" s="99">
        <f>IF(N252="základná",J252,0)</f>
        <v>0</v>
      </c>
      <c r="BF252" s="99">
        <f>IF(N252="znížená",J252,0)</f>
        <v>0</v>
      </c>
      <c r="BG252" s="99">
        <f>IF(N252="zákl. prenesená",J252,0)</f>
        <v>0</v>
      </c>
      <c r="BH252" s="99">
        <f>IF(N252="zníž. prenesená",J252,0)</f>
        <v>0</v>
      </c>
      <c r="BI252" s="99">
        <f>IF(N252="nulová",J252,0)</f>
        <v>0</v>
      </c>
      <c r="BJ252" s="1" t="s">
        <v>4</v>
      </c>
      <c r="BK252" s="99">
        <f>ROUND(I252*H252,2)</f>
        <v>0</v>
      </c>
      <c r="BL252" s="1" t="s">
        <v>121</v>
      </c>
      <c r="BM252" s="98" t="s">
        <v>359</v>
      </c>
    </row>
    <row r="253" spans="2:65" s="73" customFormat="1" ht="22.9" customHeight="1" x14ac:dyDescent="0.2">
      <c r="B253" s="74"/>
      <c r="D253" s="75" t="s">
        <v>84</v>
      </c>
      <c r="E253" s="84" t="s">
        <v>360</v>
      </c>
      <c r="F253" s="84" t="s">
        <v>361</v>
      </c>
      <c r="I253" s="77"/>
      <c r="J253" s="85">
        <f>BK253</f>
        <v>0</v>
      </c>
      <c r="L253" s="74"/>
      <c r="M253" s="79"/>
      <c r="P253" s="80">
        <f>SUM(P254:P266)</f>
        <v>0</v>
      </c>
      <c r="R253" s="80">
        <f>SUM(R254:R266)</f>
        <v>0</v>
      </c>
      <c r="T253" s="81">
        <f>SUM(T254:T266)</f>
        <v>0</v>
      </c>
      <c r="AR253" s="75" t="s">
        <v>4</v>
      </c>
      <c r="AT253" s="82" t="s">
        <v>84</v>
      </c>
      <c r="AU253" s="82" t="s">
        <v>87</v>
      </c>
      <c r="AY253" s="75" t="s">
        <v>88</v>
      </c>
      <c r="BK253" s="83">
        <f>SUM(BK254:BK266)</f>
        <v>0</v>
      </c>
    </row>
    <row r="254" spans="2:65" s="9" customFormat="1" ht="24.2" customHeight="1" x14ac:dyDescent="0.2">
      <c r="B254" s="10"/>
      <c r="C254" s="86" t="s">
        <v>362</v>
      </c>
      <c r="D254" s="86" t="s">
        <v>91</v>
      </c>
      <c r="E254" s="87" t="s">
        <v>363</v>
      </c>
      <c r="F254" s="88" t="s">
        <v>364</v>
      </c>
      <c r="G254" s="89" t="s">
        <v>102</v>
      </c>
      <c r="H254" s="90">
        <v>89.397000000000006</v>
      </c>
      <c r="I254" s="91"/>
      <c r="J254" s="92">
        <f>ROUND(I254*H254,2)</f>
        <v>0</v>
      </c>
      <c r="K254" s="93"/>
      <c r="L254" s="10"/>
      <c r="M254" s="94" t="s">
        <v>2</v>
      </c>
      <c r="N254" s="95" t="s">
        <v>38</v>
      </c>
      <c r="P254" s="96">
        <f>O254*H254</f>
        <v>0</v>
      </c>
      <c r="Q254" s="96">
        <v>0</v>
      </c>
      <c r="R254" s="96">
        <f>Q254*H254</f>
        <v>0</v>
      </c>
      <c r="S254" s="96">
        <v>0</v>
      </c>
      <c r="T254" s="97">
        <f>S254*H254</f>
        <v>0</v>
      </c>
      <c r="AR254" s="98" t="s">
        <v>121</v>
      </c>
      <c r="AT254" s="98" t="s">
        <v>91</v>
      </c>
      <c r="AU254" s="98" t="s">
        <v>4</v>
      </c>
      <c r="AY254" s="1" t="s">
        <v>88</v>
      </c>
      <c r="BE254" s="99">
        <f>IF(N254="základná",J254,0)</f>
        <v>0</v>
      </c>
      <c r="BF254" s="99">
        <f>IF(N254="znížená",J254,0)</f>
        <v>0</v>
      </c>
      <c r="BG254" s="99">
        <f>IF(N254="zákl. prenesená",J254,0)</f>
        <v>0</v>
      </c>
      <c r="BH254" s="99">
        <f>IF(N254="zníž. prenesená",J254,0)</f>
        <v>0</v>
      </c>
      <c r="BI254" s="99">
        <f>IF(N254="nulová",J254,0)</f>
        <v>0</v>
      </c>
      <c r="BJ254" s="1" t="s">
        <v>4</v>
      </c>
      <c r="BK254" s="99">
        <f>ROUND(I254*H254,2)</f>
        <v>0</v>
      </c>
      <c r="BL254" s="1" t="s">
        <v>121</v>
      </c>
      <c r="BM254" s="98" t="s">
        <v>365</v>
      </c>
    </row>
    <row r="255" spans="2:65" s="100" customFormat="1" x14ac:dyDescent="0.2">
      <c r="B255" s="101"/>
      <c r="D255" s="102" t="s">
        <v>95</v>
      </c>
      <c r="E255" s="103" t="s">
        <v>2</v>
      </c>
      <c r="F255" s="104" t="s">
        <v>366</v>
      </c>
      <c r="H255" s="103" t="s">
        <v>2</v>
      </c>
      <c r="I255" s="105"/>
      <c r="L255" s="101"/>
      <c r="M255" s="106"/>
      <c r="T255" s="107"/>
      <c r="AT255" s="103" t="s">
        <v>95</v>
      </c>
      <c r="AU255" s="103" t="s">
        <v>4</v>
      </c>
      <c r="AV255" s="100" t="s">
        <v>87</v>
      </c>
      <c r="AW255" s="100" t="s">
        <v>97</v>
      </c>
      <c r="AX255" s="100" t="s">
        <v>5</v>
      </c>
      <c r="AY255" s="103" t="s">
        <v>88</v>
      </c>
    </row>
    <row r="256" spans="2:65" s="108" customFormat="1" x14ac:dyDescent="0.2">
      <c r="B256" s="109"/>
      <c r="D256" s="102" t="s">
        <v>95</v>
      </c>
      <c r="E256" s="110" t="s">
        <v>2</v>
      </c>
      <c r="F256" s="111" t="s">
        <v>367</v>
      </c>
      <c r="H256" s="112">
        <v>89.397000000000006</v>
      </c>
      <c r="I256" s="113"/>
      <c r="L256" s="109"/>
      <c r="M256" s="114"/>
      <c r="T256" s="115"/>
      <c r="AT256" s="110" t="s">
        <v>95</v>
      </c>
      <c r="AU256" s="110" t="s">
        <v>4</v>
      </c>
      <c r="AV256" s="108" t="s">
        <v>4</v>
      </c>
      <c r="AW256" s="108" t="s">
        <v>97</v>
      </c>
      <c r="AX256" s="108" t="s">
        <v>5</v>
      </c>
      <c r="AY256" s="110" t="s">
        <v>88</v>
      </c>
    </row>
    <row r="257" spans="2:65" s="116" customFormat="1" x14ac:dyDescent="0.2">
      <c r="B257" s="117"/>
      <c r="D257" s="102" t="s">
        <v>95</v>
      </c>
      <c r="E257" s="118" t="s">
        <v>1</v>
      </c>
      <c r="F257" s="119" t="s">
        <v>99</v>
      </c>
      <c r="H257" s="120">
        <v>89.397000000000006</v>
      </c>
      <c r="I257" s="121"/>
      <c r="L257" s="117"/>
      <c r="M257" s="122"/>
      <c r="T257" s="123"/>
      <c r="AT257" s="118" t="s">
        <v>95</v>
      </c>
      <c r="AU257" s="118" t="s">
        <v>4</v>
      </c>
      <c r="AV257" s="116" t="s">
        <v>89</v>
      </c>
      <c r="AW257" s="116" t="s">
        <v>97</v>
      </c>
      <c r="AX257" s="116" t="s">
        <v>87</v>
      </c>
      <c r="AY257" s="118" t="s">
        <v>88</v>
      </c>
    </row>
    <row r="258" spans="2:65" s="9" customFormat="1" ht="44.25" customHeight="1" x14ac:dyDescent="0.2">
      <c r="B258" s="10"/>
      <c r="C258" s="86" t="s">
        <v>278</v>
      </c>
      <c r="D258" s="86" t="s">
        <v>91</v>
      </c>
      <c r="E258" s="87" t="s">
        <v>368</v>
      </c>
      <c r="F258" s="88" t="s">
        <v>369</v>
      </c>
      <c r="G258" s="89" t="s">
        <v>102</v>
      </c>
      <c r="H258" s="90">
        <v>89.397000000000006</v>
      </c>
      <c r="I258" s="91"/>
      <c r="J258" s="92">
        <f>ROUND(I258*H258,2)</f>
        <v>0</v>
      </c>
      <c r="K258" s="93"/>
      <c r="L258" s="10"/>
      <c r="M258" s="94" t="s">
        <v>2</v>
      </c>
      <c r="N258" s="95" t="s">
        <v>38</v>
      </c>
      <c r="P258" s="96">
        <f>O258*H258</f>
        <v>0</v>
      </c>
      <c r="Q258" s="96">
        <v>0</v>
      </c>
      <c r="R258" s="96">
        <f>Q258*H258</f>
        <v>0</v>
      </c>
      <c r="S258" s="96">
        <v>0</v>
      </c>
      <c r="T258" s="97">
        <f>S258*H258</f>
        <v>0</v>
      </c>
      <c r="AR258" s="98" t="s">
        <v>121</v>
      </c>
      <c r="AT258" s="98" t="s">
        <v>91</v>
      </c>
      <c r="AU258" s="98" t="s">
        <v>4</v>
      </c>
      <c r="AY258" s="1" t="s">
        <v>88</v>
      </c>
      <c r="BE258" s="99">
        <f>IF(N258="základná",J258,0)</f>
        <v>0</v>
      </c>
      <c r="BF258" s="99">
        <f>IF(N258="znížená",J258,0)</f>
        <v>0</v>
      </c>
      <c r="BG258" s="99">
        <f>IF(N258="zákl. prenesená",J258,0)</f>
        <v>0</v>
      </c>
      <c r="BH258" s="99">
        <f>IF(N258="zníž. prenesená",J258,0)</f>
        <v>0</v>
      </c>
      <c r="BI258" s="99">
        <f>IF(N258="nulová",J258,0)</f>
        <v>0</v>
      </c>
      <c r="BJ258" s="1" t="s">
        <v>4</v>
      </c>
      <c r="BK258" s="99">
        <f>ROUND(I258*H258,2)</f>
        <v>0</v>
      </c>
      <c r="BL258" s="1" t="s">
        <v>121</v>
      </c>
      <c r="BM258" s="98" t="s">
        <v>370</v>
      </c>
    </row>
    <row r="259" spans="2:65" s="108" customFormat="1" x14ac:dyDescent="0.2">
      <c r="B259" s="109"/>
      <c r="D259" s="102" t="s">
        <v>95</v>
      </c>
      <c r="E259" s="110" t="s">
        <v>2</v>
      </c>
      <c r="F259" s="111" t="s">
        <v>1</v>
      </c>
      <c r="H259" s="112">
        <v>89.397000000000006</v>
      </c>
      <c r="I259" s="113"/>
      <c r="L259" s="109"/>
      <c r="M259" s="114"/>
      <c r="T259" s="115"/>
      <c r="AT259" s="110" t="s">
        <v>95</v>
      </c>
      <c r="AU259" s="110" t="s">
        <v>4</v>
      </c>
      <c r="AV259" s="108" t="s">
        <v>4</v>
      </c>
      <c r="AW259" s="108" t="s">
        <v>97</v>
      </c>
      <c r="AX259" s="108" t="s">
        <v>87</v>
      </c>
      <c r="AY259" s="110" t="s">
        <v>88</v>
      </c>
    </row>
    <row r="260" spans="2:65" s="9" customFormat="1" ht="24.2" customHeight="1" x14ac:dyDescent="0.2">
      <c r="B260" s="10"/>
      <c r="C260" s="86" t="s">
        <v>371</v>
      </c>
      <c r="D260" s="86" t="s">
        <v>91</v>
      </c>
      <c r="E260" s="87" t="s">
        <v>372</v>
      </c>
      <c r="F260" s="88" t="s">
        <v>373</v>
      </c>
      <c r="G260" s="89" t="s">
        <v>102</v>
      </c>
      <c r="H260" s="90">
        <v>268.19099999999997</v>
      </c>
      <c r="I260" s="91"/>
      <c r="J260" s="92">
        <f>ROUND(I260*H260,2)</f>
        <v>0</v>
      </c>
      <c r="K260" s="93"/>
      <c r="L260" s="10"/>
      <c r="M260" s="94" t="s">
        <v>2</v>
      </c>
      <c r="N260" s="95" t="s">
        <v>38</v>
      </c>
      <c r="P260" s="96">
        <f>O260*H260</f>
        <v>0</v>
      </c>
      <c r="Q260" s="96">
        <v>0</v>
      </c>
      <c r="R260" s="96">
        <f>Q260*H260</f>
        <v>0</v>
      </c>
      <c r="S260" s="96">
        <v>0</v>
      </c>
      <c r="T260" s="97">
        <f>S260*H260</f>
        <v>0</v>
      </c>
      <c r="AR260" s="98" t="s">
        <v>121</v>
      </c>
      <c r="AT260" s="98" t="s">
        <v>91</v>
      </c>
      <c r="AU260" s="98" t="s">
        <v>4</v>
      </c>
      <c r="AY260" s="1" t="s">
        <v>88</v>
      </c>
      <c r="BE260" s="99">
        <f>IF(N260="základná",J260,0)</f>
        <v>0</v>
      </c>
      <c r="BF260" s="99">
        <f>IF(N260="znížená",J260,0)</f>
        <v>0</v>
      </c>
      <c r="BG260" s="99">
        <f>IF(N260="zákl. prenesená",J260,0)</f>
        <v>0</v>
      </c>
      <c r="BH260" s="99">
        <f>IF(N260="zníž. prenesená",J260,0)</f>
        <v>0</v>
      </c>
      <c r="BI260" s="99">
        <f>IF(N260="nulová",J260,0)</f>
        <v>0</v>
      </c>
      <c r="BJ260" s="1" t="s">
        <v>4</v>
      </c>
      <c r="BK260" s="99">
        <f>ROUND(I260*H260,2)</f>
        <v>0</v>
      </c>
      <c r="BL260" s="1" t="s">
        <v>121</v>
      </c>
      <c r="BM260" s="98" t="s">
        <v>374</v>
      </c>
    </row>
    <row r="261" spans="2:65" s="108" customFormat="1" x14ac:dyDescent="0.2">
      <c r="B261" s="109"/>
      <c r="D261" s="102" t="s">
        <v>95</v>
      </c>
      <c r="E261" s="110" t="s">
        <v>2</v>
      </c>
      <c r="F261" s="111" t="s">
        <v>375</v>
      </c>
      <c r="H261" s="112">
        <v>268.19099999999997</v>
      </c>
      <c r="I261" s="113"/>
      <c r="L261" s="109"/>
      <c r="M261" s="114"/>
      <c r="T261" s="115"/>
      <c r="AT261" s="110" t="s">
        <v>95</v>
      </c>
      <c r="AU261" s="110" t="s">
        <v>4</v>
      </c>
      <c r="AV261" s="108" t="s">
        <v>4</v>
      </c>
      <c r="AW261" s="108" t="s">
        <v>97</v>
      </c>
      <c r="AX261" s="108" t="s">
        <v>5</v>
      </c>
      <c r="AY261" s="110" t="s">
        <v>88</v>
      </c>
    </row>
    <row r="262" spans="2:65" s="116" customFormat="1" x14ac:dyDescent="0.2">
      <c r="B262" s="117"/>
      <c r="D262" s="102" t="s">
        <v>95</v>
      </c>
      <c r="E262" s="118" t="s">
        <v>2</v>
      </c>
      <c r="F262" s="119" t="s">
        <v>99</v>
      </c>
      <c r="H262" s="120">
        <v>268.19099999999997</v>
      </c>
      <c r="I262" s="121"/>
      <c r="L262" s="117"/>
      <c r="M262" s="122"/>
      <c r="T262" s="123"/>
      <c r="AT262" s="118" t="s">
        <v>95</v>
      </c>
      <c r="AU262" s="118" t="s">
        <v>4</v>
      </c>
      <c r="AV262" s="116" t="s">
        <v>89</v>
      </c>
      <c r="AW262" s="116" t="s">
        <v>97</v>
      </c>
      <c r="AX262" s="116" t="s">
        <v>87</v>
      </c>
      <c r="AY262" s="118" t="s">
        <v>88</v>
      </c>
    </row>
    <row r="263" spans="2:65" s="9" customFormat="1" ht="24.2" customHeight="1" x14ac:dyDescent="0.2">
      <c r="B263" s="10"/>
      <c r="C263" s="124" t="s">
        <v>281</v>
      </c>
      <c r="D263" s="124" t="s">
        <v>194</v>
      </c>
      <c r="E263" s="125" t="s">
        <v>376</v>
      </c>
      <c r="F263" s="126" t="s">
        <v>377</v>
      </c>
      <c r="G263" s="127" t="s">
        <v>378</v>
      </c>
      <c r="H263" s="128">
        <v>71.518000000000001</v>
      </c>
      <c r="I263" s="129"/>
      <c r="J263" s="130">
        <f>ROUND(I263*H263,2)</f>
        <v>0</v>
      </c>
      <c r="K263" s="131"/>
      <c r="L263" s="132"/>
      <c r="M263" s="133" t="s">
        <v>2</v>
      </c>
      <c r="N263" s="134" t="s">
        <v>38</v>
      </c>
      <c r="P263" s="96">
        <f>O263*H263</f>
        <v>0</v>
      </c>
      <c r="Q263" s="96">
        <v>0</v>
      </c>
      <c r="R263" s="96">
        <f>Q263*H263</f>
        <v>0</v>
      </c>
      <c r="S263" s="96">
        <v>0</v>
      </c>
      <c r="T263" s="97">
        <f>S263*H263</f>
        <v>0</v>
      </c>
      <c r="AR263" s="98" t="s">
        <v>143</v>
      </c>
      <c r="AT263" s="98" t="s">
        <v>194</v>
      </c>
      <c r="AU263" s="98" t="s">
        <v>4</v>
      </c>
      <c r="AY263" s="1" t="s">
        <v>88</v>
      </c>
      <c r="BE263" s="99">
        <f>IF(N263="základná",J263,0)</f>
        <v>0</v>
      </c>
      <c r="BF263" s="99">
        <f>IF(N263="znížená",J263,0)</f>
        <v>0</v>
      </c>
      <c r="BG263" s="99">
        <f>IF(N263="zákl. prenesená",J263,0)</f>
        <v>0</v>
      </c>
      <c r="BH263" s="99">
        <f>IF(N263="zníž. prenesená",J263,0)</f>
        <v>0</v>
      </c>
      <c r="BI263" s="99">
        <f>IF(N263="nulová",J263,0)</f>
        <v>0</v>
      </c>
      <c r="BJ263" s="1" t="s">
        <v>4</v>
      </c>
      <c r="BK263" s="99">
        <f>ROUND(I263*H263,2)</f>
        <v>0</v>
      </c>
      <c r="BL263" s="1" t="s">
        <v>121</v>
      </c>
      <c r="BM263" s="98" t="s">
        <v>379</v>
      </c>
    </row>
    <row r="264" spans="2:65" s="108" customFormat="1" x14ac:dyDescent="0.2">
      <c r="B264" s="109"/>
      <c r="D264" s="102" t="s">
        <v>95</v>
      </c>
      <c r="E264" s="110" t="s">
        <v>2</v>
      </c>
      <c r="F264" s="111" t="s">
        <v>380</v>
      </c>
      <c r="H264" s="112">
        <v>71.518000000000001</v>
      </c>
      <c r="I264" s="113"/>
      <c r="L264" s="109"/>
      <c r="M264" s="114"/>
      <c r="T264" s="115"/>
      <c r="AT264" s="110" t="s">
        <v>95</v>
      </c>
      <c r="AU264" s="110" t="s">
        <v>4</v>
      </c>
      <c r="AV264" s="108" t="s">
        <v>4</v>
      </c>
      <c r="AW264" s="108" t="s">
        <v>97</v>
      </c>
      <c r="AX264" s="108" t="s">
        <v>5</v>
      </c>
      <c r="AY264" s="110" t="s">
        <v>88</v>
      </c>
    </row>
    <row r="265" spans="2:65" s="116" customFormat="1" x14ac:dyDescent="0.2">
      <c r="B265" s="117"/>
      <c r="D265" s="102" t="s">
        <v>95</v>
      </c>
      <c r="E265" s="118" t="s">
        <v>2</v>
      </c>
      <c r="F265" s="119" t="s">
        <v>99</v>
      </c>
      <c r="H265" s="120">
        <v>71.518000000000001</v>
      </c>
      <c r="I265" s="121"/>
      <c r="L265" s="117"/>
      <c r="M265" s="122"/>
      <c r="T265" s="123"/>
      <c r="AT265" s="118" t="s">
        <v>95</v>
      </c>
      <c r="AU265" s="118" t="s">
        <v>4</v>
      </c>
      <c r="AV265" s="116" t="s">
        <v>89</v>
      </c>
      <c r="AW265" s="116" t="s">
        <v>97</v>
      </c>
      <c r="AX265" s="116" t="s">
        <v>87</v>
      </c>
      <c r="AY265" s="118" t="s">
        <v>88</v>
      </c>
    </row>
    <row r="266" spans="2:65" s="9" customFormat="1" ht="24.2" customHeight="1" x14ac:dyDescent="0.2">
      <c r="B266" s="10"/>
      <c r="C266" s="86" t="s">
        <v>381</v>
      </c>
      <c r="D266" s="86" t="s">
        <v>91</v>
      </c>
      <c r="E266" s="87" t="s">
        <v>382</v>
      </c>
      <c r="F266" s="88" t="s">
        <v>383</v>
      </c>
      <c r="G266" s="89" t="s">
        <v>299</v>
      </c>
      <c r="H266" s="135"/>
      <c r="I266" s="91"/>
      <c r="J266" s="92">
        <f>ROUND(I266*H266,2)</f>
        <v>0</v>
      </c>
      <c r="K266" s="93"/>
      <c r="L266" s="10"/>
      <c r="M266" s="94" t="s">
        <v>2</v>
      </c>
      <c r="N266" s="95" t="s">
        <v>38</v>
      </c>
      <c r="P266" s="96">
        <f>O266*H266</f>
        <v>0</v>
      </c>
      <c r="Q266" s="96">
        <v>0</v>
      </c>
      <c r="R266" s="96">
        <f>Q266*H266</f>
        <v>0</v>
      </c>
      <c r="S266" s="96">
        <v>0</v>
      </c>
      <c r="T266" s="97">
        <f>S266*H266</f>
        <v>0</v>
      </c>
      <c r="AR266" s="98" t="s">
        <v>121</v>
      </c>
      <c r="AT266" s="98" t="s">
        <v>91</v>
      </c>
      <c r="AU266" s="98" t="s">
        <v>4</v>
      </c>
      <c r="AY266" s="1" t="s">
        <v>88</v>
      </c>
      <c r="BE266" s="99">
        <f>IF(N266="základná",J266,0)</f>
        <v>0</v>
      </c>
      <c r="BF266" s="99">
        <f>IF(N266="znížená",J266,0)</f>
        <v>0</v>
      </c>
      <c r="BG266" s="99">
        <f>IF(N266="zákl. prenesená",J266,0)</f>
        <v>0</v>
      </c>
      <c r="BH266" s="99">
        <f>IF(N266="zníž. prenesená",J266,0)</f>
        <v>0</v>
      </c>
      <c r="BI266" s="99">
        <f>IF(N266="nulová",J266,0)</f>
        <v>0</v>
      </c>
      <c r="BJ266" s="1" t="s">
        <v>4</v>
      </c>
      <c r="BK266" s="99">
        <f>ROUND(I266*H266,2)</f>
        <v>0</v>
      </c>
      <c r="BL266" s="1" t="s">
        <v>121</v>
      </c>
      <c r="BM266" s="98" t="s">
        <v>384</v>
      </c>
    </row>
    <row r="267" spans="2:65" s="73" customFormat="1" ht="25.9" customHeight="1" x14ac:dyDescent="0.2">
      <c r="B267" s="74"/>
      <c r="D267" s="75" t="s">
        <v>84</v>
      </c>
      <c r="E267" s="76" t="s">
        <v>194</v>
      </c>
      <c r="F267" s="76" t="s">
        <v>385</v>
      </c>
      <c r="I267" s="77"/>
      <c r="J267" s="78">
        <f>BK267</f>
        <v>0</v>
      </c>
      <c r="L267" s="74"/>
      <c r="M267" s="79"/>
      <c r="P267" s="80">
        <f>P268</f>
        <v>0</v>
      </c>
      <c r="R267" s="80">
        <f>R268</f>
        <v>0</v>
      </c>
      <c r="T267" s="81">
        <f>T268</f>
        <v>8.8677540000000013E-2</v>
      </c>
      <c r="AR267" s="75" t="s">
        <v>105</v>
      </c>
      <c r="AT267" s="82" t="s">
        <v>84</v>
      </c>
      <c r="AU267" s="82" t="s">
        <v>5</v>
      </c>
      <c r="AY267" s="75" t="s">
        <v>88</v>
      </c>
      <c r="BK267" s="83">
        <f>BK268</f>
        <v>0</v>
      </c>
    </row>
    <row r="268" spans="2:65" s="73" customFormat="1" ht="22.9" customHeight="1" x14ac:dyDescent="0.2">
      <c r="B268" s="74"/>
      <c r="D268" s="75" t="s">
        <v>84</v>
      </c>
      <c r="E268" s="84" t="s">
        <v>386</v>
      </c>
      <c r="F268" s="84" t="s">
        <v>387</v>
      </c>
      <c r="I268" s="77"/>
      <c r="J268" s="85">
        <f>BK268</f>
        <v>0</v>
      </c>
      <c r="L268" s="74"/>
      <c r="M268" s="79"/>
      <c r="P268" s="80">
        <f>SUM(P269:P273)</f>
        <v>0</v>
      </c>
      <c r="R268" s="80">
        <f>SUM(R269:R273)</f>
        <v>0</v>
      </c>
      <c r="T268" s="81">
        <f>SUM(T269:T273)</f>
        <v>8.8677540000000013E-2</v>
      </c>
      <c r="AR268" s="75" t="s">
        <v>105</v>
      </c>
      <c r="AT268" s="82" t="s">
        <v>84</v>
      </c>
      <c r="AU268" s="82" t="s">
        <v>87</v>
      </c>
      <c r="AY268" s="75" t="s">
        <v>88</v>
      </c>
      <c r="BK268" s="83">
        <f>SUM(BK269:BK273)</f>
        <v>0</v>
      </c>
    </row>
    <row r="269" spans="2:65" s="9" customFormat="1" ht="33" customHeight="1" x14ac:dyDescent="0.2">
      <c r="B269" s="10"/>
      <c r="C269" s="86" t="s">
        <v>285</v>
      </c>
      <c r="D269" s="86" t="s">
        <v>91</v>
      </c>
      <c r="E269" s="87" t="s">
        <v>388</v>
      </c>
      <c r="F269" s="88" t="s">
        <v>389</v>
      </c>
      <c r="G269" s="89" t="s">
        <v>220</v>
      </c>
      <c r="H269" s="90">
        <v>140.75800000000001</v>
      </c>
      <c r="I269" s="91"/>
      <c r="J269" s="92">
        <f>ROUND(I269*H269,2)</f>
        <v>0</v>
      </c>
      <c r="K269" s="93"/>
      <c r="L269" s="10"/>
      <c r="M269" s="94" t="s">
        <v>2</v>
      </c>
      <c r="N269" s="95" t="s">
        <v>38</v>
      </c>
      <c r="P269" s="96">
        <f>O269*H269</f>
        <v>0</v>
      </c>
      <c r="Q269" s="96">
        <v>0</v>
      </c>
      <c r="R269" s="96">
        <f>Q269*H269</f>
        <v>0</v>
      </c>
      <c r="S269" s="96">
        <v>6.3000000000000003E-4</v>
      </c>
      <c r="T269" s="97">
        <f>S269*H269</f>
        <v>8.8677540000000013E-2</v>
      </c>
      <c r="AR269" s="98" t="s">
        <v>281</v>
      </c>
      <c r="AT269" s="98" t="s">
        <v>91</v>
      </c>
      <c r="AU269" s="98" t="s">
        <v>4</v>
      </c>
      <c r="AY269" s="1" t="s">
        <v>88</v>
      </c>
      <c r="BE269" s="99">
        <f>IF(N269="základná",J269,0)</f>
        <v>0</v>
      </c>
      <c r="BF269" s="99">
        <f>IF(N269="znížená",J269,0)</f>
        <v>0</v>
      </c>
      <c r="BG269" s="99">
        <f>IF(N269="zákl. prenesená",J269,0)</f>
        <v>0</v>
      </c>
      <c r="BH269" s="99">
        <f>IF(N269="zníž. prenesená",J269,0)</f>
        <v>0</v>
      </c>
      <c r="BI269" s="99">
        <f>IF(N269="nulová",J269,0)</f>
        <v>0</v>
      </c>
      <c r="BJ269" s="1" t="s">
        <v>4</v>
      </c>
      <c r="BK269" s="99">
        <f>ROUND(I269*H269,2)</f>
        <v>0</v>
      </c>
      <c r="BL269" s="1" t="s">
        <v>281</v>
      </c>
      <c r="BM269" s="98" t="s">
        <v>390</v>
      </c>
    </row>
    <row r="270" spans="2:65" s="100" customFormat="1" x14ac:dyDescent="0.2">
      <c r="B270" s="101"/>
      <c r="D270" s="102" t="s">
        <v>95</v>
      </c>
      <c r="E270" s="103" t="s">
        <v>2</v>
      </c>
      <c r="F270" s="104" t="s">
        <v>391</v>
      </c>
      <c r="H270" s="103" t="s">
        <v>2</v>
      </c>
      <c r="I270" s="105"/>
      <c r="L270" s="101"/>
      <c r="M270" s="106"/>
      <c r="T270" s="107"/>
      <c r="AT270" s="103" t="s">
        <v>95</v>
      </c>
      <c r="AU270" s="103" t="s">
        <v>4</v>
      </c>
      <c r="AV270" s="100" t="s">
        <v>87</v>
      </c>
      <c r="AW270" s="100" t="s">
        <v>97</v>
      </c>
      <c r="AX270" s="100" t="s">
        <v>5</v>
      </c>
      <c r="AY270" s="103" t="s">
        <v>88</v>
      </c>
    </row>
    <row r="271" spans="2:65" s="108" customFormat="1" x14ac:dyDescent="0.2">
      <c r="B271" s="109"/>
      <c r="D271" s="102" t="s">
        <v>95</v>
      </c>
      <c r="E271" s="110" t="s">
        <v>2</v>
      </c>
      <c r="F271" s="111" t="s">
        <v>392</v>
      </c>
      <c r="H271" s="112">
        <v>140.75800000000001</v>
      </c>
      <c r="I271" s="113"/>
      <c r="L271" s="109"/>
      <c r="M271" s="114"/>
      <c r="T271" s="115"/>
      <c r="AT271" s="110" t="s">
        <v>95</v>
      </c>
      <c r="AU271" s="110" t="s">
        <v>4</v>
      </c>
      <c r="AV271" s="108" t="s">
        <v>4</v>
      </c>
      <c r="AW271" s="108" t="s">
        <v>97</v>
      </c>
      <c r="AX271" s="108" t="s">
        <v>5</v>
      </c>
      <c r="AY271" s="110" t="s">
        <v>88</v>
      </c>
    </row>
    <row r="272" spans="2:65" s="116" customFormat="1" x14ac:dyDescent="0.2">
      <c r="B272" s="117"/>
      <c r="D272" s="102" t="s">
        <v>95</v>
      </c>
      <c r="E272" s="118" t="s">
        <v>2</v>
      </c>
      <c r="F272" s="119" t="s">
        <v>99</v>
      </c>
      <c r="H272" s="120">
        <v>140.75800000000001</v>
      </c>
      <c r="I272" s="121"/>
      <c r="L272" s="117"/>
      <c r="M272" s="122"/>
      <c r="T272" s="123"/>
      <c r="AT272" s="118" t="s">
        <v>95</v>
      </c>
      <c r="AU272" s="118" t="s">
        <v>4</v>
      </c>
      <c r="AV272" s="116" t="s">
        <v>89</v>
      </c>
      <c r="AW272" s="116" t="s">
        <v>97</v>
      </c>
      <c r="AX272" s="116" t="s">
        <v>87</v>
      </c>
      <c r="AY272" s="118" t="s">
        <v>88</v>
      </c>
    </row>
    <row r="273" spans="2:65" s="9" customFormat="1" ht="16.5" customHeight="1" x14ac:dyDescent="0.2">
      <c r="B273" s="10"/>
      <c r="C273" s="86" t="s">
        <v>393</v>
      </c>
      <c r="D273" s="86" t="s">
        <v>91</v>
      </c>
      <c r="E273" s="87" t="s">
        <v>394</v>
      </c>
      <c r="F273" s="88" t="s">
        <v>395</v>
      </c>
      <c r="G273" s="89" t="s">
        <v>396</v>
      </c>
      <c r="H273" s="90">
        <v>1</v>
      </c>
      <c r="I273" s="91"/>
      <c r="J273" s="92">
        <f>ROUND(I273*H273,2)</f>
        <v>0</v>
      </c>
      <c r="K273" s="93"/>
      <c r="L273" s="10"/>
      <c r="M273" s="136" t="s">
        <v>2</v>
      </c>
      <c r="N273" s="137" t="s">
        <v>38</v>
      </c>
      <c r="O273" s="138"/>
      <c r="P273" s="139">
        <f>O273*H273</f>
        <v>0</v>
      </c>
      <c r="Q273" s="139">
        <v>0</v>
      </c>
      <c r="R273" s="139">
        <f>Q273*H273</f>
        <v>0</v>
      </c>
      <c r="S273" s="139">
        <v>0</v>
      </c>
      <c r="T273" s="140">
        <f>S273*H273</f>
        <v>0</v>
      </c>
      <c r="AR273" s="98" t="s">
        <v>281</v>
      </c>
      <c r="AT273" s="98" t="s">
        <v>91</v>
      </c>
      <c r="AU273" s="98" t="s">
        <v>4</v>
      </c>
      <c r="AY273" s="1" t="s">
        <v>88</v>
      </c>
      <c r="BE273" s="99">
        <f>IF(N273="základná",J273,0)</f>
        <v>0</v>
      </c>
      <c r="BF273" s="99">
        <f>IF(N273="znížená",J273,0)</f>
        <v>0</v>
      </c>
      <c r="BG273" s="99">
        <f>IF(N273="zákl. prenesená",J273,0)</f>
        <v>0</v>
      </c>
      <c r="BH273" s="99">
        <f>IF(N273="zníž. prenesená",J273,0)</f>
        <v>0</v>
      </c>
      <c r="BI273" s="99">
        <f>IF(N273="nulová",J273,0)</f>
        <v>0</v>
      </c>
      <c r="BJ273" s="1" t="s">
        <v>4</v>
      </c>
      <c r="BK273" s="99">
        <f>ROUND(I273*H273,2)</f>
        <v>0</v>
      </c>
      <c r="BL273" s="1" t="s">
        <v>281</v>
      </c>
      <c r="BM273" s="98" t="s">
        <v>397</v>
      </c>
    </row>
    <row r="274" spans="2:65" s="9" customFormat="1" ht="6.95" customHeight="1" x14ac:dyDescent="0.2">
      <c r="B274" s="41"/>
      <c r="C274" s="42"/>
      <c r="D274" s="42"/>
      <c r="E274" s="42"/>
      <c r="F274" s="42"/>
      <c r="G274" s="42"/>
      <c r="H274" s="42"/>
      <c r="I274" s="42"/>
      <c r="J274" s="42"/>
      <c r="K274" s="42"/>
      <c r="L274" s="10"/>
    </row>
  </sheetData>
  <sheetProtection sheet="1" objects="1" scenarios="1" formatColumns="0" formatRows="0" autoFilter="0"/>
  <autoFilter ref="C128:K273" xr:uid="{00000000-0009-0000-0000-000000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02 - SO04 - Technický prí...</vt:lpstr>
      <vt:lpstr>'02 - SO04 - Technický prí...'!Názvy_tlače</vt:lpstr>
      <vt:lpstr>'02 - SO04 - Technický prí...'!Oblasť_tlače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2022-03-18T15:17:09Z</dcterms:created>
  <dcterms:modified xsi:type="dcterms:W3CDTF">2022-09-28T07:35:03Z</dcterms:modified>
</cp:coreProperties>
</file>