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2 - podlimitné zákazky\SŠ Detva - Stavebné úpravy dielní Svetová banka\Príloha č. 2 SP - Výkazy výmer\SO 05+06\"/>
    </mc:Choice>
  </mc:AlternateContent>
  <xr:revisionPtr revIDLastSave="0" documentId="13_ncr:1_{B7195AD1-37C6-4FD5-84C7-8C4ECA937F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3.01 - SO05 a SO06 - búr..." sheetId="1" r:id="rId1"/>
    <sheet name="03.02 - SO05 a SO06 - nov..." sheetId="2" r:id="rId2"/>
  </sheets>
  <definedNames>
    <definedName name="_xlnm._FilterDatabase" localSheetId="0" hidden="1">'03.01 - SO05 a SO06 - búr...'!$C$133:$K$338</definedName>
    <definedName name="_xlnm._FilterDatabase" localSheetId="1" hidden="1">'03.02 - SO05 a SO06 - nov...'!$C$149:$K$1487</definedName>
    <definedName name="_xlnm.Print_Titles" localSheetId="0">'03.01 - SO05 a SO06 - búr...'!$133:$133</definedName>
    <definedName name="_xlnm.Print_Titles" localSheetId="1">'03.02 - SO05 a SO06 - nov...'!$149:$149</definedName>
    <definedName name="_xlnm.Print_Area" localSheetId="0">'03.01 - SO05 a SO06 - búr...'!$C$4:$J$76,'03.01 - SO05 a SO06 - búr...'!$C$82:$J$113,'03.01 - SO05 a SO06 - búr...'!$C$119:$J$338</definedName>
    <definedName name="_xlnm.Print_Area" localSheetId="1">'03.02 - SO05 a SO06 - nov...'!$C$4:$J$76,'03.02 - SO05 a SO06 - nov...'!$C$82:$J$129,'03.02 - SO05 a SO06 - nov...'!$C$135:$J$1487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487" i="2" l="1"/>
  <c r="BI1487" i="2"/>
  <c r="BH1487" i="2"/>
  <c r="BG1487" i="2"/>
  <c r="BE1487" i="2"/>
  <c r="T1487" i="2"/>
  <c r="R1487" i="2"/>
  <c r="P1487" i="2"/>
  <c r="J1487" i="2"/>
  <c r="BF1487" i="2" s="1"/>
  <c r="BK1486" i="2"/>
  <c r="BI1486" i="2"/>
  <c r="BH1486" i="2"/>
  <c r="BG1486" i="2"/>
  <c r="BE1486" i="2"/>
  <c r="T1486" i="2"/>
  <c r="R1486" i="2"/>
  <c r="P1486" i="2"/>
  <c r="J1486" i="2"/>
  <c r="BF1486" i="2" s="1"/>
  <c r="BK1485" i="2"/>
  <c r="BI1485" i="2"/>
  <c r="BH1485" i="2"/>
  <c r="BG1485" i="2"/>
  <c r="BE1485" i="2"/>
  <c r="T1485" i="2"/>
  <c r="R1485" i="2"/>
  <c r="P1485" i="2"/>
  <c r="J1485" i="2"/>
  <c r="BF1485" i="2" s="1"/>
  <c r="BK1484" i="2"/>
  <c r="BI1484" i="2"/>
  <c r="BH1484" i="2"/>
  <c r="BG1484" i="2"/>
  <c r="BF1484" i="2"/>
  <c r="BE1484" i="2"/>
  <c r="T1484" i="2"/>
  <c r="R1484" i="2"/>
  <c r="P1484" i="2"/>
  <c r="P1482" i="2" s="1"/>
  <c r="J1484" i="2"/>
  <c r="BK1483" i="2"/>
  <c r="BI1483" i="2"/>
  <c r="BH1483" i="2"/>
  <c r="BG1483" i="2"/>
  <c r="BF1483" i="2"/>
  <c r="BE1483" i="2"/>
  <c r="T1483" i="2"/>
  <c r="R1483" i="2"/>
  <c r="R1482" i="2" s="1"/>
  <c r="P1483" i="2"/>
  <c r="J1483" i="2"/>
  <c r="BK1482" i="2"/>
  <c r="J1482" i="2" s="1"/>
  <c r="J128" i="2" s="1"/>
  <c r="BK1481" i="2"/>
  <c r="BI1481" i="2"/>
  <c r="BH1481" i="2"/>
  <c r="BG1481" i="2"/>
  <c r="BE1481" i="2"/>
  <c r="T1481" i="2"/>
  <c r="R1481" i="2"/>
  <c r="P1481" i="2"/>
  <c r="J1481" i="2"/>
  <c r="BF1481" i="2" s="1"/>
  <c r="BK1480" i="2"/>
  <c r="BI1480" i="2"/>
  <c r="BH1480" i="2"/>
  <c r="BG1480" i="2"/>
  <c r="BE1480" i="2"/>
  <c r="T1480" i="2"/>
  <c r="R1480" i="2"/>
  <c r="P1480" i="2"/>
  <c r="J1480" i="2"/>
  <c r="BF1480" i="2" s="1"/>
  <c r="BK1479" i="2"/>
  <c r="BI1479" i="2"/>
  <c r="BH1479" i="2"/>
  <c r="BG1479" i="2"/>
  <c r="BF1479" i="2"/>
  <c r="BE1479" i="2"/>
  <c r="T1479" i="2"/>
  <c r="R1479" i="2"/>
  <c r="P1479" i="2"/>
  <c r="J1479" i="2"/>
  <c r="BK1478" i="2"/>
  <c r="J1478" i="2" s="1"/>
  <c r="J127" i="2" s="1"/>
  <c r="BK1475" i="2"/>
  <c r="BI1475" i="2"/>
  <c r="BH1475" i="2"/>
  <c r="BG1475" i="2"/>
  <c r="BE1475" i="2"/>
  <c r="T1475" i="2"/>
  <c r="R1475" i="2"/>
  <c r="P1475" i="2"/>
  <c r="J1475" i="2"/>
  <c r="BF1475" i="2" s="1"/>
  <c r="BK1474" i="2"/>
  <c r="BI1474" i="2"/>
  <c r="BH1474" i="2"/>
  <c r="BG1474" i="2"/>
  <c r="BE1474" i="2"/>
  <c r="T1474" i="2"/>
  <c r="R1474" i="2"/>
  <c r="P1474" i="2"/>
  <c r="J1474" i="2"/>
  <c r="BF1474" i="2" s="1"/>
  <c r="BK1472" i="2"/>
  <c r="BI1472" i="2"/>
  <c r="BH1472" i="2"/>
  <c r="BG1472" i="2"/>
  <c r="BE1472" i="2"/>
  <c r="T1472" i="2"/>
  <c r="R1472" i="2"/>
  <c r="P1472" i="2"/>
  <c r="J1472" i="2"/>
  <c r="BF1472" i="2" s="1"/>
  <c r="BK1471" i="2"/>
  <c r="BI1471" i="2"/>
  <c r="BH1471" i="2"/>
  <c r="BG1471" i="2"/>
  <c r="BE1471" i="2"/>
  <c r="T1471" i="2"/>
  <c r="R1471" i="2"/>
  <c r="P1471" i="2"/>
  <c r="J1471" i="2"/>
  <c r="BF1471" i="2" s="1"/>
  <c r="BK1470" i="2"/>
  <c r="BI1470" i="2"/>
  <c r="BH1470" i="2"/>
  <c r="BG1470" i="2"/>
  <c r="BE1470" i="2"/>
  <c r="T1470" i="2"/>
  <c r="R1470" i="2"/>
  <c r="P1470" i="2"/>
  <c r="J1470" i="2"/>
  <c r="BF1470" i="2" s="1"/>
  <c r="BK1465" i="2"/>
  <c r="BI1465" i="2"/>
  <c r="BH1465" i="2"/>
  <c r="BG1465" i="2"/>
  <c r="BE1465" i="2"/>
  <c r="T1465" i="2"/>
  <c r="T1464" i="2" s="1"/>
  <c r="R1465" i="2"/>
  <c r="R1464" i="2" s="1"/>
  <c r="P1465" i="2"/>
  <c r="J1465" i="2"/>
  <c r="BF1465" i="2" s="1"/>
  <c r="BK1464" i="2"/>
  <c r="J1464" i="2" s="1"/>
  <c r="J124" i="2" s="1"/>
  <c r="P1464" i="2"/>
  <c r="BK1463" i="2"/>
  <c r="BI1463" i="2"/>
  <c r="BH1463" i="2"/>
  <c r="BG1463" i="2"/>
  <c r="BE1463" i="2"/>
  <c r="T1463" i="2"/>
  <c r="R1463" i="2"/>
  <c r="P1463" i="2"/>
  <c r="J1463" i="2"/>
  <c r="BF1463" i="2" s="1"/>
  <c r="BK1460" i="2"/>
  <c r="BI1460" i="2"/>
  <c r="BH1460" i="2"/>
  <c r="BG1460" i="2"/>
  <c r="BE1460" i="2"/>
  <c r="T1460" i="2"/>
  <c r="R1460" i="2"/>
  <c r="R1423" i="2" s="1"/>
  <c r="P1460" i="2"/>
  <c r="J1460" i="2"/>
  <c r="BF1460" i="2" s="1"/>
  <c r="BK1424" i="2"/>
  <c r="BI1424" i="2"/>
  <c r="BH1424" i="2"/>
  <c r="BG1424" i="2"/>
  <c r="BE1424" i="2"/>
  <c r="T1424" i="2"/>
  <c r="R1424" i="2"/>
  <c r="P1424" i="2"/>
  <c r="P1423" i="2" s="1"/>
  <c r="J1424" i="2"/>
  <c r="BF1424" i="2" s="1"/>
  <c r="BK1422" i="2"/>
  <c r="BI1422" i="2"/>
  <c r="BH1422" i="2"/>
  <c r="BG1422" i="2"/>
  <c r="BE1422" i="2"/>
  <c r="T1422" i="2"/>
  <c r="R1422" i="2"/>
  <c r="P1422" i="2"/>
  <c r="J1422" i="2"/>
  <c r="BF1422" i="2" s="1"/>
  <c r="BK1419" i="2"/>
  <c r="BI1419" i="2"/>
  <c r="BH1419" i="2"/>
  <c r="BG1419" i="2"/>
  <c r="BE1419" i="2"/>
  <c r="T1419" i="2"/>
  <c r="R1419" i="2"/>
  <c r="P1419" i="2"/>
  <c r="J1419" i="2"/>
  <c r="BF1419" i="2" s="1"/>
  <c r="BK1416" i="2"/>
  <c r="BI1416" i="2"/>
  <c r="BH1416" i="2"/>
  <c r="BG1416" i="2"/>
  <c r="BE1416" i="2"/>
  <c r="T1416" i="2"/>
  <c r="R1416" i="2"/>
  <c r="P1416" i="2"/>
  <c r="J1416" i="2"/>
  <c r="BF1416" i="2" s="1"/>
  <c r="BK1411" i="2"/>
  <c r="BI1411" i="2"/>
  <c r="BH1411" i="2"/>
  <c r="BG1411" i="2"/>
  <c r="BE1411" i="2"/>
  <c r="T1411" i="2"/>
  <c r="R1411" i="2"/>
  <c r="P1411" i="2"/>
  <c r="J1411" i="2"/>
  <c r="BF1411" i="2" s="1"/>
  <c r="BK1409" i="2"/>
  <c r="BI1409" i="2"/>
  <c r="BH1409" i="2"/>
  <c r="BG1409" i="2"/>
  <c r="BF1409" i="2"/>
  <c r="BE1409" i="2"/>
  <c r="T1409" i="2"/>
  <c r="R1409" i="2"/>
  <c r="P1409" i="2"/>
  <c r="J1409" i="2"/>
  <c r="BK1406" i="2"/>
  <c r="BI1406" i="2"/>
  <c r="BH1406" i="2"/>
  <c r="BG1406" i="2"/>
  <c r="BE1406" i="2"/>
  <c r="T1406" i="2"/>
  <c r="R1406" i="2"/>
  <c r="P1406" i="2"/>
  <c r="J1406" i="2"/>
  <c r="BF1406" i="2" s="1"/>
  <c r="BK1402" i="2"/>
  <c r="BI1402" i="2"/>
  <c r="BH1402" i="2"/>
  <c r="BG1402" i="2"/>
  <c r="BE1402" i="2"/>
  <c r="T1402" i="2"/>
  <c r="R1402" i="2"/>
  <c r="P1402" i="2"/>
  <c r="J1402" i="2"/>
  <c r="BF1402" i="2" s="1"/>
  <c r="BK1400" i="2"/>
  <c r="BI1400" i="2"/>
  <c r="BH1400" i="2"/>
  <c r="BG1400" i="2"/>
  <c r="BE1400" i="2"/>
  <c r="T1400" i="2"/>
  <c r="R1400" i="2"/>
  <c r="P1400" i="2"/>
  <c r="J1400" i="2"/>
  <c r="BF1400" i="2" s="1"/>
  <c r="BK1398" i="2"/>
  <c r="BI1398" i="2"/>
  <c r="BH1398" i="2"/>
  <c r="BG1398" i="2"/>
  <c r="BE1398" i="2"/>
  <c r="T1398" i="2"/>
  <c r="R1398" i="2"/>
  <c r="P1398" i="2"/>
  <c r="J1398" i="2"/>
  <c r="BF1398" i="2" s="1"/>
  <c r="BK1396" i="2"/>
  <c r="BI1396" i="2"/>
  <c r="BH1396" i="2"/>
  <c r="BG1396" i="2"/>
  <c r="BE1396" i="2"/>
  <c r="T1396" i="2"/>
  <c r="T1393" i="2" s="1"/>
  <c r="R1396" i="2"/>
  <c r="P1396" i="2"/>
  <c r="J1396" i="2"/>
  <c r="BF1396" i="2" s="1"/>
  <c r="BK1394" i="2"/>
  <c r="BI1394" i="2"/>
  <c r="BH1394" i="2"/>
  <c r="BG1394" i="2"/>
  <c r="BE1394" i="2"/>
  <c r="T1394" i="2"/>
  <c r="R1394" i="2"/>
  <c r="P1394" i="2"/>
  <c r="J1394" i="2"/>
  <c r="BF1394" i="2" s="1"/>
  <c r="BK1392" i="2"/>
  <c r="BI1392" i="2"/>
  <c r="BH1392" i="2"/>
  <c r="BG1392" i="2"/>
  <c r="BE1392" i="2"/>
  <c r="T1392" i="2"/>
  <c r="R1392" i="2"/>
  <c r="P1392" i="2"/>
  <c r="J1392" i="2"/>
  <c r="BF1392" i="2" s="1"/>
  <c r="BK1390" i="2"/>
  <c r="BI1390" i="2"/>
  <c r="BH1390" i="2"/>
  <c r="BG1390" i="2"/>
  <c r="BE1390" i="2"/>
  <c r="T1390" i="2"/>
  <c r="R1390" i="2"/>
  <c r="P1390" i="2"/>
  <c r="J1390" i="2"/>
  <c r="BF1390" i="2" s="1"/>
  <c r="BK1388" i="2"/>
  <c r="BI1388" i="2"/>
  <c r="BH1388" i="2"/>
  <c r="BG1388" i="2"/>
  <c r="BE1388" i="2"/>
  <c r="T1388" i="2"/>
  <c r="R1388" i="2"/>
  <c r="P1388" i="2"/>
  <c r="J1388" i="2"/>
  <c r="BF1388" i="2" s="1"/>
  <c r="BK1385" i="2"/>
  <c r="BI1385" i="2"/>
  <c r="BH1385" i="2"/>
  <c r="BG1385" i="2"/>
  <c r="BE1385" i="2"/>
  <c r="T1385" i="2"/>
  <c r="R1385" i="2"/>
  <c r="P1385" i="2"/>
  <c r="J1385" i="2"/>
  <c r="BF1385" i="2" s="1"/>
  <c r="BK1379" i="2"/>
  <c r="BI1379" i="2"/>
  <c r="BH1379" i="2"/>
  <c r="BG1379" i="2"/>
  <c r="BF1379" i="2"/>
  <c r="BE1379" i="2"/>
  <c r="T1379" i="2"/>
  <c r="R1379" i="2"/>
  <c r="P1379" i="2"/>
  <c r="J1379" i="2"/>
  <c r="BK1377" i="2"/>
  <c r="BI1377" i="2"/>
  <c r="BH1377" i="2"/>
  <c r="BG1377" i="2"/>
  <c r="BE1377" i="2"/>
  <c r="T1377" i="2"/>
  <c r="R1377" i="2"/>
  <c r="P1377" i="2"/>
  <c r="J1377" i="2"/>
  <c r="BF1377" i="2" s="1"/>
  <c r="BK1375" i="2"/>
  <c r="BI1375" i="2"/>
  <c r="BH1375" i="2"/>
  <c r="BG1375" i="2"/>
  <c r="BE1375" i="2"/>
  <c r="T1375" i="2"/>
  <c r="R1375" i="2"/>
  <c r="P1375" i="2"/>
  <c r="J1375" i="2"/>
  <c r="BF1375" i="2" s="1"/>
  <c r="BK1372" i="2"/>
  <c r="BI1372" i="2"/>
  <c r="BH1372" i="2"/>
  <c r="BG1372" i="2"/>
  <c r="BE1372" i="2"/>
  <c r="T1372" i="2"/>
  <c r="R1372" i="2"/>
  <c r="P1372" i="2"/>
  <c r="J1372" i="2"/>
  <c r="BF1372" i="2" s="1"/>
  <c r="BK1367" i="2"/>
  <c r="BI1367" i="2"/>
  <c r="BH1367" i="2"/>
  <c r="BG1367" i="2"/>
  <c r="BE1367" i="2"/>
  <c r="T1367" i="2"/>
  <c r="R1367" i="2"/>
  <c r="P1367" i="2"/>
  <c r="J1367" i="2"/>
  <c r="BF1367" i="2" s="1"/>
  <c r="BK1365" i="2"/>
  <c r="BI1365" i="2"/>
  <c r="BH1365" i="2"/>
  <c r="BG1365" i="2"/>
  <c r="BE1365" i="2"/>
  <c r="T1365" i="2"/>
  <c r="R1365" i="2"/>
  <c r="P1365" i="2"/>
  <c r="J1365" i="2"/>
  <c r="BF1365" i="2" s="1"/>
  <c r="BK1333" i="2"/>
  <c r="BI1333" i="2"/>
  <c r="BH1333" i="2"/>
  <c r="BG1333" i="2"/>
  <c r="BE1333" i="2"/>
  <c r="T1333" i="2"/>
  <c r="R1333" i="2"/>
  <c r="P1333" i="2"/>
  <c r="J1333" i="2"/>
  <c r="BF1333" i="2" s="1"/>
  <c r="BK1331" i="2"/>
  <c r="BK1330" i="2" s="1"/>
  <c r="J1330" i="2" s="1"/>
  <c r="J119" i="2" s="1"/>
  <c r="BI1331" i="2"/>
  <c r="BH1331" i="2"/>
  <c r="BG1331" i="2"/>
  <c r="BE1331" i="2"/>
  <c r="T1331" i="2"/>
  <c r="R1331" i="2"/>
  <c r="R1330" i="2" s="1"/>
  <c r="P1331" i="2"/>
  <c r="P1330" i="2" s="1"/>
  <c r="J1331" i="2"/>
  <c r="BF1331" i="2" s="1"/>
  <c r="T1330" i="2"/>
  <c r="BK1329" i="2"/>
  <c r="BI1329" i="2"/>
  <c r="BH1329" i="2"/>
  <c r="BG1329" i="2"/>
  <c r="BE1329" i="2"/>
  <c r="T1329" i="2"/>
  <c r="R1329" i="2"/>
  <c r="P1329" i="2"/>
  <c r="J1329" i="2"/>
  <c r="BF1329" i="2" s="1"/>
  <c r="BK1328" i="2"/>
  <c r="BI1328" i="2"/>
  <c r="BH1328" i="2"/>
  <c r="BG1328" i="2"/>
  <c r="BF1328" i="2"/>
  <c r="BE1328" i="2"/>
  <c r="T1328" i="2"/>
  <c r="R1328" i="2"/>
  <c r="P1328" i="2"/>
  <c r="J1328" i="2"/>
  <c r="BK1327" i="2"/>
  <c r="BI1327" i="2"/>
  <c r="BH1327" i="2"/>
  <c r="BG1327" i="2"/>
  <c r="BE1327" i="2"/>
  <c r="T1327" i="2"/>
  <c r="R1327" i="2"/>
  <c r="P1327" i="2"/>
  <c r="J1327" i="2"/>
  <c r="BF1327" i="2" s="1"/>
  <c r="BK1326" i="2"/>
  <c r="BI1326" i="2"/>
  <c r="BH1326" i="2"/>
  <c r="BG1326" i="2"/>
  <c r="BE1326" i="2"/>
  <c r="T1326" i="2"/>
  <c r="R1326" i="2"/>
  <c r="P1326" i="2"/>
  <c r="J1326" i="2"/>
  <c r="BF1326" i="2" s="1"/>
  <c r="BK1325" i="2"/>
  <c r="BI1325" i="2"/>
  <c r="BH1325" i="2"/>
  <c r="BG1325" i="2"/>
  <c r="BE1325" i="2"/>
  <c r="T1325" i="2"/>
  <c r="R1325" i="2"/>
  <c r="P1325" i="2"/>
  <c r="J1325" i="2"/>
  <c r="BF1325" i="2" s="1"/>
  <c r="BK1324" i="2"/>
  <c r="BI1324" i="2"/>
  <c r="BH1324" i="2"/>
  <c r="BG1324" i="2"/>
  <c r="BE1324" i="2"/>
  <c r="T1324" i="2"/>
  <c r="R1324" i="2"/>
  <c r="P1324" i="2"/>
  <c r="J1324" i="2"/>
  <c r="BF1324" i="2" s="1"/>
  <c r="BK1323" i="2"/>
  <c r="BI1323" i="2"/>
  <c r="BH1323" i="2"/>
  <c r="BG1323" i="2"/>
  <c r="BE1323" i="2"/>
  <c r="T1323" i="2"/>
  <c r="R1323" i="2"/>
  <c r="P1323" i="2"/>
  <c r="J1323" i="2"/>
  <c r="BF1323" i="2" s="1"/>
  <c r="BK1319" i="2"/>
  <c r="BI1319" i="2"/>
  <c r="BH1319" i="2"/>
  <c r="BG1319" i="2"/>
  <c r="BE1319" i="2"/>
  <c r="T1319" i="2"/>
  <c r="R1319" i="2"/>
  <c r="P1319" i="2"/>
  <c r="J1319" i="2"/>
  <c r="BF1319" i="2" s="1"/>
  <c r="BK1315" i="2"/>
  <c r="BI1315" i="2"/>
  <c r="BH1315" i="2"/>
  <c r="BG1315" i="2"/>
  <c r="BE1315" i="2"/>
  <c r="T1315" i="2"/>
  <c r="R1315" i="2"/>
  <c r="P1315" i="2"/>
  <c r="J1315" i="2"/>
  <c r="BF1315" i="2" s="1"/>
  <c r="BK1311" i="2"/>
  <c r="BI1311" i="2"/>
  <c r="BH1311" i="2"/>
  <c r="BG1311" i="2"/>
  <c r="BE1311" i="2"/>
  <c r="T1311" i="2"/>
  <c r="R1311" i="2"/>
  <c r="P1311" i="2"/>
  <c r="J1311" i="2"/>
  <c r="BF1311" i="2" s="1"/>
  <c r="BK1307" i="2"/>
  <c r="BI1307" i="2"/>
  <c r="BH1307" i="2"/>
  <c r="BG1307" i="2"/>
  <c r="BE1307" i="2"/>
  <c r="T1307" i="2"/>
  <c r="R1307" i="2"/>
  <c r="P1307" i="2"/>
  <c r="J1307" i="2"/>
  <c r="BF1307" i="2" s="1"/>
  <c r="BK1306" i="2"/>
  <c r="BI1306" i="2"/>
  <c r="BH1306" i="2"/>
  <c r="BG1306" i="2"/>
  <c r="BE1306" i="2"/>
  <c r="T1306" i="2"/>
  <c r="R1306" i="2"/>
  <c r="P1306" i="2"/>
  <c r="J1306" i="2"/>
  <c r="BF1306" i="2" s="1"/>
  <c r="BK1305" i="2"/>
  <c r="BI1305" i="2"/>
  <c r="BH1305" i="2"/>
  <c r="BG1305" i="2"/>
  <c r="BF1305" i="2"/>
  <c r="BE1305" i="2"/>
  <c r="T1305" i="2"/>
  <c r="R1305" i="2"/>
  <c r="P1305" i="2"/>
  <c r="J1305" i="2"/>
  <c r="BK1304" i="2"/>
  <c r="J1304" i="2" s="1"/>
  <c r="J118" i="2" s="1"/>
  <c r="BK1303" i="2"/>
  <c r="BI1303" i="2"/>
  <c r="BH1303" i="2"/>
  <c r="BG1303" i="2"/>
  <c r="BE1303" i="2"/>
  <c r="T1303" i="2"/>
  <c r="R1303" i="2"/>
  <c r="P1303" i="2"/>
  <c r="J1303" i="2"/>
  <c r="BF1303" i="2" s="1"/>
  <c r="BK1302" i="2"/>
  <c r="BI1302" i="2"/>
  <c r="BH1302" i="2"/>
  <c r="BG1302" i="2"/>
  <c r="BE1302" i="2"/>
  <c r="T1302" i="2"/>
  <c r="R1302" i="2"/>
  <c r="P1302" i="2"/>
  <c r="J1302" i="2"/>
  <c r="BF1302" i="2" s="1"/>
  <c r="BK1298" i="2"/>
  <c r="BI1298" i="2"/>
  <c r="BH1298" i="2"/>
  <c r="BG1298" i="2"/>
  <c r="BE1298" i="2"/>
  <c r="T1298" i="2"/>
  <c r="R1298" i="2"/>
  <c r="P1298" i="2"/>
  <c r="J1298" i="2"/>
  <c r="BF1298" i="2" s="1"/>
  <c r="BK1297" i="2"/>
  <c r="BI1297" i="2"/>
  <c r="BH1297" i="2"/>
  <c r="BG1297" i="2"/>
  <c r="BE1297" i="2"/>
  <c r="T1297" i="2"/>
  <c r="R1297" i="2"/>
  <c r="P1297" i="2"/>
  <c r="J1297" i="2"/>
  <c r="BF1297" i="2" s="1"/>
  <c r="BK1293" i="2"/>
  <c r="BI1293" i="2"/>
  <c r="BH1293" i="2"/>
  <c r="BG1293" i="2"/>
  <c r="BE1293" i="2"/>
  <c r="T1293" i="2"/>
  <c r="R1293" i="2"/>
  <c r="P1293" i="2"/>
  <c r="J1293" i="2"/>
  <c r="BF1293" i="2" s="1"/>
  <c r="BK1292" i="2"/>
  <c r="BI1292" i="2"/>
  <c r="BH1292" i="2"/>
  <c r="BG1292" i="2"/>
  <c r="BE1292" i="2"/>
  <c r="T1292" i="2"/>
  <c r="R1292" i="2"/>
  <c r="P1292" i="2"/>
  <c r="J1292" i="2"/>
  <c r="BF1292" i="2" s="1"/>
  <c r="BK1286" i="2"/>
  <c r="BI1286" i="2"/>
  <c r="BH1286" i="2"/>
  <c r="BG1286" i="2"/>
  <c r="BE1286" i="2"/>
  <c r="T1286" i="2"/>
  <c r="R1286" i="2"/>
  <c r="P1286" i="2"/>
  <c r="J1286" i="2"/>
  <c r="BF1286" i="2" s="1"/>
  <c r="BK1285" i="2"/>
  <c r="BI1285" i="2"/>
  <c r="BH1285" i="2"/>
  <c r="BG1285" i="2"/>
  <c r="BE1285" i="2"/>
  <c r="T1285" i="2"/>
  <c r="R1285" i="2"/>
  <c r="P1285" i="2"/>
  <c r="J1285" i="2"/>
  <c r="BF1285" i="2" s="1"/>
  <c r="BK1279" i="2"/>
  <c r="BI1279" i="2"/>
  <c r="BH1279" i="2"/>
  <c r="BG1279" i="2"/>
  <c r="BE1279" i="2"/>
  <c r="T1279" i="2"/>
  <c r="R1279" i="2"/>
  <c r="P1279" i="2"/>
  <c r="J1279" i="2"/>
  <c r="BF1279" i="2" s="1"/>
  <c r="BK1278" i="2"/>
  <c r="BI1278" i="2"/>
  <c r="BH1278" i="2"/>
  <c r="BG1278" i="2"/>
  <c r="BE1278" i="2"/>
  <c r="T1278" i="2"/>
  <c r="R1278" i="2"/>
  <c r="P1278" i="2"/>
  <c r="J1278" i="2"/>
  <c r="BF1278" i="2" s="1"/>
  <c r="BK1277" i="2"/>
  <c r="BI1277" i="2"/>
  <c r="BH1277" i="2"/>
  <c r="BG1277" i="2"/>
  <c r="BE1277" i="2"/>
  <c r="T1277" i="2"/>
  <c r="R1277" i="2"/>
  <c r="P1277" i="2"/>
  <c r="J1277" i="2"/>
  <c r="BF1277" i="2" s="1"/>
  <c r="BK1276" i="2"/>
  <c r="BI1276" i="2"/>
  <c r="BH1276" i="2"/>
  <c r="BG1276" i="2"/>
  <c r="BE1276" i="2"/>
  <c r="T1276" i="2"/>
  <c r="R1276" i="2"/>
  <c r="P1276" i="2"/>
  <c r="J1276" i="2"/>
  <c r="BF1276" i="2" s="1"/>
  <c r="BK1275" i="2"/>
  <c r="BI1275" i="2"/>
  <c r="BH1275" i="2"/>
  <c r="BG1275" i="2"/>
  <c r="BF1275" i="2"/>
  <c r="BE1275" i="2"/>
  <c r="T1275" i="2"/>
  <c r="R1275" i="2"/>
  <c r="P1275" i="2"/>
  <c r="J1275" i="2"/>
  <c r="BK1274" i="2"/>
  <c r="BI1274" i="2"/>
  <c r="BH1274" i="2"/>
  <c r="BG1274" i="2"/>
  <c r="BE1274" i="2"/>
  <c r="T1274" i="2"/>
  <c r="R1274" i="2"/>
  <c r="P1274" i="2"/>
  <c r="J1274" i="2"/>
  <c r="BF1274" i="2" s="1"/>
  <c r="BK1273" i="2"/>
  <c r="BI1273" i="2"/>
  <c r="BH1273" i="2"/>
  <c r="BG1273" i="2"/>
  <c r="BE1273" i="2"/>
  <c r="T1273" i="2"/>
  <c r="R1273" i="2"/>
  <c r="P1273" i="2"/>
  <c r="J1273" i="2"/>
  <c r="BF1273" i="2" s="1"/>
  <c r="BK1272" i="2"/>
  <c r="BI1272" i="2"/>
  <c r="BH1272" i="2"/>
  <c r="BG1272" i="2"/>
  <c r="BE1272" i="2"/>
  <c r="T1272" i="2"/>
  <c r="R1272" i="2"/>
  <c r="P1272" i="2"/>
  <c r="J1272" i="2"/>
  <c r="BF1272" i="2" s="1"/>
  <c r="BK1269" i="2"/>
  <c r="BI1269" i="2"/>
  <c r="BH1269" i="2"/>
  <c r="BG1269" i="2"/>
  <c r="BE1269" i="2"/>
  <c r="T1269" i="2"/>
  <c r="R1269" i="2"/>
  <c r="P1269" i="2"/>
  <c r="J1269" i="2"/>
  <c r="BF1269" i="2" s="1"/>
  <c r="BK1268" i="2"/>
  <c r="BI1268" i="2"/>
  <c r="BH1268" i="2"/>
  <c r="BG1268" i="2"/>
  <c r="BE1268" i="2"/>
  <c r="T1268" i="2"/>
  <c r="R1268" i="2"/>
  <c r="P1268" i="2"/>
  <c r="J1268" i="2"/>
  <c r="BF1268" i="2" s="1"/>
  <c r="BK1267" i="2"/>
  <c r="BI1267" i="2"/>
  <c r="BH1267" i="2"/>
  <c r="BG1267" i="2"/>
  <c r="BE1267" i="2"/>
  <c r="T1267" i="2"/>
  <c r="R1267" i="2"/>
  <c r="P1267" i="2"/>
  <c r="J1267" i="2"/>
  <c r="BF1267" i="2" s="1"/>
  <c r="BK1266" i="2"/>
  <c r="BI1266" i="2"/>
  <c r="BH1266" i="2"/>
  <c r="BG1266" i="2"/>
  <c r="BE1266" i="2"/>
  <c r="T1266" i="2"/>
  <c r="R1266" i="2"/>
  <c r="P1266" i="2"/>
  <c r="J1266" i="2"/>
  <c r="BF1266" i="2" s="1"/>
  <c r="BK1265" i="2"/>
  <c r="BI1265" i="2"/>
  <c r="BH1265" i="2"/>
  <c r="BG1265" i="2"/>
  <c r="BE1265" i="2"/>
  <c r="T1265" i="2"/>
  <c r="R1265" i="2"/>
  <c r="P1265" i="2"/>
  <c r="J1265" i="2"/>
  <c r="BF1265" i="2" s="1"/>
  <c r="BK1264" i="2"/>
  <c r="BI1264" i="2"/>
  <c r="BH1264" i="2"/>
  <c r="BG1264" i="2"/>
  <c r="BE1264" i="2"/>
  <c r="T1264" i="2"/>
  <c r="R1264" i="2"/>
  <c r="P1264" i="2"/>
  <c r="J1264" i="2"/>
  <c r="BF1264" i="2" s="1"/>
  <c r="BK1263" i="2"/>
  <c r="BI1263" i="2"/>
  <c r="BH1263" i="2"/>
  <c r="BG1263" i="2"/>
  <c r="BE1263" i="2"/>
  <c r="T1263" i="2"/>
  <c r="R1263" i="2"/>
  <c r="P1263" i="2"/>
  <c r="J1263" i="2"/>
  <c r="BF1263" i="2" s="1"/>
  <c r="BK1262" i="2"/>
  <c r="BI1262" i="2"/>
  <c r="BH1262" i="2"/>
  <c r="BG1262" i="2"/>
  <c r="BE1262" i="2"/>
  <c r="T1262" i="2"/>
  <c r="R1262" i="2"/>
  <c r="P1262" i="2"/>
  <c r="J1262" i="2"/>
  <c r="BF1262" i="2" s="1"/>
  <c r="BK1261" i="2"/>
  <c r="BI1261" i="2"/>
  <c r="BH1261" i="2"/>
  <c r="BG1261" i="2"/>
  <c r="BE1261" i="2"/>
  <c r="T1261" i="2"/>
  <c r="R1261" i="2"/>
  <c r="P1261" i="2"/>
  <c r="J1261" i="2"/>
  <c r="BF1261" i="2" s="1"/>
  <c r="BK1260" i="2"/>
  <c r="BI1260" i="2"/>
  <c r="BH1260" i="2"/>
  <c r="BG1260" i="2"/>
  <c r="BE1260" i="2"/>
  <c r="T1260" i="2"/>
  <c r="R1260" i="2"/>
  <c r="P1260" i="2"/>
  <c r="J1260" i="2"/>
  <c r="BF1260" i="2" s="1"/>
  <c r="BK1259" i="2"/>
  <c r="BI1259" i="2"/>
  <c r="BH1259" i="2"/>
  <c r="BG1259" i="2"/>
  <c r="BE1259" i="2"/>
  <c r="T1259" i="2"/>
  <c r="R1259" i="2"/>
  <c r="P1259" i="2"/>
  <c r="J1259" i="2"/>
  <c r="BF1259" i="2" s="1"/>
  <c r="BK1258" i="2"/>
  <c r="BI1258" i="2"/>
  <c r="BH1258" i="2"/>
  <c r="BG1258" i="2"/>
  <c r="BE1258" i="2"/>
  <c r="T1258" i="2"/>
  <c r="R1258" i="2"/>
  <c r="P1258" i="2"/>
  <c r="J1258" i="2"/>
  <c r="BF1258" i="2" s="1"/>
  <c r="BK1257" i="2"/>
  <c r="BI1257" i="2"/>
  <c r="BH1257" i="2"/>
  <c r="BG1257" i="2"/>
  <c r="BE1257" i="2"/>
  <c r="T1257" i="2"/>
  <c r="R1257" i="2"/>
  <c r="P1257" i="2"/>
  <c r="J1257" i="2"/>
  <c r="BF1257" i="2" s="1"/>
  <c r="BK1256" i="2"/>
  <c r="BI1256" i="2"/>
  <c r="BH1256" i="2"/>
  <c r="BG1256" i="2"/>
  <c r="BE1256" i="2"/>
  <c r="T1256" i="2"/>
  <c r="R1256" i="2"/>
  <c r="P1256" i="2"/>
  <c r="J1256" i="2"/>
  <c r="BF1256" i="2" s="1"/>
  <c r="BK1255" i="2"/>
  <c r="BI1255" i="2"/>
  <c r="BH1255" i="2"/>
  <c r="BG1255" i="2"/>
  <c r="BF1255" i="2"/>
  <c r="BE1255" i="2"/>
  <c r="T1255" i="2"/>
  <c r="R1255" i="2"/>
  <c r="P1255" i="2"/>
  <c r="J1255" i="2"/>
  <c r="BK1254" i="2"/>
  <c r="BI1254" i="2"/>
  <c r="BH1254" i="2"/>
  <c r="BG1254" i="2"/>
  <c r="BE1254" i="2"/>
  <c r="T1254" i="2"/>
  <c r="R1254" i="2"/>
  <c r="P1254" i="2"/>
  <c r="J1254" i="2"/>
  <c r="BF1254" i="2" s="1"/>
  <c r="BK1250" i="2"/>
  <c r="BI1250" i="2"/>
  <c r="BH1250" i="2"/>
  <c r="BG1250" i="2"/>
  <c r="BE1250" i="2"/>
  <c r="T1250" i="2"/>
  <c r="R1250" i="2"/>
  <c r="P1250" i="2"/>
  <c r="J1250" i="2"/>
  <c r="BF1250" i="2" s="1"/>
  <c r="BK1249" i="2"/>
  <c r="BI1249" i="2"/>
  <c r="BH1249" i="2"/>
  <c r="BG1249" i="2"/>
  <c r="BE1249" i="2"/>
  <c r="T1249" i="2"/>
  <c r="R1249" i="2"/>
  <c r="P1249" i="2"/>
  <c r="J1249" i="2"/>
  <c r="BF1249" i="2" s="1"/>
  <c r="BK1248" i="2"/>
  <c r="BI1248" i="2"/>
  <c r="BH1248" i="2"/>
  <c r="BG1248" i="2"/>
  <c r="BE1248" i="2"/>
  <c r="T1248" i="2"/>
  <c r="R1248" i="2"/>
  <c r="P1248" i="2"/>
  <c r="J1248" i="2"/>
  <c r="BF1248" i="2" s="1"/>
  <c r="BK1247" i="2"/>
  <c r="BI1247" i="2"/>
  <c r="BH1247" i="2"/>
  <c r="BG1247" i="2"/>
  <c r="BE1247" i="2"/>
  <c r="T1247" i="2"/>
  <c r="R1247" i="2"/>
  <c r="P1247" i="2"/>
  <c r="J1247" i="2"/>
  <c r="BF1247" i="2" s="1"/>
  <c r="BK1246" i="2"/>
  <c r="BI1246" i="2"/>
  <c r="BH1246" i="2"/>
  <c r="BG1246" i="2"/>
  <c r="BE1246" i="2"/>
  <c r="T1246" i="2"/>
  <c r="R1246" i="2"/>
  <c r="P1246" i="2"/>
  <c r="J1246" i="2"/>
  <c r="BF1246" i="2" s="1"/>
  <c r="BK1245" i="2"/>
  <c r="BI1245" i="2"/>
  <c r="BH1245" i="2"/>
  <c r="BG1245" i="2"/>
  <c r="BE1245" i="2"/>
  <c r="T1245" i="2"/>
  <c r="R1245" i="2"/>
  <c r="P1245" i="2"/>
  <c r="J1245" i="2"/>
  <c r="BF1245" i="2" s="1"/>
  <c r="BK1244" i="2"/>
  <c r="BI1244" i="2"/>
  <c r="BH1244" i="2"/>
  <c r="BG1244" i="2"/>
  <c r="BE1244" i="2"/>
  <c r="T1244" i="2"/>
  <c r="R1244" i="2"/>
  <c r="P1244" i="2"/>
  <c r="J1244" i="2"/>
  <c r="BF1244" i="2" s="1"/>
  <c r="BK1243" i="2"/>
  <c r="BI1243" i="2"/>
  <c r="BH1243" i="2"/>
  <c r="BG1243" i="2"/>
  <c r="BF1243" i="2"/>
  <c r="BE1243" i="2"/>
  <c r="T1243" i="2"/>
  <c r="R1243" i="2"/>
  <c r="P1243" i="2"/>
  <c r="J1243" i="2"/>
  <c r="BK1242" i="2"/>
  <c r="BI1242" i="2"/>
  <c r="BH1242" i="2"/>
  <c r="BG1242" i="2"/>
  <c r="BE1242" i="2"/>
  <c r="T1242" i="2"/>
  <c r="R1242" i="2"/>
  <c r="P1242" i="2"/>
  <c r="J1242" i="2"/>
  <c r="BF1242" i="2" s="1"/>
  <c r="BK1241" i="2"/>
  <c r="BI1241" i="2"/>
  <c r="BH1241" i="2"/>
  <c r="BG1241" i="2"/>
  <c r="BE1241" i="2"/>
  <c r="T1241" i="2"/>
  <c r="R1241" i="2"/>
  <c r="P1241" i="2"/>
  <c r="J1241" i="2"/>
  <c r="BF1241" i="2" s="1"/>
  <c r="BK1238" i="2"/>
  <c r="BI1238" i="2"/>
  <c r="BH1238" i="2"/>
  <c r="BG1238" i="2"/>
  <c r="BE1238" i="2"/>
  <c r="T1238" i="2"/>
  <c r="R1238" i="2"/>
  <c r="P1238" i="2"/>
  <c r="J1238" i="2"/>
  <c r="BF1238" i="2" s="1"/>
  <c r="BK1237" i="2"/>
  <c r="BI1237" i="2"/>
  <c r="BH1237" i="2"/>
  <c r="BG1237" i="2"/>
  <c r="BE1237" i="2"/>
  <c r="T1237" i="2"/>
  <c r="R1237" i="2"/>
  <c r="P1237" i="2"/>
  <c r="J1237" i="2"/>
  <c r="BF1237" i="2" s="1"/>
  <c r="BK1236" i="2"/>
  <c r="BI1236" i="2"/>
  <c r="BH1236" i="2"/>
  <c r="BG1236" i="2"/>
  <c r="BE1236" i="2"/>
  <c r="T1236" i="2"/>
  <c r="R1236" i="2"/>
  <c r="P1236" i="2"/>
  <c r="J1236" i="2"/>
  <c r="BF1236" i="2" s="1"/>
  <c r="BK1235" i="2"/>
  <c r="BI1235" i="2"/>
  <c r="BH1235" i="2"/>
  <c r="BG1235" i="2"/>
  <c r="BE1235" i="2"/>
  <c r="T1235" i="2"/>
  <c r="R1235" i="2"/>
  <c r="P1235" i="2"/>
  <c r="J1235" i="2"/>
  <c r="BF1235" i="2" s="1"/>
  <c r="BK1234" i="2"/>
  <c r="BI1234" i="2"/>
  <c r="BH1234" i="2"/>
  <c r="BG1234" i="2"/>
  <c r="BE1234" i="2"/>
  <c r="T1234" i="2"/>
  <c r="R1234" i="2"/>
  <c r="P1234" i="2"/>
  <c r="J1234" i="2"/>
  <c r="BF1234" i="2" s="1"/>
  <c r="BK1231" i="2"/>
  <c r="BI1231" i="2"/>
  <c r="BH1231" i="2"/>
  <c r="BG1231" i="2"/>
  <c r="BE1231" i="2"/>
  <c r="T1231" i="2"/>
  <c r="R1231" i="2"/>
  <c r="P1231" i="2"/>
  <c r="J1231" i="2"/>
  <c r="BF1231" i="2" s="1"/>
  <c r="BK1230" i="2"/>
  <c r="BI1230" i="2"/>
  <c r="BH1230" i="2"/>
  <c r="BG1230" i="2"/>
  <c r="BE1230" i="2"/>
  <c r="T1230" i="2"/>
  <c r="R1230" i="2"/>
  <c r="P1230" i="2"/>
  <c r="J1230" i="2"/>
  <c r="BF1230" i="2" s="1"/>
  <c r="BK1229" i="2"/>
  <c r="BI1229" i="2"/>
  <c r="BH1229" i="2"/>
  <c r="BG1229" i="2"/>
  <c r="BE1229" i="2"/>
  <c r="T1229" i="2"/>
  <c r="R1229" i="2"/>
  <c r="P1229" i="2"/>
  <c r="J1229" i="2"/>
  <c r="BF1229" i="2" s="1"/>
  <c r="BK1228" i="2"/>
  <c r="BI1228" i="2"/>
  <c r="BH1228" i="2"/>
  <c r="BG1228" i="2"/>
  <c r="BE1228" i="2"/>
  <c r="T1228" i="2"/>
  <c r="R1228" i="2"/>
  <c r="P1228" i="2"/>
  <c r="J1228" i="2"/>
  <c r="BF1228" i="2" s="1"/>
  <c r="BK1227" i="2"/>
  <c r="BI1227" i="2"/>
  <c r="BH1227" i="2"/>
  <c r="BG1227" i="2"/>
  <c r="BE1227" i="2"/>
  <c r="T1227" i="2"/>
  <c r="R1227" i="2"/>
  <c r="P1227" i="2"/>
  <c r="J1227" i="2"/>
  <c r="BF1227" i="2" s="1"/>
  <c r="BK1226" i="2"/>
  <c r="BI1226" i="2"/>
  <c r="BH1226" i="2"/>
  <c r="BG1226" i="2"/>
  <c r="BE1226" i="2"/>
  <c r="T1226" i="2"/>
  <c r="R1226" i="2"/>
  <c r="P1226" i="2"/>
  <c r="J1226" i="2"/>
  <c r="BF1226" i="2" s="1"/>
  <c r="BK1225" i="2"/>
  <c r="BI1225" i="2"/>
  <c r="BH1225" i="2"/>
  <c r="BG1225" i="2"/>
  <c r="BE1225" i="2"/>
  <c r="T1225" i="2"/>
  <c r="R1225" i="2"/>
  <c r="P1225" i="2"/>
  <c r="J1225" i="2"/>
  <c r="BF1225" i="2" s="1"/>
  <c r="BK1224" i="2"/>
  <c r="BI1224" i="2"/>
  <c r="BH1224" i="2"/>
  <c r="BG1224" i="2"/>
  <c r="BE1224" i="2"/>
  <c r="T1224" i="2"/>
  <c r="R1224" i="2"/>
  <c r="P1224" i="2"/>
  <c r="J1224" i="2"/>
  <c r="BF1224" i="2" s="1"/>
  <c r="BK1221" i="2"/>
  <c r="BI1221" i="2"/>
  <c r="BH1221" i="2"/>
  <c r="BG1221" i="2"/>
  <c r="BE1221" i="2"/>
  <c r="T1221" i="2"/>
  <c r="R1221" i="2"/>
  <c r="P1221" i="2"/>
  <c r="J1221" i="2"/>
  <c r="BF1221" i="2" s="1"/>
  <c r="BK1219" i="2"/>
  <c r="BI1219" i="2"/>
  <c r="BH1219" i="2"/>
  <c r="BG1219" i="2"/>
  <c r="BE1219" i="2"/>
  <c r="T1219" i="2"/>
  <c r="T1203" i="2" s="1"/>
  <c r="R1219" i="2"/>
  <c r="P1219" i="2"/>
  <c r="J1219" i="2"/>
  <c r="BF1219" i="2" s="1"/>
  <c r="BK1217" i="2"/>
  <c r="BI1217" i="2"/>
  <c r="BH1217" i="2"/>
  <c r="BG1217" i="2"/>
  <c r="BE1217" i="2"/>
  <c r="T1217" i="2"/>
  <c r="R1217" i="2"/>
  <c r="P1217" i="2"/>
  <c r="J1217" i="2"/>
  <c r="BF1217" i="2" s="1"/>
  <c r="BK1215" i="2"/>
  <c r="BI1215" i="2"/>
  <c r="BH1215" i="2"/>
  <c r="BG1215" i="2"/>
  <c r="BF1215" i="2"/>
  <c r="BE1215" i="2"/>
  <c r="T1215" i="2"/>
  <c r="R1215" i="2"/>
  <c r="P1215" i="2"/>
  <c r="J1215" i="2"/>
  <c r="BK1213" i="2"/>
  <c r="BI1213" i="2"/>
  <c r="BH1213" i="2"/>
  <c r="BG1213" i="2"/>
  <c r="BE1213" i="2"/>
  <c r="T1213" i="2"/>
  <c r="R1213" i="2"/>
  <c r="P1213" i="2"/>
  <c r="J1213" i="2"/>
  <c r="BF1213" i="2" s="1"/>
  <c r="BK1211" i="2"/>
  <c r="BI1211" i="2"/>
  <c r="BH1211" i="2"/>
  <c r="BG1211" i="2"/>
  <c r="BE1211" i="2"/>
  <c r="T1211" i="2"/>
  <c r="R1211" i="2"/>
  <c r="P1211" i="2"/>
  <c r="J1211" i="2"/>
  <c r="BF1211" i="2" s="1"/>
  <c r="BK1209" i="2"/>
  <c r="BI1209" i="2"/>
  <c r="BH1209" i="2"/>
  <c r="BG1209" i="2"/>
  <c r="BF1209" i="2"/>
  <c r="BE1209" i="2"/>
  <c r="T1209" i="2"/>
  <c r="R1209" i="2"/>
  <c r="P1209" i="2"/>
  <c r="J1209" i="2"/>
  <c r="BK1207" i="2"/>
  <c r="BI1207" i="2"/>
  <c r="BH1207" i="2"/>
  <c r="BG1207" i="2"/>
  <c r="BE1207" i="2"/>
  <c r="T1207" i="2"/>
  <c r="R1207" i="2"/>
  <c r="P1207" i="2"/>
  <c r="J1207" i="2"/>
  <c r="BF1207" i="2" s="1"/>
  <c r="BK1204" i="2"/>
  <c r="BI1204" i="2"/>
  <c r="BH1204" i="2"/>
  <c r="BG1204" i="2"/>
  <c r="BE1204" i="2"/>
  <c r="T1204" i="2"/>
  <c r="R1204" i="2"/>
  <c r="R1203" i="2" s="1"/>
  <c r="P1204" i="2"/>
  <c r="J1204" i="2"/>
  <c r="BF1204" i="2" s="1"/>
  <c r="BK1202" i="2"/>
  <c r="BI1202" i="2"/>
  <c r="BH1202" i="2"/>
  <c r="BG1202" i="2"/>
  <c r="BE1202" i="2"/>
  <c r="T1202" i="2"/>
  <c r="R1202" i="2"/>
  <c r="P1202" i="2"/>
  <c r="J1202" i="2"/>
  <c r="BF1202" i="2" s="1"/>
  <c r="BK1198" i="2"/>
  <c r="BI1198" i="2"/>
  <c r="BH1198" i="2"/>
  <c r="BG1198" i="2"/>
  <c r="BF1198" i="2"/>
  <c r="BE1198" i="2"/>
  <c r="T1198" i="2"/>
  <c r="R1198" i="2"/>
  <c r="P1198" i="2"/>
  <c r="J1198" i="2"/>
  <c r="BK1190" i="2"/>
  <c r="BI1190" i="2"/>
  <c r="BH1190" i="2"/>
  <c r="BG1190" i="2"/>
  <c r="BE1190" i="2"/>
  <c r="T1190" i="2"/>
  <c r="R1190" i="2"/>
  <c r="P1190" i="2"/>
  <c r="J1190" i="2"/>
  <c r="BF1190" i="2" s="1"/>
  <c r="BK1186" i="2"/>
  <c r="BI1186" i="2"/>
  <c r="BH1186" i="2"/>
  <c r="BG1186" i="2"/>
  <c r="BE1186" i="2"/>
  <c r="T1186" i="2"/>
  <c r="R1186" i="2"/>
  <c r="P1186" i="2"/>
  <c r="J1186" i="2"/>
  <c r="BF1186" i="2" s="1"/>
  <c r="BK1182" i="2"/>
  <c r="BK1181" i="2" s="1"/>
  <c r="J1181" i="2" s="1"/>
  <c r="J115" i="2" s="1"/>
  <c r="BI1182" i="2"/>
  <c r="BH1182" i="2"/>
  <c r="BG1182" i="2"/>
  <c r="BE1182" i="2"/>
  <c r="T1182" i="2"/>
  <c r="R1182" i="2"/>
  <c r="P1182" i="2"/>
  <c r="J1182" i="2"/>
  <c r="BF1182" i="2" s="1"/>
  <c r="BK1180" i="2"/>
  <c r="BI1180" i="2"/>
  <c r="BH1180" i="2"/>
  <c r="BG1180" i="2"/>
  <c r="BE1180" i="2"/>
  <c r="T1180" i="2"/>
  <c r="R1180" i="2"/>
  <c r="P1180" i="2"/>
  <c r="J1180" i="2"/>
  <c r="BF1180" i="2" s="1"/>
  <c r="BK1176" i="2"/>
  <c r="BI1176" i="2"/>
  <c r="BH1176" i="2"/>
  <c r="BG1176" i="2"/>
  <c r="BE1176" i="2"/>
  <c r="T1176" i="2"/>
  <c r="R1176" i="2"/>
  <c r="P1176" i="2"/>
  <c r="J1176" i="2"/>
  <c r="BF1176" i="2" s="1"/>
  <c r="BK1172" i="2"/>
  <c r="BI1172" i="2"/>
  <c r="BH1172" i="2"/>
  <c r="BG1172" i="2"/>
  <c r="BE1172" i="2"/>
  <c r="T1172" i="2"/>
  <c r="R1172" i="2"/>
  <c r="P1172" i="2"/>
  <c r="J1172" i="2"/>
  <c r="BF1172" i="2" s="1"/>
  <c r="BK1171" i="2"/>
  <c r="BI1171" i="2"/>
  <c r="BH1171" i="2"/>
  <c r="BG1171" i="2"/>
  <c r="BE1171" i="2"/>
  <c r="T1171" i="2"/>
  <c r="R1171" i="2"/>
  <c r="P1171" i="2"/>
  <c r="J1171" i="2"/>
  <c r="BF1171" i="2" s="1"/>
  <c r="BK1168" i="2"/>
  <c r="BI1168" i="2"/>
  <c r="BH1168" i="2"/>
  <c r="BG1168" i="2"/>
  <c r="BE1168" i="2"/>
  <c r="T1168" i="2"/>
  <c r="R1168" i="2"/>
  <c r="P1168" i="2"/>
  <c r="J1168" i="2"/>
  <c r="BF1168" i="2" s="1"/>
  <c r="BK1165" i="2"/>
  <c r="BI1165" i="2"/>
  <c r="BH1165" i="2"/>
  <c r="BG1165" i="2"/>
  <c r="BE1165" i="2"/>
  <c r="T1165" i="2"/>
  <c r="R1165" i="2"/>
  <c r="R1164" i="2" s="1"/>
  <c r="P1165" i="2"/>
  <c r="J1165" i="2"/>
  <c r="BF1165" i="2" s="1"/>
  <c r="BK1163" i="2"/>
  <c r="BI1163" i="2"/>
  <c r="BH1163" i="2"/>
  <c r="BG1163" i="2"/>
  <c r="BE1163" i="2"/>
  <c r="T1163" i="2"/>
  <c r="T1162" i="2" s="1"/>
  <c r="R1163" i="2"/>
  <c r="R1162" i="2" s="1"/>
  <c r="P1163" i="2"/>
  <c r="P1162" i="2" s="1"/>
  <c r="J1163" i="2"/>
  <c r="BF1163" i="2" s="1"/>
  <c r="BK1162" i="2"/>
  <c r="J1162" i="2" s="1"/>
  <c r="J113" i="2" s="1"/>
  <c r="BK1161" i="2"/>
  <c r="BI1161" i="2"/>
  <c r="BH1161" i="2"/>
  <c r="BG1161" i="2"/>
  <c r="BE1161" i="2"/>
  <c r="T1161" i="2"/>
  <c r="R1161" i="2"/>
  <c r="P1161" i="2"/>
  <c r="J1161" i="2"/>
  <c r="BF1161" i="2" s="1"/>
  <c r="BK1160" i="2"/>
  <c r="BI1160" i="2"/>
  <c r="BH1160" i="2"/>
  <c r="BG1160" i="2"/>
  <c r="BF1160" i="2"/>
  <c r="BE1160" i="2"/>
  <c r="T1160" i="2"/>
  <c r="R1160" i="2"/>
  <c r="P1160" i="2"/>
  <c r="J1160" i="2"/>
  <c r="BK1159" i="2"/>
  <c r="BI1159" i="2"/>
  <c r="BH1159" i="2"/>
  <c r="BG1159" i="2"/>
  <c r="BE1159" i="2"/>
  <c r="T1159" i="2"/>
  <c r="R1159" i="2"/>
  <c r="P1159" i="2"/>
  <c r="J1159" i="2"/>
  <c r="BF1159" i="2" s="1"/>
  <c r="BK1158" i="2"/>
  <c r="BI1158" i="2"/>
  <c r="BH1158" i="2"/>
  <c r="BG1158" i="2"/>
  <c r="BE1158" i="2"/>
  <c r="T1158" i="2"/>
  <c r="R1158" i="2"/>
  <c r="P1158" i="2"/>
  <c r="J1158" i="2"/>
  <c r="BF1158" i="2" s="1"/>
  <c r="BK1157" i="2"/>
  <c r="BI1157" i="2"/>
  <c r="BH1157" i="2"/>
  <c r="BG1157" i="2"/>
  <c r="BE1157" i="2"/>
  <c r="T1157" i="2"/>
  <c r="R1157" i="2"/>
  <c r="P1157" i="2"/>
  <c r="J1157" i="2"/>
  <c r="BF1157" i="2" s="1"/>
  <c r="BK1156" i="2"/>
  <c r="BI1156" i="2"/>
  <c r="BH1156" i="2"/>
  <c r="BG1156" i="2"/>
  <c r="BE1156" i="2"/>
  <c r="T1156" i="2"/>
  <c r="R1156" i="2"/>
  <c r="P1156" i="2"/>
  <c r="J1156" i="2"/>
  <c r="BF1156" i="2" s="1"/>
  <c r="BK1155" i="2"/>
  <c r="BI1155" i="2"/>
  <c r="BH1155" i="2"/>
  <c r="BG1155" i="2"/>
  <c r="BE1155" i="2"/>
  <c r="T1155" i="2"/>
  <c r="R1155" i="2"/>
  <c r="P1155" i="2"/>
  <c r="J1155" i="2"/>
  <c r="BF1155" i="2" s="1"/>
  <c r="BK1154" i="2"/>
  <c r="BI1154" i="2"/>
  <c r="BH1154" i="2"/>
  <c r="BG1154" i="2"/>
  <c r="BE1154" i="2"/>
  <c r="T1154" i="2"/>
  <c r="R1154" i="2"/>
  <c r="P1154" i="2"/>
  <c r="J1154" i="2"/>
  <c r="BF1154" i="2" s="1"/>
  <c r="BK1153" i="2"/>
  <c r="BI1153" i="2"/>
  <c r="BH1153" i="2"/>
  <c r="BG1153" i="2"/>
  <c r="BE1153" i="2"/>
  <c r="T1153" i="2"/>
  <c r="R1153" i="2"/>
  <c r="P1153" i="2"/>
  <c r="J1153" i="2"/>
  <c r="BF1153" i="2" s="1"/>
  <c r="BK1152" i="2"/>
  <c r="BI1152" i="2"/>
  <c r="BH1152" i="2"/>
  <c r="BG1152" i="2"/>
  <c r="BE1152" i="2"/>
  <c r="T1152" i="2"/>
  <c r="R1152" i="2"/>
  <c r="P1152" i="2"/>
  <c r="J1152" i="2"/>
  <c r="BF1152" i="2" s="1"/>
  <c r="BK1151" i="2"/>
  <c r="BI1151" i="2"/>
  <c r="BH1151" i="2"/>
  <c r="BG1151" i="2"/>
  <c r="BE1151" i="2"/>
  <c r="T1151" i="2"/>
  <c r="R1151" i="2"/>
  <c r="P1151" i="2"/>
  <c r="J1151" i="2"/>
  <c r="BF1151" i="2" s="1"/>
  <c r="BK1150" i="2"/>
  <c r="BI1150" i="2"/>
  <c r="BH1150" i="2"/>
  <c r="BG1150" i="2"/>
  <c r="BF1150" i="2"/>
  <c r="BE1150" i="2"/>
  <c r="T1150" i="2"/>
  <c r="R1150" i="2"/>
  <c r="P1150" i="2"/>
  <c r="J1150" i="2"/>
  <c r="BK1149" i="2"/>
  <c r="BI1149" i="2"/>
  <c r="BH1149" i="2"/>
  <c r="BG1149" i="2"/>
  <c r="BE1149" i="2"/>
  <c r="T1149" i="2"/>
  <c r="R1149" i="2"/>
  <c r="P1149" i="2"/>
  <c r="J1149" i="2"/>
  <c r="BF1149" i="2" s="1"/>
  <c r="BK1134" i="2"/>
  <c r="BI1134" i="2"/>
  <c r="BH1134" i="2"/>
  <c r="BG1134" i="2"/>
  <c r="BE1134" i="2"/>
  <c r="T1134" i="2"/>
  <c r="R1134" i="2"/>
  <c r="P1134" i="2"/>
  <c r="J1134" i="2"/>
  <c r="BF1134" i="2" s="1"/>
  <c r="BK1132" i="2"/>
  <c r="BI1132" i="2"/>
  <c r="BH1132" i="2"/>
  <c r="BG1132" i="2"/>
  <c r="BF1132" i="2"/>
  <c r="BE1132" i="2"/>
  <c r="T1132" i="2"/>
  <c r="R1132" i="2"/>
  <c r="R1131" i="2" s="1"/>
  <c r="P1132" i="2"/>
  <c r="P1131" i="2" s="1"/>
  <c r="J1132" i="2"/>
  <c r="BK1131" i="2"/>
  <c r="J1131" i="2" s="1"/>
  <c r="J111" i="2" s="1"/>
  <c r="T1131" i="2"/>
  <c r="BK1130" i="2"/>
  <c r="BI1130" i="2"/>
  <c r="BH1130" i="2"/>
  <c r="BG1130" i="2"/>
  <c r="BF1130" i="2"/>
  <c r="BE1130" i="2"/>
  <c r="T1130" i="2"/>
  <c r="R1130" i="2"/>
  <c r="P1130" i="2"/>
  <c r="J1130" i="2"/>
  <c r="BK1127" i="2"/>
  <c r="BI1127" i="2"/>
  <c r="BH1127" i="2"/>
  <c r="BG1127" i="2"/>
  <c r="BE1127" i="2"/>
  <c r="T1127" i="2"/>
  <c r="R1127" i="2"/>
  <c r="P1127" i="2"/>
  <c r="J1127" i="2"/>
  <c r="BF1127" i="2" s="1"/>
  <c r="BK1124" i="2"/>
  <c r="BI1124" i="2"/>
  <c r="BH1124" i="2"/>
  <c r="BG1124" i="2"/>
  <c r="BE1124" i="2"/>
  <c r="T1124" i="2"/>
  <c r="R1124" i="2"/>
  <c r="P1124" i="2"/>
  <c r="J1124" i="2"/>
  <c r="BF1124" i="2" s="1"/>
  <c r="BK1118" i="2"/>
  <c r="BI1118" i="2"/>
  <c r="BH1118" i="2"/>
  <c r="BG1118" i="2"/>
  <c r="BE1118" i="2"/>
  <c r="T1118" i="2"/>
  <c r="R1118" i="2"/>
  <c r="P1118" i="2"/>
  <c r="J1118" i="2"/>
  <c r="BF1118" i="2" s="1"/>
  <c r="BK1115" i="2"/>
  <c r="BI1115" i="2"/>
  <c r="BH1115" i="2"/>
  <c r="BG1115" i="2"/>
  <c r="BF1115" i="2"/>
  <c r="BE1115" i="2"/>
  <c r="T1115" i="2"/>
  <c r="R1115" i="2"/>
  <c r="P1115" i="2"/>
  <c r="J1115" i="2"/>
  <c r="BK1113" i="2"/>
  <c r="BI1113" i="2"/>
  <c r="BH1113" i="2"/>
  <c r="BG1113" i="2"/>
  <c r="BE1113" i="2"/>
  <c r="T1113" i="2"/>
  <c r="R1113" i="2"/>
  <c r="P1113" i="2"/>
  <c r="J1113" i="2"/>
  <c r="BF1113" i="2" s="1"/>
  <c r="BK1111" i="2"/>
  <c r="BI1111" i="2"/>
  <c r="BH1111" i="2"/>
  <c r="BG1111" i="2"/>
  <c r="BE1111" i="2"/>
  <c r="T1111" i="2"/>
  <c r="R1111" i="2"/>
  <c r="P1111" i="2"/>
  <c r="J1111" i="2"/>
  <c r="BF1111" i="2" s="1"/>
  <c r="BK1108" i="2"/>
  <c r="BI1108" i="2"/>
  <c r="BH1108" i="2"/>
  <c r="BG1108" i="2"/>
  <c r="BE1108" i="2"/>
  <c r="T1108" i="2"/>
  <c r="R1108" i="2"/>
  <c r="P1108" i="2"/>
  <c r="J1108" i="2"/>
  <c r="BF1108" i="2" s="1"/>
  <c r="BK1105" i="2"/>
  <c r="BI1105" i="2"/>
  <c r="BH1105" i="2"/>
  <c r="BG1105" i="2"/>
  <c r="BE1105" i="2"/>
  <c r="T1105" i="2"/>
  <c r="R1105" i="2"/>
  <c r="P1105" i="2"/>
  <c r="J1105" i="2"/>
  <c r="BF1105" i="2" s="1"/>
  <c r="BK1101" i="2"/>
  <c r="BI1101" i="2"/>
  <c r="BH1101" i="2"/>
  <c r="BG1101" i="2"/>
  <c r="BF1101" i="2"/>
  <c r="BE1101" i="2"/>
  <c r="T1101" i="2"/>
  <c r="R1101" i="2"/>
  <c r="P1101" i="2"/>
  <c r="J1101" i="2"/>
  <c r="BK1099" i="2"/>
  <c r="BI1099" i="2"/>
  <c r="BH1099" i="2"/>
  <c r="BG1099" i="2"/>
  <c r="BE1099" i="2"/>
  <c r="T1099" i="2"/>
  <c r="R1099" i="2"/>
  <c r="P1099" i="2"/>
  <c r="J1099" i="2"/>
  <c r="BF1099" i="2" s="1"/>
  <c r="BK1098" i="2"/>
  <c r="BI1098" i="2"/>
  <c r="BH1098" i="2"/>
  <c r="BG1098" i="2"/>
  <c r="BE1098" i="2"/>
  <c r="T1098" i="2"/>
  <c r="R1098" i="2"/>
  <c r="P1098" i="2"/>
  <c r="J1098" i="2"/>
  <c r="BF1098" i="2" s="1"/>
  <c r="BK1097" i="2"/>
  <c r="BI1097" i="2"/>
  <c r="BH1097" i="2"/>
  <c r="BG1097" i="2"/>
  <c r="BE1097" i="2"/>
  <c r="T1097" i="2"/>
  <c r="R1097" i="2"/>
  <c r="P1097" i="2"/>
  <c r="J1097" i="2"/>
  <c r="BF1097" i="2" s="1"/>
  <c r="BK1096" i="2"/>
  <c r="BI1096" i="2"/>
  <c r="BH1096" i="2"/>
  <c r="BG1096" i="2"/>
  <c r="BE1096" i="2"/>
  <c r="T1096" i="2"/>
  <c r="R1096" i="2"/>
  <c r="P1096" i="2"/>
  <c r="J1096" i="2"/>
  <c r="BF1096" i="2" s="1"/>
  <c r="BK1095" i="2"/>
  <c r="BI1095" i="2"/>
  <c r="BH1095" i="2"/>
  <c r="BG1095" i="2"/>
  <c r="BE1095" i="2"/>
  <c r="T1095" i="2"/>
  <c r="R1095" i="2"/>
  <c r="P1095" i="2"/>
  <c r="J1095" i="2"/>
  <c r="BF1095" i="2" s="1"/>
  <c r="BK1094" i="2"/>
  <c r="BI1094" i="2"/>
  <c r="BH1094" i="2"/>
  <c r="BG1094" i="2"/>
  <c r="BE1094" i="2"/>
  <c r="T1094" i="2"/>
  <c r="R1094" i="2"/>
  <c r="P1094" i="2"/>
  <c r="J1094" i="2"/>
  <c r="BF1094" i="2" s="1"/>
  <c r="BK1093" i="2"/>
  <c r="BI1093" i="2"/>
  <c r="BH1093" i="2"/>
  <c r="BG1093" i="2"/>
  <c r="BF1093" i="2"/>
  <c r="BE1093" i="2"/>
  <c r="T1093" i="2"/>
  <c r="R1093" i="2"/>
  <c r="P1093" i="2"/>
  <c r="J1093" i="2"/>
  <c r="BK1092" i="2"/>
  <c r="BI1092" i="2"/>
  <c r="BH1092" i="2"/>
  <c r="BG1092" i="2"/>
  <c r="BE1092" i="2"/>
  <c r="T1092" i="2"/>
  <c r="R1092" i="2"/>
  <c r="P1092" i="2"/>
  <c r="J1092" i="2"/>
  <c r="BF1092" i="2" s="1"/>
  <c r="BK1091" i="2"/>
  <c r="BI1091" i="2"/>
  <c r="BH1091" i="2"/>
  <c r="BG1091" i="2"/>
  <c r="BE1091" i="2"/>
  <c r="T1091" i="2"/>
  <c r="R1091" i="2"/>
  <c r="P1091" i="2"/>
  <c r="J1091" i="2"/>
  <c r="BF1091" i="2" s="1"/>
  <c r="BK1089" i="2"/>
  <c r="BI1089" i="2"/>
  <c r="BH1089" i="2"/>
  <c r="BG1089" i="2"/>
  <c r="BE1089" i="2"/>
  <c r="T1089" i="2"/>
  <c r="R1089" i="2"/>
  <c r="P1089" i="2"/>
  <c r="J1089" i="2"/>
  <c r="BF1089" i="2" s="1"/>
  <c r="BK1087" i="2"/>
  <c r="BI1087" i="2"/>
  <c r="BH1087" i="2"/>
  <c r="BG1087" i="2"/>
  <c r="BE1087" i="2"/>
  <c r="T1087" i="2"/>
  <c r="R1087" i="2"/>
  <c r="P1087" i="2"/>
  <c r="J1087" i="2"/>
  <c r="BF1087" i="2" s="1"/>
  <c r="BK1086" i="2"/>
  <c r="BI1086" i="2"/>
  <c r="BH1086" i="2"/>
  <c r="BG1086" i="2"/>
  <c r="BE1086" i="2"/>
  <c r="T1086" i="2"/>
  <c r="R1086" i="2"/>
  <c r="P1086" i="2"/>
  <c r="J1086" i="2"/>
  <c r="BF1086" i="2" s="1"/>
  <c r="BK1085" i="2"/>
  <c r="BI1085" i="2"/>
  <c r="BH1085" i="2"/>
  <c r="BG1085" i="2"/>
  <c r="BE1085" i="2"/>
  <c r="T1085" i="2"/>
  <c r="R1085" i="2"/>
  <c r="P1085" i="2"/>
  <c r="J1085" i="2"/>
  <c r="BF1085" i="2" s="1"/>
  <c r="BK1084" i="2"/>
  <c r="BI1084" i="2"/>
  <c r="BH1084" i="2"/>
  <c r="BG1084" i="2"/>
  <c r="BE1084" i="2"/>
  <c r="T1084" i="2"/>
  <c r="R1084" i="2"/>
  <c r="P1084" i="2"/>
  <c r="J1084" i="2"/>
  <c r="BF1084" i="2" s="1"/>
  <c r="BK1082" i="2"/>
  <c r="BI1082" i="2"/>
  <c r="BH1082" i="2"/>
  <c r="BG1082" i="2"/>
  <c r="BE1082" i="2"/>
  <c r="T1082" i="2"/>
  <c r="R1082" i="2"/>
  <c r="P1082" i="2"/>
  <c r="J1082" i="2"/>
  <c r="BF1082" i="2" s="1"/>
  <c r="BK1079" i="2"/>
  <c r="BI1079" i="2"/>
  <c r="BH1079" i="2"/>
  <c r="BG1079" i="2"/>
  <c r="BF1079" i="2"/>
  <c r="BE1079" i="2"/>
  <c r="T1079" i="2"/>
  <c r="R1079" i="2"/>
  <c r="P1079" i="2"/>
  <c r="J1079" i="2"/>
  <c r="BK1073" i="2"/>
  <c r="BI1073" i="2"/>
  <c r="BH1073" i="2"/>
  <c r="BG1073" i="2"/>
  <c r="BE1073" i="2"/>
  <c r="T1073" i="2"/>
  <c r="R1073" i="2"/>
  <c r="P1073" i="2"/>
  <c r="J1073" i="2"/>
  <c r="BF1073" i="2" s="1"/>
  <c r="BK1071" i="2"/>
  <c r="BI1071" i="2"/>
  <c r="BH1071" i="2"/>
  <c r="BG1071" i="2"/>
  <c r="BE1071" i="2"/>
  <c r="T1071" i="2"/>
  <c r="R1071" i="2"/>
  <c r="P1071" i="2"/>
  <c r="J1071" i="2"/>
  <c r="BF1071" i="2" s="1"/>
  <c r="BK1069" i="2"/>
  <c r="BI1069" i="2"/>
  <c r="BH1069" i="2"/>
  <c r="BG1069" i="2"/>
  <c r="BE1069" i="2"/>
  <c r="T1069" i="2"/>
  <c r="R1069" i="2"/>
  <c r="P1069" i="2"/>
  <c r="J1069" i="2"/>
  <c r="BF1069" i="2" s="1"/>
  <c r="BK1067" i="2"/>
  <c r="BI1067" i="2"/>
  <c r="BH1067" i="2"/>
  <c r="BG1067" i="2"/>
  <c r="BE1067" i="2"/>
  <c r="T1067" i="2"/>
  <c r="R1067" i="2"/>
  <c r="P1067" i="2"/>
  <c r="J1067" i="2"/>
  <c r="BF1067" i="2" s="1"/>
  <c r="BK1065" i="2"/>
  <c r="BI1065" i="2"/>
  <c r="BH1065" i="2"/>
  <c r="BG1065" i="2"/>
  <c r="BE1065" i="2"/>
  <c r="T1065" i="2"/>
  <c r="R1065" i="2"/>
  <c r="P1065" i="2"/>
  <c r="J1065" i="2"/>
  <c r="BF1065" i="2" s="1"/>
  <c r="BK1063" i="2"/>
  <c r="BI1063" i="2"/>
  <c r="BH1063" i="2"/>
  <c r="BG1063" i="2"/>
  <c r="BE1063" i="2"/>
  <c r="T1063" i="2"/>
  <c r="R1063" i="2"/>
  <c r="P1063" i="2"/>
  <c r="J1063" i="2"/>
  <c r="BF1063" i="2" s="1"/>
  <c r="BK1061" i="2"/>
  <c r="BI1061" i="2"/>
  <c r="BH1061" i="2"/>
  <c r="BG1061" i="2"/>
  <c r="BE1061" i="2"/>
  <c r="T1061" i="2"/>
  <c r="R1061" i="2"/>
  <c r="P1061" i="2"/>
  <c r="J1061" i="2"/>
  <c r="BF1061" i="2" s="1"/>
  <c r="BK1059" i="2"/>
  <c r="BI1059" i="2"/>
  <c r="BH1059" i="2"/>
  <c r="BG1059" i="2"/>
  <c r="BE1059" i="2"/>
  <c r="T1059" i="2"/>
  <c r="R1059" i="2"/>
  <c r="P1059" i="2"/>
  <c r="J1059" i="2"/>
  <c r="BF1059" i="2" s="1"/>
  <c r="BK1057" i="2"/>
  <c r="BI1057" i="2"/>
  <c r="BH1057" i="2"/>
  <c r="BG1057" i="2"/>
  <c r="BF1057" i="2"/>
  <c r="BE1057" i="2"/>
  <c r="T1057" i="2"/>
  <c r="R1057" i="2"/>
  <c r="P1057" i="2"/>
  <c r="J1057" i="2"/>
  <c r="BK1056" i="2"/>
  <c r="BI1056" i="2"/>
  <c r="BH1056" i="2"/>
  <c r="BG1056" i="2"/>
  <c r="BE1056" i="2"/>
  <c r="T1056" i="2"/>
  <c r="R1056" i="2"/>
  <c r="P1056" i="2"/>
  <c r="J1056" i="2"/>
  <c r="BF1056" i="2" s="1"/>
  <c r="BK1054" i="2"/>
  <c r="BI1054" i="2"/>
  <c r="BH1054" i="2"/>
  <c r="BG1054" i="2"/>
  <c r="BE1054" i="2"/>
  <c r="T1054" i="2"/>
  <c r="R1054" i="2"/>
  <c r="P1054" i="2"/>
  <c r="J1054" i="2"/>
  <c r="BF1054" i="2" s="1"/>
  <c r="BK1051" i="2"/>
  <c r="BI1051" i="2"/>
  <c r="BH1051" i="2"/>
  <c r="BG1051" i="2"/>
  <c r="BE1051" i="2"/>
  <c r="T1051" i="2"/>
  <c r="R1051" i="2"/>
  <c r="P1051" i="2"/>
  <c r="J1051" i="2"/>
  <c r="BF1051" i="2" s="1"/>
  <c r="BK1048" i="2"/>
  <c r="BI1048" i="2"/>
  <c r="BH1048" i="2"/>
  <c r="BG1048" i="2"/>
  <c r="BE1048" i="2"/>
  <c r="T1048" i="2"/>
  <c r="R1048" i="2"/>
  <c r="P1048" i="2"/>
  <c r="J1048" i="2"/>
  <c r="BF1048" i="2" s="1"/>
  <c r="BK1046" i="2"/>
  <c r="BI1046" i="2"/>
  <c r="BH1046" i="2"/>
  <c r="BG1046" i="2"/>
  <c r="BE1046" i="2"/>
  <c r="T1046" i="2"/>
  <c r="R1046" i="2"/>
  <c r="P1046" i="2"/>
  <c r="J1046" i="2"/>
  <c r="BF1046" i="2" s="1"/>
  <c r="BK1044" i="2"/>
  <c r="BI1044" i="2"/>
  <c r="BH1044" i="2"/>
  <c r="BG1044" i="2"/>
  <c r="BF1044" i="2"/>
  <c r="BE1044" i="2"/>
  <c r="T1044" i="2"/>
  <c r="R1044" i="2"/>
  <c r="P1044" i="2"/>
  <c r="J1044" i="2"/>
  <c r="BK1042" i="2"/>
  <c r="BI1042" i="2"/>
  <c r="BH1042" i="2"/>
  <c r="BG1042" i="2"/>
  <c r="BE1042" i="2"/>
  <c r="T1042" i="2"/>
  <c r="R1042" i="2"/>
  <c r="P1042" i="2"/>
  <c r="J1042" i="2"/>
  <c r="BF1042" i="2" s="1"/>
  <c r="BK1040" i="2"/>
  <c r="BI1040" i="2"/>
  <c r="BH1040" i="2"/>
  <c r="BG1040" i="2"/>
  <c r="BE1040" i="2"/>
  <c r="T1040" i="2"/>
  <c r="R1040" i="2"/>
  <c r="P1040" i="2"/>
  <c r="J1040" i="2"/>
  <c r="BF1040" i="2" s="1"/>
  <c r="BK1039" i="2"/>
  <c r="BI1039" i="2"/>
  <c r="BH1039" i="2"/>
  <c r="BG1039" i="2"/>
  <c r="BF1039" i="2"/>
  <c r="BE1039" i="2"/>
  <c r="T1039" i="2"/>
  <c r="R1039" i="2"/>
  <c r="P1039" i="2"/>
  <c r="J1039" i="2"/>
  <c r="BK1037" i="2"/>
  <c r="BI1037" i="2"/>
  <c r="BH1037" i="2"/>
  <c r="BG1037" i="2"/>
  <c r="BE1037" i="2"/>
  <c r="T1037" i="2"/>
  <c r="R1037" i="2"/>
  <c r="P1037" i="2"/>
  <c r="J1037" i="2"/>
  <c r="BF1037" i="2" s="1"/>
  <c r="BK1035" i="2"/>
  <c r="BI1035" i="2"/>
  <c r="BH1035" i="2"/>
  <c r="BG1035" i="2"/>
  <c r="BE1035" i="2"/>
  <c r="T1035" i="2"/>
  <c r="R1035" i="2"/>
  <c r="P1035" i="2"/>
  <c r="J1035" i="2"/>
  <c r="BF1035" i="2" s="1"/>
  <c r="BK1033" i="2"/>
  <c r="BI1033" i="2"/>
  <c r="BH1033" i="2"/>
  <c r="BG1033" i="2"/>
  <c r="BE1033" i="2"/>
  <c r="T1033" i="2"/>
  <c r="R1033" i="2"/>
  <c r="P1033" i="2"/>
  <c r="J1033" i="2"/>
  <c r="BF1033" i="2" s="1"/>
  <c r="BK1031" i="2"/>
  <c r="BI1031" i="2"/>
  <c r="BH1031" i="2"/>
  <c r="BG1031" i="2"/>
  <c r="BF1031" i="2"/>
  <c r="BE1031" i="2"/>
  <c r="T1031" i="2"/>
  <c r="R1031" i="2"/>
  <c r="P1031" i="2"/>
  <c r="J1031" i="2"/>
  <c r="BK1029" i="2"/>
  <c r="BI1029" i="2"/>
  <c r="BH1029" i="2"/>
  <c r="BG1029" i="2"/>
  <c r="BE1029" i="2"/>
  <c r="T1029" i="2"/>
  <c r="R1029" i="2"/>
  <c r="P1029" i="2"/>
  <c r="J1029" i="2"/>
  <c r="BF1029" i="2" s="1"/>
  <c r="BK1027" i="2"/>
  <c r="BI1027" i="2"/>
  <c r="BH1027" i="2"/>
  <c r="BG1027" i="2"/>
  <c r="BE1027" i="2"/>
  <c r="T1027" i="2"/>
  <c r="R1027" i="2"/>
  <c r="P1027" i="2"/>
  <c r="J1027" i="2"/>
  <c r="BF1027" i="2" s="1"/>
  <c r="BK1025" i="2"/>
  <c r="BI1025" i="2"/>
  <c r="BH1025" i="2"/>
  <c r="BG1025" i="2"/>
  <c r="BF1025" i="2"/>
  <c r="BE1025" i="2"/>
  <c r="T1025" i="2"/>
  <c r="R1025" i="2"/>
  <c r="P1025" i="2"/>
  <c r="J1025" i="2"/>
  <c r="BK1023" i="2"/>
  <c r="BI1023" i="2"/>
  <c r="BH1023" i="2"/>
  <c r="BG1023" i="2"/>
  <c r="BE1023" i="2"/>
  <c r="T1023" i="2"/>
  <c r="R1023" i="2"/>
  <c r="P1023" i="2"/>
  <c r="J1023" i="2"/>
  <c r="BF1023" i="2" s="1"/>
  <c r="BK1022" i="2"/>
  <c r="BI1022" i="2"/>
  <c r="BH1022" i="2"/>
  <c r="BG1022" i="2"/>
  <c r="BE1022" i="2"/>
  <c r="T1022" i="2"/>
  <c r="R1022" i="2"/>
  <c r="P1022" i="2"/>
  <c r="J1022" i="2"/>
  <c r="BF1022" i="2" s="1"/>
  <c r="BK1019" i="2"/>
  <c r="BK1018" i="2" s="1"/>
  <c r="J1018" i="2" s="1"/>
  <c r="J106" i="2" s="1"/>
  <c r="BI1019" i="2"/>
  <c r="BH1019" i="2"/>
  <c r="BG1019" i="2"/>
  <c r="BE1019" i="2"/>
  <c r="T1019" i="2"/>
  <c r="T1018" i="2" s="1"/>
  <c r="R1019" i="2"/>
  <c r="R1018" i="2" s="1"/>
  <c r="P1019" i="2"/>
  <c r="P1018" i="2" s="1"/>
  <c r="J1019" i="2"/>
  <c r="BF1019" i="2" s="1"/>
  <c r="BK1017" i="2"/>
  <c r="BI1017" i="2"/>
  <c r="BH1017" i="2"/>
  <c r="BG1017" i="2"/>
  <c r="BE1017" i="2"/>
  <c r="T1017" i="2"/>
  <c r="R1017" i="2"/>
  <c r="P1017" i="2"/>
  <c r="J1017" i="2"/>
  <c r="BF1017" i="2" s="1"/>
  <c r="BK1016" i="2"/>
  <c r="BI1016" i="2"/>
  <c r="BH1016" i="2"/>
  <c r="BG1016" i="2"/>
  <c r="BE1016" i="2"/>
  <c r="T1016" i="2"/>
  <c r="R1016" i="2"/>
  <c r="P1016" i="2"/>
  <c r="J1016" i="2"/>
  <c r="BF1016" i="2" s="1"/>
  <c r="BK1015" i="2"/>
  <c r="BI1015" i="2"/>
  <c r="BH1015" i="2"/>
  <c r="BG1015" i="2"/>
  <c r="BE1015" i="2"/>
  <c r="T1015" i="2"/>
  <c r="R1015" i="2"/>
  <c r="P1015" i="2"/>
  <c r="J1015" i="2"/>
  <c r="BF1015" i="2" s="1"/>
  <c r="BK1013" i="2"/>
  <c r="BI1013" i="2"/>
  <c r="BH1013" i="2"/>
  <c r="BG1013" i="2"/>
  <c r="BE1013" i="2"/>
  <c r="T1013" i="2"/>
  <c r="R1013" i="2"/>
  <c r="P1013" i="2"/>
  <c r="J1013" i="2"/>
  <c r="BF1013" i="2" s="1"/>
  <c r="BK1012" i="2"/>
  <c r="BI1012" i="2"/>
  <c r="BH1012" i="2"/>
  <c r="BG1012" i="2"/>
  <c r="BE1012" i="2"/>
  <c r="T1012" i="2"/>
  <c r="R1012" i="2"/>
  <c r="P1012" i="2"/>
  <c r="J1012" i="2"/>
  <c r="BF1012" i="2" s="1"/>
  <c r="BK1011" i="2"/>
  <c r="BI1011" i="2"/>
  <c r="BH1011" i="2"/>
  <c r="BG1011" i="2"/>
  <c r="BE1011" i="2"/>
  <c r="T1011" i="2"/>
  <c r="R1011" i="2"/>
  <c r="P1011" i="2"/>
  <c r="J1011" i="2"/>
  <c r="BF1011" i="2" s="1"/>
  <c r="BK1009" i="2"/>
  <c r="BI1009" i="2"/>
  <c r="BH1009" i="2"/>
  <c r="BG1009" i="2"/>
  <c r="BE1009" i="2"/>
  <c r="T1009" i="2"/>
  <c r="R1009" i="2"/>
  <c r="P1009" i="2"/>
  <c r="J1009" i="2"/>
  <c r="BF1009" i="2" s="1"/>
  <c r="BK1005" i="2"/>
  <c r="BI1005" i="2"/>
  <c r="BH1005" i="2"/>
  <c r="BG1005" i="2"/>
  <c r="BE1005" i="2"/>
  <c r="T1005" i="2"/>
  <c r="R1005" i="2"/>
  <c r="P1005" i="2"/>
  <c r="J1005" i="2"/>
  <c r="BF1005" i="2" s="1"/>
  <c r="BK1003" i="2"/>
  <c r="BI1003" i="2"/>
  <c r="BH1003" i="2"/>
  <c r="BG1003" i="2"/>
  <c r="BE1003" i="2"/>
  <c r="T1003" i="2"/>
  <c r="R1003" i="2"/>
  <c r="P1003" i="2"/>
  <c r="J1003" i="2"/>
  <c r="BF1003" i="2" s="1"/>
  <c r="BK1000" i="2"/>
  <c r="BI1000" i="2"/>
  <c r="BH1000" i="2"/>
  <c r="BG1000" i="2"/>
  <c r="BE1000" i="2"/>
  <c r="T1000" i="2"/>
  <c r="R1000" i="2"/>
  <c r="P1000" i="2"/>
  <c r="J1000" i="2"/>
  <c r="BF1000" i="2" s="1"/>
  <c r="BK997" i="2"/>
  <c r="BI997" i="2"/>
  <c r="BH997" i="2"/>
  <c r="BG997" i="2"/>
  <c r="BE997" i="2"/>
  <c r="T997" i="2"/>
  <c r="R997" i="2"/>
  <c r="P997" i="2"/>
  <c r="J997" i="2"/>
  <c r="BF997" i="2" s="1"/>
  <c r="BK995" i="2"/>
  <c r="BI995" i="2"/>
  <c r="BH995" i="2"/>
  <c r="BG995" i="2"/>
  <c r="BF995" i="2"/>
  <c r="BE995" i="2"/>
  <c r="T995" i="2"/>
  <c r="R995" i="2"/>
  <c r="P995" i="2"/>
  <c r="J995" i="2"/>
  <c r="BK994" i="2"/>
  <c r="BI994" i="2"/>
  <c r="BH994" i="2"/>
  <c r="BG994" i="2"/>
  <c r="BE994" i="2"/>
  <c r="T994" i="2"/>
  <c r="R994" i="2"/>
  <c r="P994" i="2"/>
  <c r="J994" i="2"/>
  <c r="BF994" i="2" s="1"/>
  <c r="BK993" i="2"/>
  <c r="BI993" i="2"/>
  <c r="BH993" i="2"/>
  <c r="BG993" i="2"/>
  <c r="BE993" i="2"/>
  <c r="T993" i="2"/>
  <c r="R993" i="2"/>
  <c r="P993" i="2"/>
  <c r="J993" i="2"/>
  <c r="BF993" i="2" s="1"/>
  <c r="BK990" i="2"/>
  <c r="BI990" i="2"/>
  <c r="BH990" i="2"/>
  <c r="BG990" i="2"/>
  <c r="BE990" i="2"/>
  <c r="T990" i="2"/>
  <c r="R990" i="2"/>
  <c r="P990" i="2"/>
  <c r="J990" i="2"/>
  <c r="BF990" i="2" s="1"/>
  <c r="BK987" i="2"/>
  <c r="BI987" i="2"/>
  <c r="BH987" i="2"/>
  <c r="BG987" i="2"/>
  <c r="BE987" i="2"/>
  <c r="T987" i="2"/>
  <c r="R987" i="2"/>
  <c r="P987" i="2"/>
  <c r="J987" i="2"/>
  <c r="BF987" i="2" s="1"/>
  <c r="BK986" i="2"/>
  <c r="BI986" i="2"/>
  <c r="BH986" i="2"/>
  <c r="BG986" i="2"/>
  <c r="BE986" i="2"/>
  <c r="T986" i="2"/>
  <c r="R986" i="2"/>
  <c r="P986" i="2"/>
  <c r="J986" i="2"/>
  <c r="BF986" i="2" s="1"/>
  <c r="BK984" i="2"/>
  <c r="BI984" i="2"/>
  <c r="BH984" i="2"/>
  <c r="BG984" i="2"/>
  <c r="BE984" i="2"/>
  <c r="T984" i="2"/>
  <c r="T983" i="2" s="1"/>
  <c r="R984" i="2"/>
  <c r="P984" i="2"/>
  <c r="J984" i="2"/>
  <c r="BF984" i="2" s="1"/>
  <c r="BK981" i="2"/>
  <c r="BI981" i="2"/>
  <c r="BH981" i="2"/>
  <c r="BG981" i="2"/>
  <c r="BE981" i="2"/>
  <c r="T981" i="2"/>
  <c r="R981" i="2"/>
  <c r="P981" i="2"/>
  <c r="J981" i="2"/>
  <c r="BF981" i="2" s="1"/>
  <c r="BK978" i="2"/>
  <c r="BI978" i="2"/>
  <c r="BH978" i="2"/>
  <c r="BG978" i="2"/>
  <c r="BE978" i="2"/>
  <c r="T978" i="2"/>
  <c r="R978" i="2"/>
  <c r="P978" i="2"/>
  <c r="J978" i="2"/>
  <c r="BF978" i="2" s="1"/>
  <c r="BK976" i="2"/>
  <c r="BI976" i="2"/>
  <c r="BH976" i="2"/>
  <c r="BG976" i="2"/>
  <c r="BE976" i="2"/>
  <c r="T976" i="2"/>
  <c r="R976" i="2"/>
  <c r="P976" i="2"/>
  <c r="J976" i="2"/>
  <c r="BF976" i="2" s="1"/>
  <c r="BK974" i="2"/>
  <c r="BI974" i="2"/>
  <c r="BH974" i="2"/>
  <c r="BG974" i="2"/>
  <c r="BE974" i="2"/>
  <c r="T974" i="2"/>
  <c r="R974" i="2"/>
  <c r="P974" i="2"/>
  <c r="J974" i="2"/>
  <c r="BF974" i="2" s="1"/>
  <c r="BK971" i="2"/>
  <c r="BI971" i="2"/>
  <c r="BH971" i="2"/>
  <c r="BG971" i="2"/>
  <c r="BF971" i="2"/>
  <c r="BE971" i="2"/>
  <c r="T971" i="2"/>
  <c r="R971" i="2"/>
  <c r="P971" i="2"/>
  <c r="J971" i="2"/>
  <c r="BK969" i="2"/>
  <c r="BI969" i="2"/>
  <c r="BH969" i="2"/>
  <c r="BG969" i="2"/>
  <c r="BE969" i="2"/>
  <c r="T969" i="2"/>
  <c r="R969" i="2"/>
  <c r="P969" i="2"/>
  <c r="J969" i="2"/>
  <c r="BF969" i="2" s="1"/>
  <c r="BK967" i="2"/>
  <c r="BI967" i="2"/>
  <c r="BH967" i="2"/>
  <c r="BG967" i="2"/>
  <c r="BE967" i="2"/>
  <c r="T967" i="2"/>
  <c r="R967" i="2"/>
  <c r="P967" i="2"/>
  <c r="J967" i="2"/>
  <c r="BF967" i="2" s="1"/>
  <c r="BK965" i="2"/>
  <c r="BI965" i="2"/>
  <c r="BH965" i="2"/>
  <c r="BG965" i="2"/>
  <c r="BE965" i="2"/>
  <c r="T965" i="2"/>
  <c r="R965" i="2"/>
  <c r="P965" i="2"/>
  <c r="J965" i="2"/>
  <c r="BF965" i="2" s="1"/>
  <c r="BK961" i="2"/>
  <c r="BI961" i="2"/>
  <c r="BH961" i="2"/>
  <c r="BG961" i="2"/>
  <c r="BE961" i="2"/>
  <c r="T961" i="2"/>
  <c r="R961" i="2"/>
  <c r="P961" i="2"/>
  <c r="J961" i="2"/>
  <c r="BF961" i="2" s="1"/>
  <c r="BK959" i="2"/>
  <c r="BI959" i="2"/>
  <c r="BH959" i="2"/>
  <c r="BG959" i="2"/>
  <c r="BF959" i="2"/>
  <c r="BE959" i="2"/>
  <c r="T959" i="2"/>
  <c r="R959" i="2"/>
  <c r="P959" i="2"/>
  <c r="J959" i="2"/>
  <c r="BK955" i="2"/>
  <c r="BI955" i="2"/>
  <c r="BH955" i="2"/>
  <c r="BG955" i="2"/>
  <c r="BF955" i="2"/>
  <c r="BE955" i="2"/>
  <c r="T955" i="2"/>
  <c r="R955" i="2"/>
  <c r="P955" i="2"/>
  <c r="J955" i="2"/>
  <c r="BK951" i="2"/>
  <c r="BI951" i="2"/>
  <c r="BH951" i="2"/>
  <c r="BG951" i="2"/>
  <c r="BE951" i="2"/>
  <c r="T951" i="2"/>
  <c r="R951" i="2"/>
  <c r="P951" i="2"/>
  <c r="J951" i="2"/>
  <c r="BF951" i="2" s="1"/>
  <c r="BK947" i="2"/>
  <c r="BI947" i="2"/>
  <c r="BH947" i="2"/>
  <c r="BG947" i="2"/>
  <c r="BE947" i="2"/>
  <c r="T947" i="2"/>
  <c r="R947" i="2"/>
  <c r="P947" i="2"/>
  <c r="J947" i="2"/>
  <c r="BF947" i="2" s="1"/>
  <c r="BK945" i="2"/>
  <c r="BI945" i="2"/>
  <c r="BH945" i="2"/>
  <c r="BG945" i="2"/>
  <c r="BE945" i="2"/>
  <c r="T945" i="2"/>
  <c r="R945" i="2"/>
  <c r="P945" i="2"/>
  <c r="J945" i="2"/>
  <c r="BF945" i="2" s="1"/>
  <c r="BK943" i="2"/>
  <c r="BI943" i="2"/>
  <c r="BH943" i="2"/>
  <c r="BG943" i="2"/>
  <c r="BE943" i="2"/>
  <c r="T943" i="2"/>
  <c r="R943" i="2"/>
  <c r="P943" i="2"/>
  <c r="J943" i="2"/>
  <c r="BF943" i="2" s="1"/>
  <c r="BK941" i="2"/>
  <c r="BI941" i="2"/>
  <c r="BH941" i="2"/>
  <c r="BG941" i="2"/>
  <c r="BE941" i="2"/>
  <c r="T941" i="2"/>
  <c r="R941" i="2"/>
  <c r="P941" i="2"/>
  <c r="J941" i="2"/>
  <c r="BF941" i="2" s="1"/>
  <c r="BK939" i="2"/>
  <c r="BI939" i="2"/>
  <c r="BH939" i="2"/>
  <c r="BG939" i="2"/>
  <c r="BF939" i="2"/>
  <c r="BE939" i="2"/>
  <c r="T939" i="2"/>
  <c r="R939" i="2"/>
  <c r="P939" i="2"/>
  <c r="J939" i="2"/>
  <c r="BK937" i="2"/>
  <c r="BI937" i="2"/>
  <c r="BH937" i="2"/>
  <c r="BG937" i="2"/>
  <c r="BE937" i="2"/>
  <c r="T937" i="2"/>
  <c r="R937" i="2"/>
  <c r="P937" i="2"/>
  <c r="J937" i="2"/>
  <c r="BF937" i="2" s="1"/>
  <c r="BK935" i="2"/>
  <c r="BI935" i="2"/>
  <c r="BH935" i="2"/>
  <c r="BG935" i="2"/>
  <c r="BE935" i="2"/>
  <c r="T935" i="2"/>
  <c r="R935" i="2"/>
  <c r="P935" i="2"/>
  <c r="J935" i="2"/>
  <c r="BF935" i="2" s="1"/>
  <c r="BK932" i="2"/>
  <c r="BI932" i="2"/>
  <c r="BH932" i="2"/>
  <c r="BG932" i="2"/>
  <c r="BF932" i="2"/>
  <c r="BE932" i="2"/>
  <c r="T932" i="2"/>
  <c r="R932" i="2"/>
  <c r="P932" i="2"/>
  <c r="J932" i="2"/>
  <c r="BK373" i="2"/>
  <c r="BI373" i="2"/>
  <c r="BH373" i="2"/>
  <c r="BG373" i="2"/>
  <c r="BE373" i="2"/>
  <c r="T373" i="2"/>
  <c r="R373" i="2"/>
  <c r="P373" i="2"/>
  <c r="J373" i="2"/>
  <c r="BF373" i="2" s="1"/>
  <c r="BK371" i="2"/>
  <c r="BI371" i="2"/>
  <c r="BH371" i="2"/>
  <c r="BG371" i="2"/>
  <c r="BE371" i="2"/>
  <c r="T371" i="2"/>
  <c r="R371" i="2"/>
  <c r="P371" i="2"/>
  <c r="J371" i="2"/>
  <c r="BF371" i="2" s="1"/>
  <c r="BK370" i="2"/>
  <c r="BI370" i="2"/>
  <c r="BH370" i="2"/>
  <c r="BG370" i="2"/>
  <c r="BE370" i="2"/>
  <c r="T370" i="2"/>
  <c r="R370" i="2"/>
  <c r="P370" i="2"/>
  <c r="J370" i="2"/>
  <c r="BF370" i="2" s="1"/>
  <c r="BK369" i="2"/>
  <c r="BI369" i="2"/>
  <c r="BH369" i="2"/>
  <c r="BG369" i="2"/>
  <c r="BE369" i="2"/>
  <c r="T369" i="2"/>
  <c r="R369" i="2"/>
  <c r="P369" i="2"/>
  <c r="J369" i="2"/>
  <c r="BF369" i="2" s="1"/>
  <c r="BK367" i="2"/>
  <c r="BI367" i="2"/>
  <c r="BH367" i="2"/>
  <c r="BG367" i="2"/>
  <c r="BE367" i="2"/>
  <c r="T367" i="2"/>
  <c r="R367" i="2"/>
  <c r="P367" i="2"/>
  <c r="J367" i="2"/>
  <c r="BF367" i="2" s="1"/>
  <c r="BK365" i="2"/>
  <c r="BI365" i="2"/>
  <c r="BH365" i="2"/>
  <c r="BG365" i="2"/>
  <c r="BE365" i="2"/>
  <c r="T365" i="2"/>
  <c r="R365" i="2"/>
  <c r="P365" i="2"/>
  <c r="J365" i="2"/>
  <c r="BF365" i="2" s="1"/>
  <c r="BK361" i="2"/>
  <c r="BI361" i="2"/>
  <c r="BH361" i="2"/>
  <c r="BG361" i="2"/>
  <c r="BE361" i="2"/>
  <c r="T361" i="2"/>
  <c r="R361" i="2"/>
  <c r="P361" i="2"/>
  <c r="J361" i="2"/>
  <c r="BF361" i="2" s="1"/>
  <c r="BK350" i="2"/>
  <c r="BI350" i="2"/>
  <c r="BH350" i="2"/>
  <c r="BG350" i="2"/>
  <c r="BF350" i="2"/>
  <c r="BE350" i="2"/>
  <c r="T350" i="2"/>
  <c r="R350" i="2"/>
  <c r="P350" i="2"/>
  <c r="J350" i="2"/>
  <c r="BK337" i="2"/>
  <c r="BI337" i="2"/>
  <c r="BH337" i="2"/>
  <c r="BG337" i="2"/>
  <c r="BE337" i="2"/>
  <c r="T337" i="2"/>
  <c r="R337" i="2"/>
  <c r="P337" i="2"/>
  <c r="J337" i="2"/>
  <c r="BF337" i="2" s="1"/>
  <c r="BK331" i="2"/>
  <c r="BI331" i="2"/>
  <c r="BH331" i="2"/>
  <c r="BG331" i="2"/>
  <c r="BE331" i="2"/>
  <c r="T331" i="2"/>
  <c r="R331" i="2"/>
  <c r="P331" i="2"/>
  <c r="J331" i="2"/>
  <c r="BF331" i="2" s="1"/>
  <c r="BK329" i="2"/>
  <c r="BI329" i="2"/>
  <c r="BH329" i="2"/>
  <c r="BG329" i="2"/>
  <c r="BE329" i="2"/>
  <c r="T329" i="2"/>
  <c r="R329" i="2"/>
  <c r="P329" i="2"/>
  <c r="J329" i="2"/>
  <c r="BF329" i="2" s="1"/>
  <c r="BK315" i="2"/>
  <c r="BI315" i="2"/>
  <c r="BH315" i="2"/>
  <c r="BG315" i="2"/>
  <c r="BE315" i="2"/>
  <c r="T315" i="2"/>
  <c r="R315" i="2"/>
  <c r="P315" i="2"/>
  <c r="J315" i="2"/>
  <c r="BF315" i="2" s="1"/>
  <c r="BK311" i="2"/>
  <c r="BI311" i="2"/>
  <c r="BH311" i="2"/>
  <c r="BG311" i="2"/>
  <c r="BE311" i="2"/>
  <c r="T311" i="2"/>
  <c r="R311" i="2"/>
  <c r="P311" i="2"/>
  <c r="J311" i="2"/>
  <c r="BF311" i="2" s="1"/>
  <c r="BK309" i="2"/>
  <c r="BI309" i="2"/>
  <c r="BH309" i="2"/>
  <c r="BG309" i="2"/>
  <c r="BE309" i="2"/>
  <c r="T309" i="2"/>
  <c r="R309" i="2"/>
  <c r="P309" i="2"/>
  <c r="J309" i="2"/>
  <c r="BF309" i="2" s="1"/>
  <c r="BK299" i="2"/>
  <c r="BI299" i="2"/>
  <c r="BH299" i="2"/>
  <c r="BG299" i="2"/>
  <c r="BF299" i="2"/>
  <c r="BE299" i="2"/>
  <c r="T299" i="2"/>
  <c r="R299" i="2"/>
  <c r="P299" i="2"/>
  <c r="J299" i="2"/>
  <c r="BK290" i="2"/>
  <c r="BI290" i="2"/>
  <c r="BH290" i="2"/>
  <c r="BG290" i="2"/>
  <c r="BE290" i="2"/>
  <c r="T290" i="2"/>
  <c r="R290" i="2"/>
  <c r="R289" i="2" s="1"/>
  <c r="P290" i="2"/>
  <c r="J290" i="2"/>
  <c r="BF290" i="2" s="1"/>
  <c r="BK286" i="2"/>
  <c r="BI286" i="2"/>
  <c r="BH286" i="2"/>
  <c r="BG286" i="2"/>
  <c r="BE286" i="2"/>
  <c r="T286" i="2"/>
  <c r="R286" i="2"/>
  <c r="P286" i="2"/>
  <c r="J286" i="2"/>
  <c r="BF286" i="2" s="1"/>
  <c r="BK285" i="2"/>
  <c r="BI285" i="2"/>
  <c r="BH285" i="2"/>
  <c r="BG285" i="2"/>
  <c r="BE285" i="2"/>
  <c r="T285" i="2"/>
  <c r="R285" i="2"/>
  <c r="P285" i="2"/>
  <c r="J285" i="2"/>
  <c r="BF285" i="2" s="1"/>
  <c r="BK282" i="2"/>
  <c r="BI282" i="2"/>
  <c r="BH282" i="2"/>
  <c r="BG282" i="2"/>
  <c r="BE282" i="2"/>
  <c r="T282" i="2"/>
  <c r="R282" i="2"/>
  <c r="P282" i="2"/>
  <c r="J282" i="2"/>
  <c r="BF282" i="2" s="1"/>
  <c r="BK278" i="2"/>
  <c r="BI278" i="2"/>
  <c r="BH278" i="2"/>
  <c r="BG278" i="2"/>
  <c r="BE278" i="2"/>
  <c r="T278" i="2"/>
  <c r="R278" i="2"/>
  <c r="P278" i="2"/>
  <c r="J278" i="2"/>
  <c r="BF278" i="2" s="1"/>
  <c r="BK272" i="2"/>
  <c r="BI272" i="2"/>
  <c r="BH272" i="2"/>
  <c r="BG272" i="2"/>
  <c r="BE272" i="2"/>
  <c r="T272" i="2"/>
  <c r="R272" i="2"/>
  <c r="P272" i="2"/>
  <c r="J272" i="2"/>
  <c r="BF272" i="2" s="1"/>
  <c r="BK271" i="2"/>
  <c r="BI271" i="2"/>
  <c r="BH271" i="2"/>
  <c r="BG271" i="2"/>
  <c r="BF271" i="2"/>
  <c r="BE271" i="2"/>
  <c r="T271" i="2"/>
  <c r="R271" i="2"/>
  <c r="P271" i="2"/>
  <c r="J271" i="2"/>
  <c r="BK269" i="2"/>
  <c r="BI269" i="2"/>
  <c r="BH269" i="2"/>
  <c r="BG269" i="2"/>
  <c r="BF269" i="2"/>
  <c r="BE269" i="2"/>
  <c r="T269" i="2"/>
  <c r="R269" i="2"/>
  <c r="P269" i="2"/>
  <c r="J269" i="2"/>
  <c r="BK258" i="2"/>
  <c r="BI258" i="2"/>
  <c r="BH258" i="2"/>
  <c r="BG258" i="2"/>
  <c r="BE258" i="2"/>
  <c r="T258" i="2"/>
  <c r="R258" i="2"/>
  <c r="P258" i="2"/>
  <c r="J258" i="2"/>
  <c r="BF258" i="2" s="1"/>
  <c r="BK256" i="2"/>
  <c r="BI256" i="2"/>
  <c r="BH256" i="2"/>
  <c r="BG256" i="2"/>
  <c r="BE256" i="2"/>
  <c r="T256" i="2"/>
  <c r="R256" i="2"/>
  <c r="P256" i="2"/>
  <c r="J256" i="2"/>
  <c r="BF256" i="2" s="1"/>
  <c r="BK251" i="2"/>
  <c r="BI251" i="2"/>
  <c r="BH251" i="2"/>
  <c r="BG251" i="2"/>
  <c r="BE251" i="2"/>
  <c r="T251" i="2"/>
  <c r="R251" i="2"/>
  <c r="P251" i="2"/>
  <c r="J251" i="2"/>
  <c r="BF251" i="2" s="1"/>
  <c r="BK250" i="2"/>
  <c r="BI250" i="2"/>
  <c r="BH250" i="2"/>
  <c r="BG250" i="2"/>
  <c r="BE250" i="2"/>
  <c r="T250" i="2"/>
  <c r="R250" i="2"/>
  <c r="P250" i="2"/>
  <c r="J250" i="2"/>
  <c r="BF250" i="2" s="1"/>
  <c r="BK245" i="2"/>
  <c r="BI245" i="2"/>
  <c r="BH245" i="2"/>
  <c r="BG245" i="2"/>
  <c r="BE245" i="2"/>
  <c r="T245" i="2"/>
  <c r="R245" i="2"/>
  <c r="P245" i="2"/>
  <c r="J245" i="2"/>
  <c r="BF245" i="2" s="1"/>
  <c r="BK240" i="2"/>
  <c r="BI240" i="2"/>
  <c r="BH240" i="2"/>
  <c r="BG240" i="2"/>
  <c r="BF240" i="2"/>
  <c r="BE240" i="2"/>
  <c r="T240" i="2"/>
  <c r="R240" i="2"/>
  <c r="P240" i="2"/>
  <c r="J240" i="2"/>
  <c r="BK234" i="2"/>
  <c r="BI234" i="2"/>
  <c r="BH234" i="2"/>
  <c r="BG234" i="2"/>
  <c r="BE234" i="2"/>
  <c r="T234" i="2"/>
  <c r="R234" i="2"/>
  <c r="P234" i="2"/>
  <c r="J234" i="2"/>
  <c r="BF234" i="2" s="1"/>
  <c r="BK220" i="2"/>
  <c r="BI220" i="2"/>
  <c r="BH220" i="2"/>
  <c r="BG220" i="2"/>
  <c r="BE220" i="2"/>
  <c r="T220" i="2"/>
  <c r="R220" i="2"/>
  <c r="P220" i="2"/>
  <c r="J220" i="2"/>
  <c r="BF220" i="2" s="1"/>
  <c r="BK218" i="2"/>
  <c r="BI218" i="2"/>
  <c r="BH218" i="2"/>
  <c r="BG218" i="2"/>
  <c r="BE218" i="2"/>
  <c r="T218" i="2"/>
  <c r="R218" i="2"/>
  <c r="P218" i="2"/>
  <c r="J218" i="2"/>
  <c r="BF218" i="2" s="1"/>
  <c r="BK216" i="2"/>
  <c r="BI216" i="2"/>
  <c r="BH216" i="2"/>
  <c r="BG216" i="2"/>
  <c r="BE216" i="2"/>
  <c r="T216" i="2"/>
  <c r="R216" i="2"/>
  <c r="P216" i="2"/>
  <c r="J216" i="2"/>
  <c r="BF216" i="2" s="1"/>
  <c r="BK212" i="2"/>
  <c r="BI212" i="2"/>
  <c r="BH212" i="2"/>
  <c r="BG212" i="2"/>
  <c r="BE212" i="2"/>
  <c r="T212" i="2"/>
  <c r="R212" i="2"/>
  <c r="P212" i="2"/>
  <c r="J212" i="2"/>
  <c r="BF212" i="2" s="1"/>
  <c r="BK210" i="2"/>
  <c r="BI210" i="2"/>
  <c r="BH210" i="2"/>
  <c r="BG210" i="2"/>
  <c r="BF210" i="2"/>
  <c r="BE210" i="2"/>
  <c r="T210" i="2"/>
  <c r="R210" i="2"/>
  <c r="P210" i="2"/>
  <c r="J210" i="2"/>
  <c r="BK207" i="2"/>
  <c r="BI207" i="2"/>
  <c r="BH207" i="2"/>
  <c r="BG207" i="2"/>
  <c r="BE207" i="2"/>
  <c r="T207" i="2"/>
  <c r="R207" i="2"/>
  <c r="P207" i="2"/>
  <c r="J207" i="2"/>
  <c r="BF207" i="2" s="1"/>
  <c r="BK203" i="2"/>
  <c r="BI203" i="2"/>
  <c r="BH203" i="2"/>
  <c r="BG203" i="2"/>
  <c r="BE203" i="2"/>
  <c r="T203" i="2"/>
  <c r="R203" i="2"/>
  <c r="P203" i="2"/>
  <c r="J203" i="2"/>
  <c r="BF203" i="2" s="1"/>
  <c r="BK200" i="2"/>
  <c r="BI200" i="2"/>
  <c r="BH200" i="2"/>
  <c r="BG200" i="2"/>
  <c r="BE200" i="2"/>
  <c r="T200" i="2"/>
  <c r="R200" i="2"/>
  <c r="P200" i="2"/>
  <c r="J200" i="2"/>
  <c r="BF200" i="2" s="1"/>
  <c r="BK194" i="2"/>
  <c r="BI194" i="2"/>
  <c r="BH194" i="2"/>
  <c r="BG194" i="2"/>
  <c r="BE194" i="2"/>
  <c r="T194" i="2"/>
  <c r="R194" i="2"/>
  <c r="P194" i="2"/>
  <c r="J194" i="2"/>
  <c r="BF194" i="2" s="1"/>
  <c r="BK192" i="2"/>
  <c r="BI192" i="2"/>
  <c r="BH192" i="2"/>
  <c r="BG192" i="2"/>
  <c r="BE192" i="2"/>
  <c r="T192" i="2"/>
  <c r="R192" i="2"/>
  <c r="P192" i="2"/>
  <c r="J192" i="2"/>
  <c r="BF192" i="2" s="1"/>
  <c r="BK190" i="2"/>
  <c r="BI190" i="2"/>
  <c r="BH190" i="2"/>
  <c r="BG190" i="2"/>
  <c r="BE190" i="2"/>
  <c r="T190" i="2"/>
  <c r="R190" i="2"/>
  <c r="P190" i="2"/>
  <c r="J190" i="2"/>
  <c r="BF190" i="2" s="1"/>
  <c r="BK188" i="2"/>
  <c r="BI188" i="2"/>
  <c r="BH188" i="2"/>
  <c r="BG188" i="2"/>
  <c r="BE188" i="2"/>
  <c r="T188" i="2"/>
  <c r="R188" i="2"/>
  <c r="P188" i="2"/>
  <c r="J188" i="2"/>
  <c r="BF188" i="2" s="1"/>
  <c r="BK183" i="2"/>
  <c r="BI183" i="2"/>
  <c r="BH183" i="2"/>
  <c r="BG183" i="2"/>
  <c r="BE183" i="2"/>
  <c r="T183" i="2"/>
  <c r="R183" i="2"/>
  <c r="P183" i="2"/>
  <c r="J183" i="2"/>
  <c r="BF183" i="2" s="1"/>
  <c r="BK180" i="2"/>
  <c r="BI180" i="2"/>
  <c r="BH180" i="2"/>
  <c r="BG180" i="2"/>
  <c r="BE180" i="2"/>
  <c r="T180" i="2"/>
  <c r="R180" i="2"/>
  <c r="P180" i="2"/>
  <c r="J180" i="2"/>
  <c r="BF180" i="2" s="1"/>
  <c r="BK178" i="2"/>
  <c r="BI178" i="2"/>
  <c r="BH178" i="2"/>
  <c r="BG178" i="2"/>
  <c r="BE178" i="2"/>
  <c r="T178" i="2"/>
  <c r="R178" i="2"/>
  <c r="P178" i="2"/>
  <c r="J178" i="2"/>
  <c r="BF178" i="2" s="1"/>
  <c r="BK175" i="2"/>
  <c r="BI175" i="2"/>
  <c r="BH175" i="2"/>
  <c r="BG175" i="2"/>
  <c r="BE175" i="2"/>
  <c r="T175" i="2"/>
  <c r="R175" i="2"/>
  <c r="P175" i="2"/>
  <c r="J175" i="2"/>
  <c r="BF175" i="2" s="1"/>
  <c r="BK172" i="2"/>
  <c r="BI172" i="2"/>
  <c r="BH172" i="2"/>
  <c r="BG172" i="2"/>
  <c r="BE172" i="2"/>
  <c r="T172" i="2"/>
  <c r="R172" i="2"/>
  <c r="P172" i="2"/>
  <c r="J172" i="2"/>
  <c r="BF172" i="2" s="1"/>
  <c r="BK169" i="2"/>
  <c r="BI169" i="2"/>
  <c r="BH169" i="2"/>
  <c r="BG169" i="2"/>
  <c r="BE169" i="2"/>
  <c r="T169" i="2"/>
  <c r="R169" i="2"/>
  <c r="P169" i="2"/>
  <c r="J169" i="2"/>
  <c r="BF169" i="2" s="1"/>
  <c r="BK167" i="2"/>
  <c r="BI167" i="2"/>
  <c r="BH167" i="2"/>
  <c r="BG167" i="2"/>
  <c r="BE167" i="2"/>
  <c r="T167" i="2"/>
  <c r="R167" i="2"/>
  <c r="P167" i="2"/>
  <c r="J167" i="2"/>
  <c r="BF167" i="2" s="1"/>
  <c r="BK165" i="2"/>
  <c r="BI165" i="2"/>
  <c r="BH165" i="2"/>
  <c r="BG165" i="2"/>
  <c r="BE165" i="2"/>
  <c r="T165" i="2"/>
  <c r="R165" i="2"/>
  <c r="P165" i="2"/>
  <c r="J165" i="2"/>
  <c r="BF165" i="2" s="1"/>
  <c r="BK159" i="2"/>
  <c r="BI159" i="2"/>
  <c r="BH159" i="2"/>
  <c r="BG159" i="2"/>
  <c r="BE159" i="2"/>
  <c r="T159" i="2"/>
  <c r="R159" i="2"/>
  <c r="P159" i="2"/>
  <c r="J159" i="2"/>
  <c r="BF159" i="2" s="1"/>
  <c r="BK157" i="2"/>
  <c r="BI157" i="2"/>
  <c r="BH157" i="2"/>
  <c r="BG157" i="2"/>
  <c r="BE157" i="2"/>
  <c r="T157" i="2"/>
  <c r="R157" i="2"/>
  <c r="P157" i="2"/>
  <c r="J157" i="2"/>
  <c r="BF157" i="2" s="1"/>
  <c r="BK153" i="2"/>
  <c r="BI153" i="2"/>
  <c r="BH153" i="2"/>
  <c r="BG153" i="2"/>
  <c r="BE153" i="2"/>
  <c r="T153" i="2"/>
  <c r="R153" i="2"/>
  <c r="R152" i="2" s="1"/>
  <c r="P153" i="2"/>
  <c r="J153" i="2"/>
  <c r="BF153" i="2" s="1"/>
  <c r="J147" i="2"/>
  <c r="J146" i="2"/>
  <c r="F146" i="2"/>
  <c r="J144" i="2"/>
  <c r="F144" i="2"/>
  <c r="E142" i="2"/>
  <c r="E138" i="2"/>
  <c r="J94" i="2"/>
  <c r="F94" i="2"/>
  <c r="J93" i="2"/>
  <c r="F93" i="2"/>
  <c r="J91" i="2"/>
  <c r="F91" i="2"/>
  <c r="E89" i="2"/>
  <c r="E85" i="2"/>
  <c r="J39" i="2"/>
  <c r="J38" i="2"/>
  <c r="J37" i="2"/>
  <c r="BK338" i="1"/>
  <c r="BK337" i="1" s="1"/>
  <c r="J337" i="1" s="1"/>
  <c r="J112" i="1" s="1"/>
  <c r="BI338" i="1"/>
  <c r="BH338" i="1"/>
  <c r="BG338" i="1"/>
  <c r="BE338" i="1"/>
  <c r="T338" i="1"/>
  <c r="R338" i="1"/>
  <c r="R337" i="1" s="1"/>
  <c r="P338" i="1"/>
  <c r="P337" i="1" s="1"/>
  <c r="J338" i="1"/>
  <c r="BF338" i="1" s="1"/>
  <c r="T337" i="1"/>
  <c r="BK335" i="1"/>
  <c r="BK334" i="1" s="1"/>
  <c r="J334" i="1" s="1"/>
  <c r="J111" i="1" s="1"/>
  <c r="BI335" i="1"/>
  <c r="BH335" i="1"/>
  <c r="BG335" i="1"/>
  <c r="BE335" i="1"/>
  <c r="T335" i="1"/>
  <c r="T334" i="1" s="1"/>
  <c r="R335" i="1"/>
  <c r="R334" i="1" s="1"/>
  <c r="P335" i="1"/>
  <c r="P334" i="1" s="1"/>
  <c r="J335" i="1"/>
  <c r="BF335" i="1" s="1"/>
  <c r="BK329" i="1"/>
  <c r="BK328" i="1" s="1"/>
  <c r="J328" i="1" s="1"/>
  <c r="J110" i="1" s="1"/>
  <c r="BI329" i="1"/>
  <c r="BH329" i="1"/>
  <c r="BG329" i="1"/>
  <c r="BF329" i="1"/>
  <c r="BE329" i="1"/>
  <c r="T329" i="1"/>
  <c r="R329" i="1"/>
  <c r="R328" i="1" s="1"/>
  <c r="P329" i="1"/>
  <c r="P328" i="1" s="1"/>
  <c r="J329" i="1"/>
  <c r="T328" i="1"/>
  <c r="BK324" i="1"/>
  <c r="BK323" i="1" s="1"/>
  <c r="J323" i="1" s="1"/>
  <c r="J109" i="1" s="1"/>
  <c r="BI324" i="1"/>
  <c r="BH324" i="1"/>
  <c r="BG324" i="1"/>
  <c r="BE324" i="1"/>
  <c r="T324" i="1"/>
  <c r="T323" i="1" s="1"/>
  <c r="R324" i="1"/>
  <c r="R323" i="1" s="1"/>
  <c r="P324" i="1"/>
  <c r="P323" i="1" s="1"/>
  <c r="J324" i="1"/>
  <c r="BF324" i="1" s="1"/>
  <c r="BK320" i="1"/>
  <c r="BI320" i="1"/>
  <c r="BH320" i="1"/>
  <c r="BG320" i="1"/>
  <c r="BE320" i="1"/>
  <c r="T320" i="1"/>
  <c r="R320" i="1"/>
  <c r="P320" i="1"/>
  <c r="J320" i="1"/>
  <c r="BF320" i="1" s="1"/>
  <c r="BK317" i="1"/>
  <c r="BI317" i="1"/>
  <c r="BH317" i="1"/>
  <c r="BG317" i="1"/>
  <c r="BE317" i="1"/>
  <c r="T317" i="1"/>
  <c r="R317" i="1"/>
  <c r="P317" i="1"/>
  <c r="J317" i="1"/>
  <c r="BF317" i="1" s="1"/>
  <c r="BK303" i="1"/>
  <c r="BI303" i="1"/>
  <c r="BH303" i="1"/>
  <c r="BG303" i="1"/>
  <c r="BE303" i="1"/>
  <c r="T303" i="1"/>
  <c r="R303" i="1"/>
  <c r="P303" i="1"/>
  <c r="J303" i="1"/>
  <c r="BF303" i="1" s="1"/>
  <c r="BK290" i="1"/>
  <c r="BI290" i="1"/>
  <c r="BH290" i="1"/>
  <c r="BG290" i="1"/>
  <c r="BF290" i="1"/>
  <c r="BE290" i="1"/>
  <c r="T290" i="1"/>
  <c r="R290" i="1"/>
  <c r="P290" i="1"/>
  <c r="J290" i="1"/>
  <c r="BK289" i="1"/>
  <c r="BI289" i="1"/>
  <c r="BH289" i="1"/>
  <c r="BG289" i="1"/>
  <c r="BE289" i="1"/>
  <c r="T289" i="1"/>
  <c r="R289" i="1"/>
  <c r="P289" i="1"/>
  <c r="J289" i="1"/>
  <c r="BF289" i="1" s="1"/>
  <c r="BK285" i="1"/>
  <c r="BI285" i="1"/>
  <c r="BH285" i="1"/>
  <c r="BG285" i="1"/>
  <c r="BE285" i="1"/>
  <c r="T285" i="1"/>
  <c r="R285" i="1"/>
  <c r="P285" i="1"/>
  <c r="J285" i="1"/>
  <c r="BF285" i="1" s="1"/>
  <c r="BK283" i="1"/>
  <c r="BI283" i="1"/>
  <c r="BH283" i="1"/>
  <c r="BG283" i="1"/>
  <c r="BE283" i="1"/>
  <c r="T283" i="1"/>
  <c r="R283" i="1"/>
  <c r="P283" i="1"/>
  <c r="J283" i="1"/>
  <c r="BF283" i="1" s="1"/>
  <c r="BK280" i="1"/>
  <c r="BK279" i="1" s="1"/>
  <c r="J279" i="1" s="1"/>
  <c r="J107" i="1" s="1"/>
  <c r="BI280" i="1"/>
  <c r="BH280" i="1"/>
  <c r="BG280" i="1"/>
  <c r="BE280" i="1"/>
  <c r="T280" i="1"/>
  <c r="R280" i="1"/>
  <c r="R279" i="1" s="1"/>
  <c r="P280" i="1"/>
  <c r="P279" i="1" s="1"/>
  <c r="J280" i="1"/>
  <c r="BF280" i="1" s="1"/>
  <c r="BK278" i="1"/>
  <c r="BI278" i="1"/>
  <c r="BH278" i="1"/>
  <c r="BG278" i="1"/>
  <c r="BE278" i="1"/>
  <c r="T278" i="1"/>
  <c r="R278" i="1"/>
  <c r="P278" i="1"/>
  <c r="J278" i="1"/>
  <c r="BF278" i="1" s="1"/>
  <c r="BK275" i="1"/>
  <c r="BI275" i="1"/>
  <c r="BH275" i="1"/>
  <c r="BG275" i="1"/>
  <c r="BF275" i="1"/>
  <c r="BE275" i="1"/>
  <c r="T275" i="1"/>
  <c r="T274" i="1" s="1"/>
  <c r="R275" i="1"/>
  <c r="R274" i="1" s="1"/>
  <c r="P275" i="1"/>
  <c r="J275" i="1"/>
  <c r="P274" i="1"/>
  <c r="BK273" i="1"/>
  <c r="BK272" i="1" s="1"/>
  <c r="J272" i="1" s="1"/>
  <c r="J105" i="1" s="1"/>
  <c r="BI273" i="1"/>
  <c r="BH273" i="1"/>
  <c r="BG273" i="1"/>
  <c r="BE273" i="1"/>
  <c r="T273" i="1"/>
  <c r="T272" i="1" s="1"/>
  <c r="R273" i="1"/>
  <c r="R272" i="1" s="1"/>
  <c r="P273" i="1"/>
  <c r="P272" i="1" s="1"/>
  <c r="J273" i="1"/>
  <c r="BF273" i="1" s="1"/>
  <c r="BK271" i="1"/>
  <c r="BK270" i="1" s="1"/>
  <c r="J270" i="1" s="1"/>
  <c r="J104" i="1" s="1"/>
  <c r="BI271" i="1"/>
  <c r="BH271" i="1"/>
  <c r="BG271" i="1"/>
  <c r="BE271" i="1"/>
  <c r="T271" i="1"/>
  <c r="T270" i="1" s="1"/>
  <c r="R271" i="1"/>
  <c r="R270" i="1" s="1"/>
  <c r="P271" i="1"/>
  <c r="J271" i="1"/>
  <c r="BF271" i="1" s="1"/>
  <c r="P270" i="1"/>
  <c r="BK268" i="1"/>
  <c r="BI268" i="1"/>
  <c r="BH268" i="1"/>
  <c r="BG268" i="1"/>
  <c r="BE268" i="1"/>
  <c r="T268" i="1"/>
  <c r="R268" i="1"/>
  <c r="R267" i="1" s="1"/>
  <c r="P268" i="1"/>
  <c r="J268" i="1"/>
  <c r="BF268" i="1" s="1"/>
  <c r="BK267" i="1"/>
  <c r="J267" i="1" s="1"/>
  <c r="J103" i="1" s="1"/>
  <c r="T267" i="1"/>
  <c r="P267" i="1"/>
  <c r="BK266" i="1"/>
  <c r="BI266" i="1"/>
  <c r="BH266" i="1"/>
  <c r="BG266" i="1"/>
  <c r="BF266" i="1"/>
  <c r="BE266" i="1"/>
  <c r="T266" i="1"/>
  <c r="R266" i="1"/>
  <c r="P266" i="1"/>
  <c r="J266" i="1"/>
  <c r="BK265" i="1"/>
  <c r="BI265" i="1"/>
  <c r="BH265" i="1"/>
  <c r="BG265" i="1"/>
  <c r="BE265" i="1"/>
  <c r="T265" i="1"/>
  <c r="R265" i="1"/>
  <c r="P265" i="1"/>
  <c r="J265" i="1"/>
  <c r="BF265" i="1" s="1"/>
  <c r="BK264" i="1"/>
  <c r="BI264" i="1"/>
  <c r="BH264" i="1"/>
  <c r="BG264" i="1"/>
  <c r="BE264" i="1"/>
  <c r="T264" i="1"/>
  <c r="R264" i="1"/>
  <c r="P264" i="1"/>
  <c r="J264" i="1"/>
  <c r="BF264" i="1" s="1"/>
  <c r="BK261" i="1"/>
  <c r="BI261" i="1"/>
  <c r="BH261" i="1"/>
  <c r="BG261" i="1"/>
  <c r="BF261" i="1"/>
  <c r="BE261" i="1"/>
  <c r="T261" i="1"/>
  <c r="T260" i="1" s="1"/>
  <c r="R261" i="1"/>
  <c r="P261" i="1"/>
  <c r="J261" i="1"/>
  <c r="P260" i="1"/>
  <c r="BK258" i="1"/>
  <c r="BI258" i="1"/>
  <c r="BH258" i="1"/>
  <c r="BG258" i="1"/>
  <c r="BE258" i="1"/>
  <c r="T258" i="1"/>
  <c r="R258" i="1"/>
  <c r="P258" i="1"/>
  <c r="J258" i="1"/>
  <c r="BF258" i="1" s="1"/>
  <c r="BK256" i="1"/>
  <c r="BI256" i="1"/>
  <c r="BH256" i="1"/>
  <c r="BG256" i="1"/>
  <c r="BE256" i="1"/>
  <c r="T256" i="1"/>
  <c r="R256" i="1"/>
  <c r="P256" i="1"/>
  <c r="J256" i="1"/>
  <c r="BF256" i="1" s="1"/>
  <c r="BK253" i="1"/>
  <c r="BI253" i="1"/>
  <c r="BH253" i="1"/>
  <c r="BG253" i="1"/>
  <c r="BE253" i="1"/>
  <c r="T253" i="1"/>
  <c r="R253" i="1"/>
  <c r="P253" i="1"/>
  <c r="J253" i="1"/>
  <c r="BF253" i="1" s="1"/>
  <c r="BK251" i="1"/>
  <c r="BI251" i="1"/>
  <c r="BH251" i="1"/>
  <c r="BG251" i="1"/>
  <c r="BE251" i="1"/>
  <c r="T251" i="1"/>
  <c r="R251" i="1"/>
  <c r="P251" i="1"/>
  <c r="J251" i="1"/>
  <c r="BF251" i="1" s="1"/>
  <c r="BK250" i="1"/>
  <c r="BI250" i="1"/>
  <c r="BH250" i="1"/>
  <c r="BG250" i="1"/>
  <c r="BE250" i="1"/>
  <c r="T250" i="1"/>
  <c r="R250" i="1"/>
  <c r="P250" i="1"/>
  <c r="J250" i="1"/>
  <c r="BF250" i="1" s="1"/>
  <c r="BK249" i="1"/>
  <c r="BI249" i="1"/>
  <c r="BH249" i="1"/>
  <c r="BG249" i="1"/>
  <c r="BE249" i="1"/>
  <c r="T249" i="1"/>
  <c r="R249" i="1"/>
  <c r="P249" i="1"/>
  <c r="J249" i="1"/>
  <c r="BF249" i="1" s="1"/>
  <c r="BK229" i="1"/>
  <c r="BI229" i="1"/>
  <c r="BH229" i="1"/>
  <c r="BG229" i="1"/>
  <c r="BE229" i="1"/>
  <c r="T229" i="1"/>
  <c r="R229" i="1"/>
  <c r="P229" i="1"/>
  <c r="J229" i="1"/>
  <c r="BF229" i="1" s="1"/>
  <c r="BK224" i="1"/>
  <c r="BI224" i="1"/>
  <c r="BH224" i="1"/>
  <c r="BG224" i="1"/>
  <c r="BF224" i="1"/>
  <c r="BE224" i="1"/>
  <c r="T224" i="1"/>
  <c r="R224" i="1"/>
  <c r="P224" i="1"/>
  <c r="J224" i="1"/>
  <c r="BK221" i="1"/>
  <c r="BI221" i="1"/>
  <c r="BH221" i="1"/>
  <c r="BG221" i="1"/>
  <c r="BE221" i="1"/>
  <c r="T221" i="1"/>
  <c r="R221" i="1"/>
  <c r="P221" i="1"/>
  <c r="J221" i="1"/>
  <c r="BF221" i="1" s="1"/>
  <c r="BK219" i="1"/>
  <c r="BI219" i="1"/>
  <c r="BH219" i="1"/>
  <c r="BG219" i="1"/>
  <c r="BE219" i="1"/>
  <c r="T219" i="1"/>
  <c r="R219" i="1"/>
  <c r="P219" i="1"/>
  <c r="J219" i="1"/>
  <c r="BF219" i="1" s="1"/>
  <c r="BK211" i="1"/>
  <c r="BI211" i="1"/>
  <c r="BH211" i="1"/>
  <c r="BG211" i="1"/>
  <c r="BE211" i="1"/>
  <c r="T211" i="1"/>
  <c r="R211" i="1"/>
  <c r="P211" i="1"/>
  <c r="J211" i="1"/>
  <c r="BF211" i="1" s="1"/>
  <c r="BK206" i="1"/>
  <c r="BI206" i="1"/>
  <c r="BH206" i="1"/>
  <c r="BG206" i="1"/>
  <c r="BE206" i="1"/>
  <c r="T206" i="1"/>
  <c r="R206" i="1"/>
  <c r="P206" i="1"/>
  <c r="J206" i="1"/>
  <c r="BF206" i="1" s="1"/>
  <c r="BK201" i="1"/>
  <c r="BI201" i="1"/>
  <c r="BH201" i="1"/>
  <c r="BG201" i="1"/>
  <c r="BF201" i="1"/>
  <c r="BE201" i="1"/>
  <c r="T201" i="1"/>
  <c r="R201" i="1"/>
  <c r="P201" i="1"/>
  <c r="J201" i="1"/>
  <c r="BK196" i="1"/>
  <c r="BI196" i="1"/>
  <c r="BH196" i="1"/>
  <c r="BG196" i="1"/>
  <c r="BE196" i="1"/>
  <c r="T196" i="1"/>
  <c r="R196" i="1"/>
  <c r="P196" i="1"/>
  <c r="J196" i="1"/>
  <c r="BF196" i="1" s="1"/>
  <c r="BK191" i="1"/>
  <c r="BI191" i="1"/>
  <c r="BH191" i="1"/>
  <c r="BG191" i="1"/>
  <c r="BE191" i="1"/>
  <c r="T191" i="1"/>
  <c r="R191" i="1"/>
  <c r="P191" i="1"/>
  <c r="J191" i="1"/>
  <c r="BF191" i="1" s="1"/>
  <c r="BK188" i="1"/>
  <c r="BI188" i="1"/>
  <c r="BH188" i="1"/>
  <c r="BG188" i="1"/>
  <c r="BE188" i="1"/>
  <c r="T188" i="1"/>
  <c r="R188" i="1"/>
  <c r="P188" i="1"/>
  <c r="J188" i="1"/>
  <c r="BF188" i="1" s="1"/>
  <c r="BK182" i="1"/>
  <c r="BI182" i="1"/>
  <c r="BH182" i="1"/>
  <c r="BG182" i="1"/>
  <c r="BE182" i="1"/>
  <c r="T182" i="1"/>
  <c r="R182" i="1"/>
  <c r="P182" i="1"/>
  <c r="J182" i="1"/>
  <c r="BF182" i="1" s="1"/>
  <c r="BK180" i="1"/>
  <c r="BI180" i="1"/>
  <c r="BH180" i="1"/>
  <c r="BG180" i="1"/>
  <c r="BE180" i="1"/>
  <c r="T180" i="1"/>
  <c r="R180" i="1"/>
  <c r="P180" i="1"/>
  <c r="J180" i="1"/>
  <c r="BF180" i="1" s="1"/>
  <c r="BK172" i="1"/>
  <c r="BI172" i="1"/>
  <c r="BH172" i="1"/>
  <c r="BG172" i="1"/>
  <c r="BE172" i="1"/>
  <c r="T172" i="1"/>
  <c r="R172" i="1"/>
  <c r="P172" i="1"/>
  <c r="J172" i="1"/>
  <c r="BF172" i="1" s="1"/>
  <c r="BK164" i="1"/>
  <c r="BI164" i="1"/>
  <c r="BH164" i="1"/>
  <c r="BG164" i="1"/>
  <c r="BF164" i="1"/>
  <c r="BE164" i="1"/>
  <c r="T164" i="1"/>
  <c r="R164" i="1"/>
  <c r="P164" i="1"/>
  <c r="J164" i="1"/>
  <c r="BK161" i="1"/>
  <c r="BI161" i="1"/>
  <c r="BH161" i="1"/>
  <c r="BG161" i="1"/>
  <c r="BE161" i="1"/>
  <c r="T161" i="1"/>
  <c r="R161" i="1"/>
  <c r="P161" i="1"/>
  <c r="J161" i="1"/>
  <c r="BF161" i="1" s="1"/>
  <c r="BK156" i="1"/>
  <c r="BI156" i="1"/>
  <c r="BH156" i="1"/>
  <c r="BG156" i="1"/>
  <c r="BE156" i="1"/>
  <c r="T156" i="1"/>
  <c r="R156" i="1"/>
  <c r="P156" i="1"/>
  <c r="J156" i="1"/>
  <c r="BF156" i="1" s="1"/>
  <c r="BK153" i="1"/>
  <c r="BI153" i="1"/>
  <c r="BH153" i="1"/>
  <c r="BG153" i="1"/>
  <c r="BE153" i="1"/>
  <c r="T153" i="1"/>
  <c r="R153" i="1"/>
  <c r="P153" i="1"/>
  <c r="J153" i="1"/>
  <c r="BF153" i="1" s="1"/>
  <c r="BK148" i="1"/>
  <c r="BI148" i="1"/>
  <c r="BH148" i="1"/>
  <c r="BG148" i="1"/>
  <c r="BE148" i="1"/>
  <c r="T148" i="1"/>
  <c r="R148" i="1"/>
  <c r="P148" i="1"/>
  <c r="J148" i="1"/>
  <c r="BF148" i="1" s="1"/>
  <c r="BK144" i="1"/>
  <c r="BI144" i="1"/>
  <c r="BH144" i="1"/>
  <c r="BG144" i="1"/>
  <c r="BF144" i="1"/>
  <c r="BE144" i="1"/>
  <c r="T144" i="1"/>
  <c r="R144" i="1"/>
  <c r="P144" i="1"/>
  <c r="J144" i="1"/>
  <c r="BK143" i="1"/>
  <c r="BI143" i="1"/>
  <c r="BH143" i="1"/>
  <c r="BG143" i="1"/>
  <c r="BE143" i="1"/>
  <c r="T143" i="1"/>
  <c r="R143" i="1"/>
  <c r="P143" i="1"/>
  <c r="J143" i="1"/>
  <c r="BF143" i="1" s="1"/>
  <c r="BK141" i="1"/>
  <c r="BI141" i="1"/>
  <c r="BH141" i="1"/>
  <c r="BG141" i="1"/>
  <c r="BE141" i="1"/>
  <c r="T141" i="1"/>
  <c r="R141" i="1"/>
  <c r="P141" i="1"/>
  <c r="J141" i="1"/>
  <c r="BF141" i="1" s="1"/>
  <c r="BK137" i="1"/>
  <c r="BI137" i="1"/>
  <c r="BH137" i="1"/>
  <c r="BG137" i="1"/>
  <c r="BE137" i="1"/>
  <c r="T137" i="1"/>
  <c r="R137" i="1"/>
  <c r="P137" i="1"/>
  <c r="J137" i="1"/>
  <c r="BF137" i="1" s="1"/>
  <c r="J131" i="1"/>
  <c r="J130" i="1"/>
  <c r="F130" i="1"/>
  <c r="F128" i="1"/>
  <c r="E126" i="1"/>
  <c r="J94" i="1"/>
  <c r="J93" i="1"/>
  <c r="F93" i="1"/>
  <c r="F91" i="1"/>
  <c r="E89" i="1"/>
  <c r="J39" i="1"/>
  <c r="J38" i="1"/>
  <c r="J37" i="1"/>
  <c r="T136" i="1" l="1"/>
  <c r="T135" i="1" s="1"/>
  <c r="BK983" i="2"/>
  <c r="J983" i="2" s="1"/>
  <c r="J105" i="2" s="1"/>
  <c r="P1220" i="2"/>
  <c r="P1478" i="2"/>
  <c r="P1477" i="2" s="1"/>
  <c r="F35" i="1"/>
  <c r="T1181" i="2"/>
  <c r="BK1393" i="2"/>
  <c r="J1393" i="2" s="1"/>
  <c r="J121" i="2" s="1"/>
  <c r="BK1423" i="2"/>
  <c r="J1423" i="2" s="1"/>
  <c r="J123" i="2" s="1"/>
  <c r="BK284" i="1"/>
  <c r="J284" i="1" s="1"/>
  <c r="J108" i="1" s="1"/>
  <c r="F37" i="2"/>
  <c r="F147" i="2" s="1"/>
  <c r="P215" i="2"/>
  <c r="R1036" i="2"/>
  <c r="BK1036" i="2"/>
  <c r="J1036" i="2" s="1"/>
  <c r="J109" i="2" s="1"/>
  <c r="R1401" i="2"/>
  <c r="T1423" i="2"/>
  <c r="BK1469" i="2"/>
  <c r="J1469" i="2" s="1"/>
  <c r="J125" i="2" s="1"/>
  <c r="P187" i="2"/>
  <c r="R215" i="2"/>
  <c r="BK1332" i="2"/>
  <c r="J1332" i="2" s="1"/>
  <c r="J120" i="2" s="1"/>
  <c r="P1469" i="2"/>
  <c r="T1469" i="2"/>
  <c r="R187" i="2"/>
  <c r="BK187" i="2"/>
  <c r="J187" i="2" s="1"/>
  <c r="J101" i="2" s="1"/>
  <c r="R1021" i="2"/>
  <c r="BK1021" i="2"/>
  <c r="J1021" i="2" s="1"/>
  <c r="J108" i="2" s="1"/>
  <c r="P1036" i="2"/>
  <c r="T1164" i="2"/>
  <c r="R1220" i="2"/>
  <c r="T1478" i="2"/>
  <c r="T1477" i="2" s="1"/>
  <c r="BK136" i="1"/>
  <c r="BK135" i="1" s="1"/>
  <c r="F37" i="1"/>
  <c r="R136" i="1"/>
  <c r="R135" i="1" s="1"/>
  <c r="F39" i="1"/>
  <c r="F38" i="1"/>
  <c r="T279" i="1"/>
  <c r="R284" i="1"/>
  <c r="P152" i="2"/>
  <c r="F38" i="2"/>
  <c r="P277" i="2"/>
  <c r="P1021" i="2"/>
  <c r="R1133" i="2"/>
  <c r="P1181" i="2"/>
  <c r="R1332" i="2"/>
  <c r="P1393" i="2"/>
  <c r="R260" i="1"/>
  <c r="BK274" i="1"/>
  <c r="J274" i="1" s="1"/>
  <c r="J106" i="1" s="1"/>
  <c r="T277" i="2"/>
  <c r="R983" i="2"/>
  <c r="P1133" i="2"/>
  <c r="T1133" i="2"/>
  <c r="BK1164" i="2"/>
  <c r="J1164" i="2" s="1"/>
  <c r="J114" i="2" s="1"/>
  <c r="P1332" i="2"/>
  <c r="T1332" i="2"/>
  <c r="T1482" i="2"/>
  <c r="P136" i="1"/>
  <c r="P135" i="1" s="1"/>
  <c r="BK260" i="1"/>
  <c r="T284" i="1"/>
  <c r="T259" i="1" s="1"/>
  <c r="T134" i="1" s="1"/>
  <c r="R277" i="2"/>
  <c r="R151" i="2" s="1"/>
  <c r="BK277" i="2"/>
  <c r="J277" i="2" s="1"/>
  <c r="J103" i="2" s="1"/>
  <c r="T289" i="2"/>
  <c r="R1100" i="2"/>
  <c r="BK1133" i="2"/>
  <c r="J1133" i="2" s="1"/>
  <c r="J112" i="2" s="1"/>
  <c r="P1164" i="2"/>
  <c r="BK1203" i="2"/>
  <c r="J1203" i="2" s="1"/>
  <c r="J116" i="2" s="1"/>
  <c r="R1304" i="2"/>
  <c r="R1393" i="2"/>
  <c r="T1401" i="2"/>
  <c r="R1478" i="2"/>
  <c r="R1477" i="2" s="1"/>
  <c r="J35" i="1"/>
  <c r="F131" i="1" s="1"/>
  <c r="J91" i="1" s="1"/>
  <c r="E122" i="1" s="1"/>
  <c r="J35" i="2"/>
  <c r="F39" i="2"/>
  <c r="T215" i="2"/>
  <c r="BK289" i="2"/>
  <c r="J289" i="2" s="1"/>
  <c r="J104" i="2" s="1"/>
  <c r="P1100" i="2"/>
  <c r="T1100" i="2"/>
  <c r="R1181" i="2"/>
  <c r="P1203" i="2"/>
  <c r="T1220" i="2"/>
  <c r="P1304" i="2"/>
  <c r="T1304" i="2"/>
  <c r="BK1401" i="2"/>
  <c r="J1401" i="2" s="1"/>
  <c r="J122" i="2" s="1"/>
  <c r="P259" i="1"/>
  <c r="P284" i="1"/>
  <c r="T152" i="2"/>
  <c r="BK152" i="2"/>
  <c r="BK151" i="2" s="1"/>
  <c r="T187" i="2"/>
  <c r="BK215" i="2"/>
  <c r="J215" i="2" s="1"/>
  <c r="J102" i="2" s="1"/>
  <c r="P289" i="2"/>
  <c r="P983" i="2"/>
  <c r="T1021" i="2"/>
  <c r="T1036" i="2"/>
  <c r="BK1100" i="2"/>
  <c r="J1100" i="2" s="1"/>
  <c r="J110" i="2" s="1"/>
  <c r="BK1220" i="2"/>
  <c r="J1220" i="2" s="1"/>
  <c r="J117" i="2" s="1"/>
  <c r="P1401" i="2"/>
  <c r="R1469" i="2"/>
  <c r="J152" i="2"/>
  <c r="J100" i="2" s="1"/>
  <c r="F36" i="2"/>
  <c r="F35" i="2"/>
  <c r="BK1477" i="2"/>
  <c r="J1477" i="2" s="1"/>
  <c r="J126" i="2" s="1"/>
  <c r="J36" i="2"/>
  <c r="BK259" i="1"/>
  <c r="J259" i="1" s="1"/>
  <c r="J101" i="1" s="1"/>
  <c r="J260" i="1"/>
  <c r="J102" i="1" s="1"/>
  <c r="F36" i="1"/>
  <c r="J36" i="1"/>
  <c r="R259" i="1"/>
  <c r="R134" i="1" s="1"/>
  <c r="J136" i="1"/>
  <c r="J100" i="1" s="1"/>
  <c r="E85" i="1"/>
  <c r="F94" i="1"/>
  <c r="J128" i="1"/>
  <c r="T1020" i="2" l="1"/>
  <c r="T151" i="2"/>
  <c r="R1020" i="2"/>
  <c r="R150" i="2"/>
  <c r="T150" i="2"/>
  <c r="P1020" i="2"/>
  <c r="P134" i="1"/>
  <c r="P151" i="2"/>
  <c r="BK1020" i="2"/>
  <c r="J1020" i="2" s="1"/>
  <c r="J107" i="2" s="1"/>
  <c r="J151" i="2"/>
  <c r="J99" i="2" s="1"/>
  <c r="BK134" i="1"/>
  <c r="J134" i="1" s="1"/>
  <c r="J135" i="1"/>
  <c r="J99" i="1" s="1"/>
  <c r="P150" i="2" l="1"/>
  <c r="BK150" i="2"/>
  <c r="J150" i="2" s="1"/>
  <c r="J98" i="2" s="1"/>
  <c r="J32" i="2"/>
  <c r="J41" i="2" s="1"/>
  <c r="J98" i="1"/>
  <c r="J32" i="1"/>
  <c r="J41" i="1" s="1"/>
</calcChain>
</file>

<file path=xl/sharedStrings.xml><?xml version="1.0" encoding="utf-8"?>
<sst xmlns="http://schemas.openxmlformats.org/spreadsheetml/2006/main" count="16111" uniqueCount="1985">
  <si>
    <t>&gt;&gt;  skryté stĺpce  &lt;&lt;</t>
  </si>
  <si>
    <t>{875269cd-9c8d-4829-a3a1-9d055623b1d9}</t>
  </si>
  <si>
    <t>OP</t>
  </si>
  <si>
    <t/>
  </si>
  <si>
    <t>1156,828</t>
  </si>
  <si>
    <t>2</t>
  </si>
  <si>
    <t>0</t>
  </si>
  <si>
    <t>azbest</t>
  </si>
  <si>
    <t>56,888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</si>
  <si>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</si>
  <si>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</si>
  <si>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</si>
  <si>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</si>
  <si>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</si>
  <si>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03 - SO05 a SO06 - Technický a administratívny prístavok</t>
  </si>
  <si>
    <t>Časť:</t>
  </si>
  <si>
    <t>03.01 - SO05 a SO06 - búracie práce</t>
  </si>
  <si>
    <t>JKSO:</t>
  </si>
  <si>
    <t>KS:</t>
  </si>
  <si>
    <t>Miesto:</t>
  </si>
  <si>
    <t>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</si>
  <si>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</si>
  <si>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</si>
  <si>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</si>
  <si>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</si>
  <si>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</si>
  <si>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</si>
  <si>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</si>
  <si>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Arch. Mário Regec</t>
  </si>
  <si>
    <t>Spracovateľ:</t>
  </si>
  <si>
    <t>úprava - Stavebný cenár, s.r.o.</t>
  </si>
  <si>
    <t>Poznámka:</t>
  </si>
  <si>
    <t>Výkaz výmer bol spracovaný na základe projektu pre stavebné povolenie! K správnemu naceneniu výkazu výmer je potrebné naštudovanie PD a obhliadka  stavby. Naceniť je potrebné jestvujúci výkaz výmer podľa pokynov tendrového  zadávateľa, resp. zmluvy o dielo. Rozdiely uviesť pod čiaru.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</si>
  <si>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</si>
  <si>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</si>
  <si>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</si>
  <si>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</si>
  <si>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</si>
  <si>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</si>
  <si>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</si>
  <si>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</si>
  <si>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</si>
  <si>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</si>
  <si>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</si>
  <si>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</si>
  <si>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</si>
  <si>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</si>
  <si>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</si>
  <si>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</si>
  <si>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</si>
  <si>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</si>
  <si>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</si>
  <si>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</si>
  <si>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</si>
  <si>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</si>
  <si>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</si>
  <si>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</si>
  <si>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</si>
  <si>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</si>
  <si>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</si>
  <si>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712 - Izolácie striech, povlakové krytiny</t>
  </si>
  <si>
    <t xml:space="preserve">    713 - Izolácie tepelné</t>
  </si>
  <si>
    <t xml:space="preserve">    725 - Zdravotechnika - zariaďovacie predmety</t>
  </si>
  <si>
    <t xml:space="preserve">    735 - Ústredné kúrenie - vykurovacie telesá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</si>
  <si>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</si>
  <si>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</si>
  <si>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</si>
  <si>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775 - Podlahy vlysové a parketové</t>
  </si>
  <si>
    <t xml:space="preserve">    776 - Podlahy povlakové</t>
  </si>
  <si>
    <t xml:space="preserve">    787 - Zasklievanie</t>
  </si>
  <si>
    <t>HZS - Hodinové zúčtovacie sadzby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</si>
  <si>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</si>
  <si>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</si>
  <si>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</si>
  <si>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</si>
  <si>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</si>
  <si>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</si>
  <si>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</si>
  <si>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</si>
  <si>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</si>
  <si>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</si>
  <si>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</si>
  <si>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</si>
  <si>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</si>
  <si>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</si>
  <si>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</si>
  <si>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</si>
  <si>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</si>
  <si>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</si>
  <si>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</si>
  <si>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</si>
  <si>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9</t>
  </si>
  <si>
    <t>Ostatné konštrukcie a práce-búranie</t>
  </si>
  <si>
    <t>K</t>
  </si>
  <si>
    <t>941955001.S</t>
  </si>
  <si>
    <t>Lešenie ľahké pracovné pomocné, s výškou lešeňovej podlahy do 1,20 m</t>
  </si>
  <si>
    <t>m2</t>
  </si>
  <si>
    <t>4</t>
  </si>
  <si>
    <t>-210155931</t>
  </si>
  <si>
    <t>VV</t>
  </si>
  <si>
    <t>(717,69-5,78-12,98-16,91)*1,1"2.np</t>
  </si>
  <si>
    <t>True</t>
  </si>
  <si>
    <t>(719,65-5,24-12,03-38,64)*1,1"3.np</t>
  </si>
  <si>
    <t>Súčet</t>
  </si>
  <si>
    <t>941955002.S</t>
  </si>
  <si>
    <t>Lešenie ľahké pracovné pomocné s výškou lešeňovej podlahy nad 1,20 do 1,90 m</t>
  </si>
  <si>
    <t>(9,85+43,44+12,69+13,12+27,22+57,31+20,22+6,2+13,7+17,96+20,16+21,01+15,32+9,33+18,57+17,22+12,48+47,15+6,43+9,6+159,39+12,26)*1,1"1.np</t>
  </si>
  <si>
    <t>3</t>
  </si>
  <si>
    <t>94994210.S</t>
  </si>
  <si>
    <t>Hydraulická zdvíhacia plošina - nožnicová - samopojazdná do 18 m</t>
  </si>
  <si>
    <t>deň</t>
  </si>
  <si>
    <t>961043111.S</t>
  </si>
  <si>
    <t>Búranie základov alebo vybúranie otvorov plochy nad 4 m2 z betónu prostého alebo preloženého kameňom,  -2,20000t</t>
  </si>
  <si>
    <t>m3</t>
  </si>
  <si>
    <t>6</t>
  </si>
  <si>
    <t>"betónový chodník</t>
  </si>
  <si>
    <t>0,6*(9,05+8,75+24,5+25+9,05)*1,05*0,2</t>
  </si>
  <si>
    <t>5</t>
  </si>
  <si>
    <t>962031132.S</t>
  </si>
  <si>
    <t>Búranie priečok alebo vybúranie otvorov plochy nad 4 m2 z tehál pálených, plných alebo dutých hr. do 150 mm,  -0,19600t</t>
  </si>
  <si>
    <t>10</t>
  </si>
  <si>
    <t>"M1</t>
  </si>
  <si>
    <t>(3*(5,5+2,15+5,5+6,55+2,97+1,1*3)-0,8*1,97*2-1,08*0,67*2)*1,1 "2.np</t>
  </si>
  <si>
    <t>3*(0,2)*1,1 "3.np</t>
  </si>
  <si>
    <t>963051113.S</t>
  </si>
  <si>
    <t>Búranie železobetónových stropov doskových hr.nad 80 mm,  -2,40000t</t>
  </si>
  <si>
    <t>12</t>
  </si>
  <si>
    <t>(6+6+8,9)*0,1*0,8*1,1 "vybúranie krycej dosky nad vstupom, SD</t>
  </si>
  <si>
    <t>7</t>
  </si>
  <si>
    <t>965043321.S</t>
  </si>
  <si>
    <t>Búranie podkladov pod dlažby, liatych dlažieb a mazanín,betón s poterom,teracom hr.do 100 mm, plochy do 1 m2 -2,20000t</t>
  </si>
  <si>
    <t>14</t>
  </si>
  <si>
    <t>"1.np"720,15*0,05*1,1</t>
  </si>
  <si>
    <t>"2.np"717,69*0,05*1,1</t>
  </si>
  <si>
    <t>"3.np"717,65*0,05*1,1</t>
  </si>
  <si>
    <t>8</t>
  </si>
  <si>
    <t>965043421.S</t>
  </si>
  <si>
    <t>Búranie podkladov pod dlažby, liatych dlažieb a mazanín,betón s poterom,teracom hr.do 150 mm,  plochy do 1 m2 -2,20000t</t>
  </si>
  <si>
    <t>16</t>
  </si>
  <si>
    <t>27,22*0,1 "1.np, demontáž betónovej vozovky, 1.05</t>
  </si>
  <si>
    <t>965081812.S</t>
  </si>
  <si>
    <t>Búranie dlažieb, z kamen., cement., terazzových, čadičových alebo keramických, hr. nad 10 mm,  -0,06500t</t>
  </si>
  <si>
    <t>18</t>
  </si>
  <si>
    <t>"1.np vrátane sokla 10%</t>
  </si>
  <si>
    <t>(9,85+6,2+13,7+5,65+13,09+9,33+17,22+12,48+9,6+13,09+5,79+13,7+12,26)*1,1</t>
  </si>
  <si>
    <t>"2.np vrátane sokla 10%</t>
  </si>
  <si>
    <t>(5,98+14,2+57,08+13,3+5,78+12,98+16,91+5,73+13,2+5,88+13,59)*1,1</t>
  </si>
  <si>
    <t>"3.np vrátane sokla 10%</t>
  </si>
  <si>
    <t>(5,93+13,75+5,24+12,03+38,64+12,3+5,59+13,15+5,74+13,87)*1,1</t>
  </si>
  <si>
    <t>966089011.S</t>
  </si>
  <si>
    <t>Demontáž priečok z azbestocem. dosiek -0,03500t "M2</t>
  </si>
  <si>
    <t>20</t>
  </si>
  <si>
    <t>"M2, 1.np</t>
  </si>
  <si>
    <t>(3,8*(2,15+5,5*4+6,3*2+6,1+3,1+2,15*5+0,72)-0,8*1,97*3-1,45*1,97*4)*1,1</t>
  </si>
  <si>
    <t>"M2, 2.np</t>
  </si>
  <si>
    <t>(3*(2,15*7+5,5*5+6,25+3,2+1,35+2,55+8,9+1,25+0,8+0,25*6)-0,8*1,97*7-1,45*1,97*4+3*(5,55*5+1,65+2,55+2,15*2+3,08+6,75*2)-0,8*1,97*7-1,45*1,97)*1,1</t>
  </si>
  <si>
    <t>"M2, 3.np</t>
  </si>
  <si>
    <t>(3*(5,5*11+6,75*4+2,15*8+3,1+1,35+2,95)-0,8*1,97*11-1,45*1,97*4+3*(5,5*5+6,75*2+2,55+2,95+3,1+2,15*3+8,95+0,25*10)-0,8*1,97*6-1,45*2)*1,1</t>
  </si>
  <si>
    <t>11</t>
  </si>
  <si>
    <t>966089012.S</t>
  </si>
  <si>
    <t>Demontáž opláštenia z azbestocem. dosiek zvislého plášťa  -0,01500t "ozn OP, viď technická správa</t>
  </si>
  <si>
    <t>-1557907357</t>
  </si>
  <si>
    <t>968071115.S</t>
  </si>
  <si>
    <t>Demontáž okien kovových, 1 bm obvodu - 0,005t</t>
  </si>
  <si>
    <t>m</t>
  </si>
  <si>
    <t>24</t>
  </si>
  <si>
    <t xml:space="preserve">"demontáž okien </t>
  </si>
  <si>
    <t>(1,6*2+1,2*2)*47 "3.np</t>
  </si>
  <si>
    <t>(1,6*2+1,2*2)*51"2.np</t>
  </si>
  <si>
    <t>(1,6*2+1,2*2)*33"1.np</t>
  </si>
  <si>
    <t>13</t>
  </si>
  <si>
    <t>968071116.S</t>
  </si>
  <si>
    <t xml:space="preserve">Demontáž dverí kovových, 1 bm obvodu - 0,005t </t>
  </si>
  <si>
    <t>26</t>
  </si>
  <si>
    <t>(3*2+3,21*2)+(1,87*2+3,16*2)+(1,76*2+3,14*2) "dvere exterierové</t>
  </si>
  <si>
    <t>968061125.S</t>
  </si>
  <si>
    <t>Vyvesenie dreveného dverného resp. kovového krídla do suti plochy do 2 m2, -0,02400t</t>
  </si>
  <si>
    <t>ks</t>
  </si>
  <si>
    <t>1585723513</t>
  </si>
  <si>
    <t>34+7"1.np</t>
  </si>
  <si>
    <t>34"2.np</t>
  </si>
  <si>
    <t>31"3.np</t>
  </si>
  <si>
    <t>15</t>
  </si>
  <si>
    <t>968072455.S</t>
  </si>
  <si>
    <t>Vybúranie kovových dverových zárubní plochy do 2 m2,  -0,07600t</t>
  </si>
  <si>
    <t>-2027854419</t>
  </si>
  <si>
    <t>0,9*2,02*14"1.np</t>
  </si>
  <si>
    <t>0,9*2,02*23"2.np</t>
  </si>
  <si>
    <t>0,9*2,02*20"3.np</t>
  </si>
  <si>
    <t>968072456.S</t>
  </si>
  <si>
    <t>Vybúranie kovových dverových zárubní plochy nad 2 m2,  -0,06300t</t>
  </si>
  <si>
    <t>493689074</t>
  </si>
  <si>
    <t>2,7*2,05+1,55*2,05*6+1,6*2,5*2+1,265*2,32+1,05*2,34+1,16*2,1+2,02*2,47+1,65*2,05"1.np</t>
  </si>
  <si>
    <t>1,55*2,05*5"2.np</t>
  </si>
  <si>
    <t>1,55*2,05*6"3.np</t>
  </si>
  <si>
    <t>17</t>
  </si>
  <si>
    <t>971033641.S</t>
  </si>
  <si>
    <t>Vybúranie otvorov v murive tehl. plochy do 4 m2 hr. do 300 mm,  -1,87500t</t>
  </si>
  <si>
    <t>603177703</t>
  </si>
  <si>
    <t>"B1, M1</t>
  </si>
  <si>
    <t>(1,15*3,3*0,25*2+1,25*3,2*0,25+1,9*2,1*0,2+1,0*2,1*0,25+1,15*1*0,25*2+1,15*1,15*0,25+0,8*3,6*0,3+2,4*0,85*0,25*4)*1,1"1.np</t>
  </si>
  <si>
    <t>(2,1*3*0,25-0,9*2,05*0,25)*1,1"3.np</t>
  </si>
  <si>
    <t>962032231.S</t>
  </si>
  <si>
    <t>Búranie muriva alebo vybúranie otvorov plochy nad 4 m2 nadzákladového z tehál pálených, vápenopieskových, cementových na maltu,  -1,90500t</t>
  </si>
  <si>
    <t>"B1,M1</t>
  </si>
  <si>
    <t>(6,2*3,5*0,3-2,7*2,05*0,3)*1,1 "1.np</t>
  </si>
  <si>
    <t>Medzisúčet</t>
  </si>
  <si>
    <t>"AT demontáť atikového muriva</t>
  </si>
  <si>
    <t>(54,5*2+9,3*2+30,5*2+9,3*2)*1,05*0,25*0,4</t>
  </si>
  <si>
    <t>19</t>
  </si>
  <si>
    <t>974031664.S</t>
  </si>
  <si>
    <t>Vysekávanie rýh v tehl. murive pre vťahov. nosníkov hĺbke do 150 mm,  -0,04200t</t>
  </si>
  <si>
    <t>-536441527</t>
  </si>
  <si>
    <t>((0,25+1,2+0,25)*2*7+(0,25+4,4+0,25)*2+(0,25+1,8+0,25)*2+(0,25+1,9+0,25)*2+(0,25+2,1+0,25)*2+(0,25+2,4+0,25)*2*4)</t>
  </si>
  <si>
    <t>976071111.S</t>
  </si>
  <si>
    <t>Vybúranie kovových madiel a zábradlí,  -0,03700t</t>
  </si>
  <si>
    <t>1794434234</t>
  </si>
  <si>
    <t>(4,5+3*3+2,1)*2*1,05 "demontáž zábradlia</t>
  </si>
  <si>
    <t>21</t>
  </si>
  <si>
    <t>978011191.S</t>
  </si>
  <si>
    <t>Otlčenie omietok stropov vnútorných vápenných alebo vápennocementových v rozsahu do 100 %,  -0,05000t</t>
  </si>
  <si>
    <t>28</t>
  </si>
  <si>
    <t>(720,15-27,22-57,31-12,26)*1,1"1.np</t>
  </si>
  <si>
    <t>22</t>
  </si>
  <si>
    <t>978013191.S</t>
  </si>
  <si>
    <t>Otlčenie omietok stien vnútorných vápenných alebo vápennocementových v rozsahu do 100 % vrátane keramických obkladov,  -0,04600t</t>
  </si>
  <si>
    <t>30</t>
  </si>
  <si>
    <t>"1.np</t>
  </si>
  <si>
    <t>(12,2+8,65+85,75+2,15*2+5,5*2*11+0,39*2+5,5*2+(4,88*2+1,9*2+3*2)*2+6,6+6,2*2+8,9+0,5*4*30)*3,8</t>
  </si>
  <si>
    <t>(2,95*3+4,46*2+1,95*2)*3,8-0,8*1,97*3+(2,95*3+3,1*3+4,46*4+1,9*4)*3,8-0,8*1,97*6</t>
  </si>
  <si>
    <t>"odpočet otvorov</t>
  </si>
  <si>
    <t>-3*3,2*2-1,5*2,05*2-1,25*2,3-1,5*2,3-1,6*2,5-0,8*1,97*8*2-1,05*2,34*2-1,16*2,1*2-1,65*2,05*2-2,02*2,47*2</t>
  </si>
  <si>
    <t>"2.np</t>
  </si>
  <si>
    <t>(85,75+5,5*8+2,9*2+6,6*2+5*2*2+0,5*4*30)*3</t>
  </si>
  <si>
    <t>(2,95*3+4,465*2+1,985*2+2,65+6,55*2+1,2*10)*3-0,8*1,98*3-0,99*2,08 "2.10,2.11,2.12</t>
  </si>
  <si>
    <t>-0,8*1,97*2*11-1,1*2,08*2</t>
  </si>
  <si>
    <t>"3.np</t>
  </si>
  <si>
    <t>(85,75+5,5*9+4,3*2*2+0,5*4*30)*3</t>
  </si>
  <si>
    <t>(2,725*3+6,55*4+1,2*8)*3-0,8*1,97*3-0,9*2,02 "3.14,3.15,3.16</t>
  </si>
  <si>
    <t>-0,8*1,97*9</t>
  </si>
  <si>
    <t>23</t>
  </si>
  <si>
    <t>979011111.S</t>
  </si>
  <si>
    <t>Zvislá doprava sutiny a vybúraných hmôt za prvé podlažie nad alebo pod základným podlažím</t>
  </si>
  <si>
    <t>t</t>
  </si>
  <si>
    <t>36</t>
  </si>
  <si>
    <t>979082111.S</t>
  </si>
  <si>
    <t>Vnútrostavenisková doprava sutiny a vybúraných hmôt do 10 m</t>
  </si>
  <si>
    <t>38</t>
  </si>
  <si>
    <t>25</t>
  </si>
  <si>
    <t>979082121.S</t>
  </si>
  <si>
    <t>Vnútrostavenisková doprava sutiny a vybúraných hmôt za každých ďalších 5 m</t>
  </si>
  <si>
    <t>40</t>
  </si>
  <si>
    <t>793,777*10 'Prepočítané koeficientom množstva</t>
  </si>
  <si>
    <t>979089612.S</t>
  </si>
  <si>
    <t>Poplatok za skladovanie - iné odpady zo stavieb a demolácií, ostatné</t>
  </si>
  <si>
    <t>42</t>
  </si>
  <si>
    <t>793,777-azbest</t>
  </si>
  <si>
    <t>27</t>
  </si>
  <si>
    <t>979089412.S</t>
  </si>
  <si>
    <t>Poplatok za skladovanie - izolačné materiály a materiály obsahujúce azbest (17 06), ostatné (komplet likvidácia)</t>
  </si>
  <si>
    <t>44</t>
  </si>
  <si>
    <t>979089712.S</t>
  </si>
  <si>
    <t>Prenájom kontajneru 5 m3</t>
  </si>
  <si>
    <t>-149931551</t>
  </si>
  <si>
    <t>PSV</t>
  </si>
  <si>
    <t>Práce a dodávky PSV</t>
  </si>
  <si>
    <t>712</t>
  </si>
  <si>
    <t>Izolácie striech, povlakové krytiny</t>
  </si>
  <si>
    <t>29</t>
  </si>
  <si>
    <t>712300841.S</t>
  </si>
  <si>
    <t>Odstránenie povlakovej krytiny na strechách plochých do 10° machu,  -0,00200t</t>
  </si>
  <si>
    <t>48</t>
  </si>
  <si>
    <t>(54,62+30,62)*9,27 "vyčistenie existujúcej strechy</t>
  </si>
  <si>
    <t>71296001.S</t>
  </si>
  <si>
    <t>Odstránenie strešného vpustu vrátane mreži</t>
  </si>
  <si>
    <t>50</t>
  </si>
  <si>
    <t>31</t>
  </si>
  <si>
    <t>71296002.S</t>
  </si>
  <si>
    <t>Odstránenie kanalizačnej hlavice</t>
  </si>
  <si>
    <t>54</t>
  </si>
  <si>
    <t>32</t>
  </si>
  <si>
    <t>71296003.S</t>
  </si>
  <si>
    <t>Odstránenie vetracej hlavice ( ventilátora )</t>
  </si>
  <si>
    <t>52</t>
  </si>
  <si>
    <t>713</t>
  </si>
  <si>
    <t>Izolácie tepelné</t>
  </si>
  <si>
    <t>33</t>
  </si>
  <si>
    <t>713000034.S</t>
  </si>
  <si>
    <t>Odstránenie tepelnej izolácie stien uchytené pribitím, kotvením z vláknitých materiálov hr. do 10 cm -0,0054t"ozn OP</t>
  </si>
  <si>
    <t>908731055</t>
  </si>
  <si>
    <t>725</t>
  </si>
  <si>
    <t>Zdravotechnika - zariaďovacie predmety</t>
  </si>
  <si>
    <t>34</t>
  </si>
  <si>
    <t>725.S</t>
  </si>
  <si>
    <t>Demontáž zriadovacích predmetov a rozvodov</t>
  </si>
  <si>
    <t>súb.</t>
  </si>
  <si>
    <t>56</t>
  </si>
  <si>
    <t>735</t>
  </si>
  <si>
    <t>Ústredné kúrenie - vykurovacie telesá</t>
  </si>
  <si>
    <t>35</t>
  </si>
  <si>
    <t>735.S</t>
  </si>
  <si>
    <t>Demontáž ÚK - radiatorov a rozvodov</t>
  </si>
  <si>
    <t>kpl</t>
  </si>
  <si>
    <t>58</t>
  </si>
  <si>
    <t>764</t>
  </si>
  <si>
    <t>Konštrukcie klampiarske</t>
  </si>
  <si>
    <t>764430840.S</t>
  </si>
  <si>
    <t>Demontáž oplechovania múrov a nadmuroviek rš od 330 do 500 mm,  -0,00230t</t>
  </si>
  <si>
    <t>60</t>
  </si>
  <si>
    <t>(54,5*2+9,3*2+30,5*2+9,3*2)*1,05 "demontáž oplechovania atiky</t>
  </si>
  <si>
    <t>37</t>
  </si>
  <si>
    <t>764451804.S</t>
  </si>
  <si>
    <t>Demontáž odpadových rúr štvorcových so stranou od 120 do 150 mm,  -0,00418t</t>
  </si>
  <si>
    <t>62</t>
  </si>
  <si>
    <t>766</t>
  </si>
  <si>
    <t>Konštrukcie stolárske</t>
  </si>
  <si>
    <t>766411821.S</t>
  </si>
  <si>
    <t>Demontáž obloženia stien panelmi, palub. doskami,  -0,01098t "DO</t>
  </si>
  <si>
    <t>460255994</t>
  </si>
  <si>
    <t>(3,1*1,5+(6,2+8,865)*1,6)*1,05</t>
  </si>
  <si>
    <t>39</t>
  </si>
  <si>
    <t>766411822.S</t>
  </si>
  <si>
    <t>Demontáž obloženia stien panelmi, podkladových roštov,  -0,00800t</t>
  </si>
  <si>
    <t>880591054</t>
  </si>
  <si>
    <t>767</t>
  </si>
  <si>
    <t>Konštrukcie doplnkové kovové</t>
  </si>
  <si>
    <t>767411801.S</t>
  </si>
  <si>
    <t>Demontáž opláštenia stenovými panelmi vrátane OK,  -0,0110t "ozn OP, viď technická správa (demontáž vyžaduje zvýšenú pracnosť)</t>
  </si>
  <si>
    <t>395133548</t>
  </si>
  <si>
    <t>"plocha fasády</t>
  </si>
  <si>
    <t>((85,37+9,08*2)*11,35-(6+6+8,95)*3,5)*1,05</t>
  </si>
  <si>
    <t>41</t>
  </si>
  <si>
    <t>7679968.S3</t>
  </si>
  <si>
    <t>Demontáž oceľovej nástupnej plošiny 4,13x7,5m z valcovaného protišmykového plechu vrátane nosnej konštrukcie</t>
  </si>
  <si>
    <t>70</t>
  </si>
  <si>
    <t>767122811.S</t>
  </si>
  <si>
    <t>Demontáž mreží skrutkovaných,  -0,01700t</t>
  </si>
  <si>
    <t>398848302</t>
  </si>
  <si>
    <t>1,1*2,1+1,7*2,1 "oceľové mreže na dverách</t>
  </si>
  <si>
    <t>2,15*3,6 "oceľové mreže vrátane dverí</t>
  </si>
  <si>
    <t>1,1*2,1"oceľové mreže na dverách</t>
  </si>
  <si>
    <t>2,15*3,0 "oceľové mreže vrátane dverí</t>
  </si>
  <si>
    <t>43</t>
  </si>
  <si>
    <t>767132811.S</t>
  </si>
  <si>
    <t>Demontáž stien a priečok z plechu skrutkovaných,  -0,01800t</t>
  </si>
  <si>
    <t>1663007032</t>
  </si>
  <si>
    <t>(3,75+1,2*2)*2,6 "predelovacie priečky wc, PP</t>
  </si>
  <si>
    <t>2,15*3,6+1,45*3,6 "plechové steny, resp. lexanové</t>
  </si>
  <si>
    <t>(6+1,5+1,5)*0,6 "obloženie vstupu striešky</t>
  </si>
  <si>
    <t>(3,75+1,2*3)*2,6*2+(1,7+1,2*2)*2,6 "predelovacie priečky wc, PP</t>
  </si>
  <si>
    <t>5,5*3 "plechové steny, resp. lexanové</t>
  </si>
  <si>
    <t>(1,7+1,2*2)*2,6*2+(2,55+1,2*3)*2,6"predelovacie priečky wc, PP</t>
  </si>
  <si>
    <t>767581801.S</t>
  </si>
  <si>
    <t>Demontáž podhľadov kaziet vrátane podkladnej konštrukcie,  -0,00500t</t>
  </si>
  <si>
    <t>74</t>
  </si>
  <si>
    <t>(5,7*2,15+5,75*6,2+5,95*8,65)*1,05 "demontáž hliníkového podhľadu</t>
  </si>
  <si>
    <t>45</t>
  </si>
  <si>
    <t>767996801.S</t>
  </si>
  <si>
    <t>Demontáž ostatných doplnkov stavieb s hmotnosťou jednotlivých dielov konštrukcií do 50 kg,  -0,00100t</t>
  </si>
  <si>
    <t>kg</t>
  </si>
  <si>
    <t>-1929734274</t>
  </si>
  <si>
    <t>655"oceľová konštrukcia prístrešku - ozn. f</t>
  </si>
  <si>
    <t>775</t>
  </si>
  <si>
    <t>Podlahy vlysové a parketové</t>
  </si>
  <si>
    <t>46</t>
  </si>
  <si>
    <t>775521810.S</t>
  </si>
  <si>
    <t>Demontáž podláh drevených, laminátových, parketových položených voľne alebo spoj click, vrátane líšt -0,0150t</t>
  </si>
  <si>
    <t>-1159518742</t>
  </si>
  <si>
    <t>18,61*1,1 "2.np</t>
  </si>
  <si>
    <t>(18,1+41,95)*1,1"3.np</t>
  </si>
  <si>
    <t>776</t>
  </si>
  <si>
    <t>Podlahy povlakové</t>
  </si>
  <si>
    <t>47</t>
  </si>
  <si>
    <t>776511820.S</t>
  </si>
  <si>
    <t>Odstránenie povlakových podláh z nášľapnej plochy lepených s podložkou, vrátane sokla  -0,00100t</t>
  </si>
  <si>
    <t>120714551</t>
  </si>
  <si>
    <t>(43,44+12,69+13,12+57,31+20,22+21,0+15,32+18,57+47,12+6,43+159,39)*1,1"1.np</t>
  </si>
  <si>
    <t>(36,95+19,57+4,32+6,1+100,88+19,19+25,07+38,73+36,68+28,9+51,84+5,12+7,03+12,69+18,01*2+20,16+12,68+59,21+13,33)*1,1"2.np</t>
  </si>
  <si>
    <t>(37,38+10,4+38,48+19,89+18,01+20,16+18,01+13,76+19,14+19,37+22,79+9,03+38,86+40,05+52,07+18,1*2+12,26+74,31+33,5)*1,1"3.np</t>
  </si>
  <si>
    <t>787</t>
  </si>
  <si>
    <t>Zasklievanie</t>
  </si>
  <si>
    <t>787700804.S</t>
  </si>
  <si>
    <t>Vysklievanie výkladov skla plochého nad 6 m2,  -0,02000t"ozn OP</t>
  </si>
  <si>
    <t>-380149895</t>
  </si>
  <si>
    <t>HZS</t>
  </si>
  <si>
    <t>Hodinové zúčtovacie sadzby</t>
  </si>
  <si>
    <t>49</t>
  </si>
  <si>
    <t>HZS000111.S</t>
  </si>
  <si>
    <t>Stavebno - pomocné práce pri demontáži, rôzne nešpecifikované</t>
  </si>
  <si>
    <t>hod</t>
  </si>
  <si>
    <t>262144</t>
  </si>
  <si>
    <t>82</t>
  </si>
  <si>
    <t>{1947b18d-a47c-4a12-a159-38791072d941}</t>
  </si>
  <si>
    <t>plocha_TI</t>
  </si>
  <si>
    <t>771,248</t>
  </si>
  <si>
    <t>plocha_HI</t>
  </si>
  <si>
    <t>865,044</t>
  </si>
  <si>
    <t>omietka_strop</t>
  </si>
  <si>
    <t>847,718</t>
  </si>
  <si>
    <t>omietka_steny</t>
  </si>
  <si>
    <t>5389,851</t>
  </si>
  <si>
    <t>keram_obklad</t>
  </si>
  <si>
    <t>722,283</t>
  </si>
  <si>
    <t>P01</t>
  </si>
  <si>
    <t>1012,17</t>
  </si>
  <si>
    <t>P02</t>
  </si>
  <si>
    <t>1088,076</t>
  </si>
  <si>
    <t>keramsokel</t>
  </si>
  <si>
    <t>664,642</t>
  </si>
  <si>
    <t>P06</t>
  </si>
  <si>
    <t>84,812</t>
  </si>
  <si>
    <t>03.02 - SO05 a SO06 - nový stav</t>
  </si>
  <si>
    <t>jama</t>
  </si>
  <si>
    <t>4,633</t>
  </si>
  <si>
    <t>ryha</t>
  </si>
  <si>
    <t>54,085</t>
  </si>
  <si>
    <t>zásyp</t>
  </si>
  <si>
    <t>26,031</t>
  </si>
  <si>
    <t>ZP</t>
  </si>
  <si>
    <t>5,725</t>
  </si>
  <si>
    <t>debnenie_doska</t>
  </si>
  <si>
    <t>14,238</t>
  </si>
  <si>
    <t>ZD</t>
  </si>
  <si>
    <t>6,29</t>
  </si>
  <si>
    <t>P04</t>
  </si>
  <si>
    <t>16,324</t>
  </si>
  <si>
    <t>P05</t>
  </si>
  <si>
    <t>27,886</t>
  </si>
  <si>
    <t>P03</t>
  </si>
  <si>
    <t>98,29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</si>
  <si>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</si>
  <si>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</si>
  <si>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</si>
  <si>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</si>
  <si>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</si>
  <si>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99 - Presun hmôt HSV</t>
  </si>
  <si>
    <t xml:space="preserve">    711 - Izolácie proti vode a vlhkosti</t>
  </si>
  <si>
    <t xml:space="preserve">    721 - Zdravotechnika - vnútorná kanalizácia</t>
  </si>
  <si>
    <t xml:space="preserve">    731 - Ústredné kúrenie - kotolne</t>
  </si>
  <si>
    <t xml:space="preserve">    762 - Konštrukcie tesárske</t>
  </si>
  <si>
    <t xml:space="preserve">    763 - Konštrukcie - drevostavby</t>
  </si>
  <si>
    <t xml:space="preserve">    769 - Montáže vzduchotechnických zariadení</t>
  </si>
  <si>
    <t xml:space="preserve">    771 - Podlahy z dlaždíc</t>
  </si>
  <si>
    <t xml:space="preserve">    777 - Podlahy syntetické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</si>
  <si>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</si>
  <si>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</si>
  <si>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</si>
  <si>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</si>
  <si>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</si>
  <si>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>VRN - Vedľajšie rozpočtové náklady</t>
  </si>
  <si>
    <t>Zemné práce</t>
  </si>
  <si>
    <t>131201101.S</t>
  </si>
  <si>
    <t>Výkop nezapaženej jamy v hornine 3, do 100 m3</t>
  </si>
  <si>
    <t>"Výmera P/5</t>
  </si>
  <si>
    <t>(1,5*2,5+1,9*1,5+6,165*1,1+6,2*1,4)*0,2*1,05</t>
  </si>
  <si>
    <t>131201109.S</t>
  </si>
  <si>
    <t>Hĺbenie nezapažených jám a zárezov. Príplatok za lepivosť horniny 3</t>
  </si>
  <si>
    <t>-728658394</t>
  </si>
  <si>
    <t>jama*0,3 "odhad 30%</t>
  </si>
  <si>
    <t>132201101.S</t>
  </si>
  <si>
    <t>Výkop ryhy do šírky 600 mm v horn.3 do 100 m3</t>
  </si>
  <si>
    <t>-45468909</t>
  </si>
  <si>
    <t>"odkop pre sokel a okap chodník</t>
  </si>
  <si>
    <t>0,65*(9,08+0,6+7,68+9,6+ 1,45+0,6+23,9+1,45+0,6+23,9+0,6+9,08)*1,05*0,8</t>
  </si>
  <si>
    <t>"základy pod schodisko</t>
  </si>
  <si>
    <t>(3,4*0,3*0,95*2+1,5*0,3*0,85+6,165*0,3*0,85+6,18*0,3*0,85)*1,05</t>
  </si>
  <si>
    <t>132201109.S</t>
  </si>
  <si>
    <t>Príplatok k cene za lepivosť pri hĺbení rýh šírky do 600 mm zapažených i nezapažených s urovnaním dna v hornine 3</t>
  </si>
  <si>
    <t>ryha*0,3 "odhad 30%</t>
  </si>
  <si>
    <t>162501102.S</t>
  </si>
  <si>
    <t>Vodorovné premiestnenie výkopku po spevnenej ceste z horniny tr.1-4, do 100 m3 na vzdialenosť do 3000 m</t>
  </si>
  <si>
    <t>jama+ryha-zásyp</t>
  </si>
  <si>
    <t>162501105.S</t>
  </si>
  <si>
    <t>Vodorovné premiestnenie výkopku po spevnenej ceste z horniny tr.1-4, do 100 m3, príplatok k cene za každých ďalšich a začatých 1000 m</t>
  </si>
  <si>
    <t>(jama+ryha-zásyp)*10 "Přepočítané koeficientom množstva</t>
  </si>
  <si>
    <t>166101102.S</t>
  </si>
  <si>
    <t>Prehodenie neuľahnutého výkopku z horniny 1 až 4 nad 100 do 1000 m3</t>
  </si>
  <si>
    <t>jama+ryha</t>
  </si>
  <si>
    <t>167101102.S</t>
  </si>
  <si>
    <t>Nakladanie neuľahnutého výkopku z hornín tr.1-4 nad 100 do 1000 m3</t>
  </si>
  <si>
    <t>171201202.S</t>
  </si>
  <si>
    <t>Uloženie sypaniny na skládky nad 100 do 1000 m3</t>
  </si>
  <si>
    <t>171209002.S</t>
  </si>
  <si>
    <t>Poplatok za skladovanie - zemina a kamenivo (17 05) ostatné</t>
  </si>
  <si>
    <t>(jama+ryha-zásyp)*1,6 "Přepočítané koeficientom množstva</t>
  </si>
  <si>
    <t>174101001.S</t>
  </si>
  <si>
    <t>Zásyp sypaninou so zhutnením jám, šachiet, rýh, zárezov alebo okolo objektov do 100 m3 - vykopanou zeminou</t>
  </si>
  <si>
    <t>0,35*(9,08+0,6+7,68+9,6+ 1,45+0,6+23,9+1,45+0,6+23,9+0,6+9,08)*1,05*0,8</t>
  </si>
  <si>
    <t>Zakladanie</t>
  </si>
  <si>
    <t>271533001.S</t>
  </si>
  <si>
    <t>Násyp pod základové konštrukcie so zhutnením z  kameniva hrubého drveného fr.32-63 mm</t>
  </si>
  <si>
    <t>-1829878945</t>
  </si>
  <si>
    <t>22,871*0,15*1,05</t>
  </si>
  <si>
    <t>273362512.S</t>
  </si>
  <si>
    <t>Dodatočné vystužovanie betónových konštrukcií betonárskou oceľovou chemickou injektážnou kotvou VME, D 12 mm -0.00001t</t>
  </si>
  <si>
    <t>cm</t>
  </si>
  <si>
    <t>-198822417</t>
  </si>
  <si>
    <t>(6,2*2+1,5)*5*20 "prepojenie základovej dosky</t>
  </si>
  <si>
    <t>M</t>
  </si>
  <si>
    <t>589510002400.S</t>
  </si>
  <si>
    <t>Výstuž do betónu z ocele 10 505 (B500) D 12 mm</t>
  </si>
  <si>
    <t>-805077286</t>
  </si>
  <si>
    <t>(6,2*2+1,5)*5*0,5*0,89*0,001</t>
  </si>
  <si>
    <t>274321311.S</t>
  </si>
  <si>
    <t>Betón základových pásov, železový (bez výstuže), tr. C 16/20</t>
  </si>
  <si>
    <t>"základy SO05/SO06</t>
  </si>
  <si>
    <t>(1,5+1,88)*0,3*(1,3-0,35)*2*1,05</t>
  </si>
  <si>
    <t>1,5*0,3*(1,3-0,46)*1,05</t>
  </si>
  <si>
    <t>(6,165+6,18)*0,3*(1,3-0,45)*1,05</t>
  </si>
  <si>
    <t>274361821.S</t>
  </si>
  <si>
    <t>Výstuž základových pásov z ocele B500 (10505)</t>
  </si>
  <si>
    <t>ZP*0,075 "odhad 75kg/m3</t>
  </si>
  <si>
    <t>273321411.S</t>
  </si>
  <si>
    <t>Betón základových dosiek, železový (bez výstuže), tr. C 25/30, vodostavebný betón "P5</t>
  </si>
  <si>
    <t>"P5"</t>
  </si>
  <si>
    <t>(1,5*1,2+3,4*1,5+6,165*1,11+6,2*1,42+0,3*1,08)*0,25*1,1</t>
  </si>
  <si>
    <t>273351215.S</t>
  </si>
  <si>
    <t>Debnenie stien základových dosiek, zhotovenie-dielce</t>
  </si>
  <si>
    <t>(3,4*2+3,2*2+1,1*2+6,2*2+6,2*2+2,5*2)*0,3*1,05</t>
  </si>
  <si>
    <t>273351216.S</t>
  </si>
  <si>
    <t>Debnenie stien základových dosiek, odstránenie-dielce</t>
  </si>
  <si>
    <t>273361821.S</t>
  </si>
  <si>
    <t>Výstuž základových dosiek z ocele B500 (10505)</t>
  </si>
  <si>
    <t>ZD*0,1</t>
  </si>
  <si>
    <t>Zvislé a kompletné konštrukcie</t>
  </si>
  <si>
    <t>311208451.S</t>
  </si>
  <si>
    <t>Dodatočná izolácia vlhkého muriva tlakovou injektážou kremičitým roztokom pre hrúbku muriva do 150 mm</t>
  </si>
  <si>
    <t>-399953559</t>
  </si>
  <si>
    <t>2,15+2,95+6,5+5,5+6,5+2,95+3,1+5,5</t>
  </si>
  <si>
    <t>311208453.S</t>
  </si>
  <si>
    <t>Dodatočná izolácia vlhkého muriva tlakovou injektážou kremičitým roztokom pre hrúbku muriva do 250 mm</t>
  </si>
  <si>
    <t>-617154164</t>
  </si>
  <si>
    <t>85,75+2,2+5,5*10+7,5+4,55*2+4*2+2,8*2+6,5+6+9,75 "1.np</t>
  </si>
  <si>
    <t>311275121.S</t>
  </si>
  <si>
    <t>Murivo nosné (m3) z pórobetónových tvárnic PD pevnosti P2 až P4, nad 400 do 600 kg/m3 hrúbky 250 mm</t>
  </si>
  <si>
    <t>"Výmera A/1 B/1</t>
  </si>
  <si>
    <t>(1,25+12+21,075+24+5,5+2,15)*0,25*3,65*1,05 "obvodová stena na 1.np</t>
  </si>
  <si>
    <t>-1,15*3,3*19*0,25 "odpočet otvorov na 1.np</t>
  </si>
  <si>
    <t>(85,05+5,55*2+2,15*2)*0,25*2,8*1,05 "obvodová stena na 2.np</t>
  </si>
  <si>
    <t>-1,15*2,75*0,25*28"odpočet otvorov na 2.np</t>
  </si>
  <si>
    <t>(85,05+5,55*2+2,15*2)*0,25*2,8*1,05 "obvodová stena na 3.np</t>
  </si>
  <si>
    <t>-1,15*2,75*0,25*28"odpočet otvorov na 3.np</t>
  </si>
  <si>
    <t>(54,5*2+9,3*2+30,5*2+9,3*2)*1,05*0,25*0,5 "Atika</t>
  </si>
  <si>
    <t>312275121.S</t>
  </si>
  <si>
    <t>Murivo výplňové (m3) z pórobetónových tvárnic PD pevnosti P2 až P4, nad 400 do 600 kg/m3 hrúbky 250 mm</t>
  </si>
  <si>
    <t>0,75*(8,95+85,05+8,95)*0,25*1,05"mutivo atiky</t>
  </si>
  <si>
    <t>(0,305*2,6+1,185*2,28+1,52*2,46+1,05*2,34)*0,25*1,05"zamurovanie otvorov a výplňové murivo 1.np</t>
  </si>
  <si>
    <t>3*(5,5+1,75+1,75)*1,05*0,25+0,88*2,1*0,25*1,05"zamurovanie otvorov a výplňové murivo 2.np</t>
  </si>
  <si>
    <t>3*(1,75*2+2,085)*1,05*0,25-0,9*2,1*2*0,25"zamurovanie otvorov a výplňové murivo 3.np</t>
  </si>
  <si>
    <t>342272021.S</t>
  </si>
  <si>
    <t>Priečky z pórobetónových tvárnic hladkých s objemovou hmotnosťou do 600 kg/m3 hrúbky 75 mm</t>
  </si>
  <si>
    <t>(0,3+0,2+0,3+0,35+0,4+0,25+0,3*2+0,5+0,4+0,85+0,6+0,3*2+0,5)*3,85*1,05 "1.np</t>
  </si>
  <si>
    <t>(0,325+0,3+0,425*2+1,15+0,5+0,43+0,35+0,25+0,9+0,45+0,32+0,35+0,35*2+0,35+0,7)*3*1,05 "2.np</t>
  </si>
  <si>
    <t>(0,325+0,35+0,325*2+0,35*2+0,55+0,52+0,425+0,5+0,425+0,825+0,325+0,35+0,375+0,35+0,275+0,35+0,425+0,45)*3*1,05 "3.np</t>
  </si>
  <si>
    <t>342272031.S</t>
  </si>
  <si>
    <t>Priečky z pórobetónových tvárnic hladkých s objemovou hmotnosťou do 600 kg/m3 hrúbky 100 mm, vrátane ukotvenia</t>
  </si>
  <si>
    <t>0,9*1*1,05 "1.np</t>
  </si>
  <si>
    <t>(1+1+1)*3*1,05 "2.np</t>
  </si>
  <si>
    <t>(1+2,15)*3-0,8*2,1 "3.np</t>
  </si>
  <si>
    <t>317161312.S</t>
  </si>
  <si>
    <t>Pórobetónový preklad nenosný šírky 100 mm, výšky 249 mm, dĺžky 1250 mm</t>
  </si>
  <si>
    <t>409317356</t>
  </si>
  <si>
    <t>342272041.S</t>
  </si>
  <si>
    <t>Priečky z pórobetónových tvárnic hladkých s objemovou hmotnosťou do 600 kg/m3 hrúbky 125 mm, vrátane ukotvenia</t>
  </si>
  <si>
    <t>(2,75+4,4)*3,85*1,05-0,9*2,1 "1.np</t>
  </si>
  <si>
    <t>(3,2+2,81+3,04)*3*1,05-0,9*2,1*3 "2.np</t>
  </si>
  <si>
    <t>(3,05)*2*1,05-0,9*2,1 "3.np</t>
  </si>
  <si>
    <t>317161313.S</t>
  </si>
  <si>
    <t>Pórobetónový preklad nenosný šírky 125 mm, výšky 249 mm, dĺžky 1250 mm</t>
  </si>
  <si>
    <t>-521959961</t>
  </si>
  <si>
    <t>1+3+1</t>
  </si>
  <si>
    <t>342272051.S</t>
  </si>
  <si>
    <t>Priečky z pórobetónových tvárnic hladkých s objemovou hmotnosťou do 600 kg/m3 hrúbky 150 mm, vrátane ukotvenia</t>
  </si>
  <si>
    <t>(5,5*4+6,35+2,15+2,75+5,5*3)*3,85*1,05 "1.np</t>
  </si>
  <si>
    <t>-0,8*2,1*4 "odpočet otvorov</t>
  </si>
  <si>
    <t>(2,15+5,5*3+6,35*3+2+2,55+5,5*4+6,35+2,1+5,5*5+6,35*3+2,15)*3*1,05"2.np</t>
  </si>
  <si>
    <t>-0,8*2,1*12-1,6*2,1*3"odpočet otvorov</t>
  </si>
  <si>
    <t>(2,15+5,5*3+6,35*2+5,5+2,15+3,1+6,35*2+2,85+5,5*3+5,5*5+6,35)*3-1,05 "3.np</t>
  </si>
  <si>
    <t>-0,8*2,1*8-1,7*2,1*4-1,6*2,1*1-3,1*2,7*2 "odpočet otvorov</t>
  </si>
  <si>
    <t>317161314.S</t>
  </si>
  <si>
    <t>Pórobetónový preklad nenosný šírky 150 mm, výšky 249 mm, dĺžky 1250 mm</t>
  </si>
  <si>
    <t>110262873</t>
  </si>
  <si>
    <t>4+12+8</t>
  </si>
  <si>
    <t>317161235.S</t>
  </si>
  <si>
    <t>Pórobetónový preklad nenosný šírky 150 mm, výšky 124 mm, dĺžky 2000 mm</t>
  </si>
  <si>
    <t>1453991646</t>
  </si>
  <si>
    <t>342272061.S</t>
  </si>
  <si>
    <t>Priečky z pórobetónových tvárnic hladkých s objemovou hmotnosťou do 600 kg/m3 hrúbky 200 mm</t>
  </si>
  <si>
    <t>(0,3*2,02+1,97*0,75*2+1,05*2,34)*1,05 "1.np</t>
  </si>
  <si>
    <t>3*(6,25+5,5)*1,05-0,9*2,1 "2.np</t>
  </si>
  <si>
    <t>3*(6,4)*1,05 "3.np</t>
  </si>
  <si>
    <t>Vodorovné konštrukcie</t>
  </si>
  <si>
    <t>417321414.S</t>
  </si>
  <si>
    <t>Betón stužujúcich pásov a vencov železový tr. C 20/25</t>
  </si>
  <si>
    <t>"Výmera strecha atika</t>
  </si>
  <si>
    <t>0,25*0,15*(85,05+8,69+8,94)*1,05</t>
  </si>
  <si>
    <t>417351115.S</t>
  </si>
  <si>
    <t>Debnenie bočníc stužujúcich pásov a vencov vrátane vzpier zhotovenie</t>
  </si>
  <si>
    <t>0,3*2*(85,05+8,69+8,94)*1,05</t>
  </si>
  <si>
    <t>417351116.S</t>
  </si>
  <si>
    <t>Debnenie bočníc stužujúcich pásov a vencov vrátane vzpier odstránenie</t>
  </si>
  <si>
    <t>417361821.S</t>
  </si>
  <si>
    <t>Výstuž stužujúcich pásov a vencov z betonárskej ocele B500 (10505)</t>
  </si>
  <si>
    <t>4,043*0,115</t>
  </si>
  <si>
    <t>Úpravy povrchov, podlahy, osadenie</t>
  </si>
  <si>
    <t>620991121.S</t>
  </si>
  <si>
    <t>Zakrývanie výplní vonkajších otvorov s rámami a zárubňami, zábradlí, oplechovania, atď. zhotovené z lešenia akýmkoľvek spôsobom</t>
  </si>
  <si>
    <t>1881507760</t>
  </si>
  <si>
    <t>3,5*2,75*1</t>
  </si>
  <si>
    <t>1,87*3,3</t>
  </si>
  <si>
    <t>1,76*3,3</t>
  </si>
  <si>
    <t>1,15*3,3*22</t>
  </si>
  <si>
    <t>1,15*1,15*2</t>
  </si>
  <si>
    <t>1,15*2,75*26*2</t>
  </si>
  <si>
    <t>1,15*6,05*2</t>
  </si>
  <si>
    <t>622422122.S</t>
  </si>
  <si>
    <t>Oprava vonkajších omietok stien zo suchých zmesí, štukových, členitosť II, opravovaná plocha do 10%</t>
  </si>
  <si>
    <t>80</t>
  </si>
  <si>
    <t>"Výmera strecha A/3</t>
  </si>
  <si>
    <t>54,25*2,18*1,05</t>
  </si>
  <si>
    <t>"Výmera strecha B/2</t>
  </si>
  <si>
    <t>54,25*0,4*1,05</t>
  </si>
  <si>
    <t>"Výmera B/2 sokel</t>
  </si>
  <si>
    <t>1,1*(9,08*2+85,41-0,18-0,18-3,5-9,565-6,192)*1,05+0,2*(9,565+6,192)*1,05-0,2*1,15*22</t>
  </si>
  <si>
    <t>"Výmera A/2</t>
  </si>
  <si>
    <t>3,8*(9,08+12,43+6+9,75)*1,05-1,15*3,3*5-3,5*2,75-1,87*3,3-1,76*3,3+0,3*11,35*1,05+0,3*8,77*1,05</t>
  </si>
  <si>
    <t>622460121.S</t>
  </si>
  <si>
    <t>Príprava vonkajšieho podkladu stien penetráciou základnou, pod KZS</t>
  </si>
  <si>
    <t>2064151134</t>
  </si>
  <si>
    <t>118+114,426+846,589+124,178</t>
  </si>
  <si>
    <t>622461055.S</t>
  </si>
  <si>
    <t>Vonkajšia omietka stien silikónová hladená hr. 3 mm, vrátane penetrácie pod omietku</t>
  </si>
  <si>
    <t>86</t>
  </si>
  <si>
    <t>312,56+118+846,589+114,426+124,178"fasáda</t>
  </si>
  <si>
    <t>-0,6*(9,08*2+85,41-9,5-6)*1,05 "odpočet pod terénom</t>
  </si>
  <si>
    <t>622481119.S</t>
  </si>
  <si>
    <t>Potiahnutie vonkajších stien sklotextilnou mriežkou s celoplošným prilepením</t>
  </si>
  <si>
    <t>3425988</t>
  </si>
  <si>
    <t>"špalety</t>
  </si>
  <si>
    <t>(3,5+2,75+3,5)*0,2</t>
  </si>
  <si>
    <t>(3,3+1,87+3,3)*0,2</t>
  </si>
  <si>
    <t>(3,3+1,76+3,3)*0,2</t>
  </si>
  <si>
    <t>(3,3+1,15+3,3)*0,2*22</t>
  </si>
  <si>
    <t>(1,15+1,15+1,15)*0,2*2</t>
  </si>
  <si>
    <t>(2,75+1,15+2,75)*0,2*26*2</t>
  </si>
  <si>
    <t>(6,05+1,15+6,05)*0,2*2</t>
  </si>
  <si>
    <t>"bočná časť fasádneho prvku</t>
  </si>
  <si>
    <t>822,1*0,12*2</t>
  </si>
  <si>
    <t>625.0001</t>
  </si>
  <si>
    <t>D+M Fasádny prvok z XPS komplet, vrátane kotvenia a príplatku za pracnosť, viď detail</t>
  </si>
  <si>
    <t>bm</t>
  </si>
  <si>
    <t>468265413</t>
  </si>
  <si>
    <t>11,7*73-4*4*2</t>
  </si>
  <si>
    <t>625250556.S</t>
  </si>
  <si>
    <t>Kontaktný zatepľovací systém soklovej alebo vodou namáhanej časti hr. 180 mm, vrátane kotvenia a sklotextilnej sieťky</t>
  </si>
  <si>
    <t>90</t>
  </si>
  <si>
    <t>"Výmera B/2 B/1 sokel</t>
  </si>
  <si>
    <t>625250742.S</t>
  </si>
  <si>
    <t>Kontaktný zatepľovací systém z minerálnej vlny hr. 180 mm, vrátane kotvenia a sklotextilnej sieťky</t>
  </si>
  <si>
    <t>94</t>
  </si>
  <si>
    <t>"Výmera A/1</t>
  </si>
  <si>
    <t>11,35*(85,41+9,08*2)*1,05</t>
  </si>
  <si>
    <t>-108,088 "odpočet A/2</t>
  </si>
  <si>
    <t>-3,5*(2,75-0,2)</t>
  </si>
  <si>
    <t>-1,87*(3,3-0,2)</t>
  </si>
  <si>
    <t>-1,76*(3,3-0,2)</t>
  </si>
  <si>
    <t>-1,15*(3,3-0,2)*22</t>
  </si>
  <si>
    <t>-1,15*1,15*2</t>
  </si>
  <si>
    <t>-1,15*2,75*26*2</t>
  </si>
  <si>
    <t>-1,15*6,05*2</t>
  </si>
  <si>
    <t>92</t>
  </si>
  <si>
    <t>3,8*(9,08+12,43+6+9,75)*1,05</t>
  </si>
  <si>
    <t>-1,15*3,3*5</t>
  </si>
  <si>
    <t>-3,5*2,75</t>
  </si>
  <si>
    <t>-1,87*3,3</t>
  </si>
  <si>
    <t>-1,76*3,3</t>
  </si>
  <si>
    <t>0,3*11,35*1,05+0,3*8,77*1,05</t>
  </si>
  <si>
    <t>625250744.S</t>
  </si>
  <si>
    <t>Kontaktný zatepľovací systém z minerálnej vlny hr. 220 mm, vrátane kotvenia a sklotextilnej sieťky</t>
  </si>
  <si>
    <t>96</t>
  </si>
  <si>
    <t>631501111.S</t>
  </si>
  <si>
    <t>Násyp s utlačením a urovnaním povrchu z kameniva ťaženého hrubého a drobného, spodná vrstva odkvapového chodníka</t>
  </si>
  <si>
    <t>-292188301</t>
  </si>
  <si>
    <t>0,6*(9,08+0,6+7,68+9,6+ 1,45+0,6+23,9+1,45+0,6+23,9+0,6+9,08)*1,05*0,15</t>
  </si>
  <si>
    <t>631571015.S</t>
  </si>
  <si>
    <t>Krycia vrstva z praného kameniva s utlačením a urovnaním povrchu pre odkvapový chodník</t>
  </si>
  <si>
    <t>649851058</t>
  </si>
  <si>
    <t>0,6*(9,08+0,6+7,68+9,6+ 1,45+0,6+23,9+1,45+0,6+23,9+0,6+9,08)*1,05*0,1</t>
  </si>
  <si>
    <t>611421221.S</t>
  </si>
  <si>
    <t>Oprava vnútorných vápenných omietok stropov, opravovaná plocha nad 5 do 10 %,hladká</t>
  </si>
  <si>
    <t>888029473</t>
  </si>
  <si>
    <t>51</t>
  </si>
  <si>
    <t>612421221.S</t>
  </si>
  <si>
    <t>Oprava vnútorných vápenných omietok stien, opravovaná plocha nad 5 do 10 %,hladká</t>
  </si>
  <si>
    <t>-1460608419</t>
  </si>
  <si>
    <t>612460121.S</t>
  </si>
  <si>
    <t>Príprava vnútorného podkladu stien penetráciou základnou</t>
  </si>
  <si>
    <t>66</t>
  </si>
  <si>
    <t>53</t>
  </si>
  <si>
    <t>612481119.S</t>
  </si>
  <si>
    <t>Potiahnutie vnútorných stien sklotextílnou mriežkou s celoplošným prilepením</t>
  </si>
  <si>
    <t>76</t>
  </si>
  <si>
    <t>"1.01</t>
  </si>
  <si>
    <t>(12,1+8,65+12,1+8,65+0,5*4+0,6*2+0,5*2+0,25*2)*3,3</t>
  </si>
  <si>
    <t>-1,15*3,3*4</t>
  </si>
  <si>
    <t>-2,05*2,01</t>
  </si>
  <si>
    <t>(3,3+1,15+3,3)*0,25*4</t>
  </si>
  <si>
    <t>"1.02</t>
  </si>
  <si>
    <t>(5,5+6,35)*2*3,3</t>
  </si>
  <si>
    <t>-1,15*3,3*2</t>
  </si>
  <si>
    <t>-0,8*1,97</t>
  </si>
  <si>
    <t>(3,3+1,15+3,3)*0,25*2</t>
  </si>
  <si>
    <t>"1.03</t>
  </si>
  <si>
    <t>(5,65+2,15+5,65+2,15)*3,3</t>
  </si>
  <si>
    <t>-2,05*2,1</t>
  </si>
  <si>
    <t>-2,05*3,3</t>
  </si>
  <si>
    <t>"1.04,1.05</t>
  </si>
  <si>
    <t>(3,1*4+6,25*2)*3</t>
  </si>
  <si>
    <t>-0,8*1,97*3</t>
  </si>
  <si>
    <t>-1,15*3,3</t>
  </si>
  <si>
    <t>(3,3+1,15+3,3)*0,25</t>
  </si>
  <si>
    <t>"1.06,1.07</t>
  </si>
  <si>
    <t>(2,95*4+6,25*2)*3</t>
  </si>
  <si>
    <t>"1.08</t>
  </si>
  <si>
    <t>(15,275+3,770+0,3)*2*3,3</t>
  </si>
  <si>
    <t>-1,5*3,3</t>
  </si>
  <si>
    <t>-1,06*1,97</t>
  </si>
  <si>
    <t>-1,3*2,22</t>
  </si>
  <si>
    <t>-2,15*3,3*2</t>
  </si>
  <si>
    <t>"1.09</t>
  </si>
  <si>
    <t>(4,63+3,1+2,815)*2*3,3</t>
  </si>
  <si>
    <t>-1,15*1,15</t>
  </si>
  <si>
    <t>(1,15*3)*0,25</t>
  </si>
  <si>
    <t>"1.10</t>
  </si>
  <si>
    <t>(3,325+6,25+3,325+6,25)*3,3</t>
  </si>
  <si>
    <t>"1.11</t>
  </si>
  <si>
    <t>(2,15+4,69+2,15+4,69)*3,3</t>
  </si>
  <si>
    <t>-2,15*2,6</t>
  </si>
  <si>
    <t>-1,15*1</t>
  </si>
  <si>
    <t>"šplalety</t>
  </si>
  <si>
    <t>(3,3+1,76+3,3)*0,25</t>
  </si>
  <si>
    <t>"1.12</t>
  </si>
  <si>
    <t>(2,825+6,25+2,825+6,25)*3,3</t>
  </si>
  <si>
    <t>"1.13</t>
  </si>
  <si>
    <t>(14,9+6,35+14,9+6,35+0,5*4)*3,3</t>
  </si>
  <si>
    <t>-2,375*0,85*4</t>
  </si>
  <si>
    <t>-1,8*1,97</t>
  </si>
  <si>
    <t>(3,3+1,15+3,3)*0,25*5</t>
  </si>
  <si>
    <t>"1.14</t>
  </si>
  <si>
    <t>(17,975+2,15+0,3*4+2,15+17,975)*3,3</t>
  </si>
  <si>
    <t>"1.15,1,16</t>
  </si>
  <si>
    <t>"1.17</t>
  </si>
  <si>
    <t>(14,85+3,85+14,85+3,85)*3,3</t>
  </si>
  <si>
    <t>-0,8*1,97*5</t>
  </si>
  <si>
    <t>-1,43*2,6</t>
  </si>
  <si>
    <t>-1,34*1,97</t>
  </si>
  <si>
    <t>"1.18</t>
  </si>
  <si>
    <t>(2,125+4,55+2,125+4,55)*3,3</t>
  </si>
  <si>
    <t>-0,9*1,97</t>
  </si>
  <si>
    <t>(3,3+1,87+3,3)*0,25</t>
  </si>
  <si>
    <t>"1.19</t>
  </si>
  <si>
    <t>(3,1+4,55+2,75)*2*3,3</t>
  </si>
  <si>
    <t>"1.20,1.21</t>
  </si>
  <si>
    <t>(1,325+4,4+1,325+4,4)*3,3</t>
  </si>
  <si>
    <t>-0,7*1,97</t>
  </si>
  <si>
    <t>"1.22,1.23</t>
  </si>
  <si>
    <t>(1,3+4,4+1,3+4,4)*3,3</t>
  </si>
  <si>
    <t>"1.24</t>
  </si>
  <si>
    <t>(2,75+1,945+2,75+1,945)*3,3</t>
  </si>
  <si>
    <t>-0,9*2,1</t>
  </si>
  <si>
    <t>"1.25,1.26</t>
  </si>
  <si>
    <t>(2,75+4,23)*2*3,3</t>
  </si>
  <si>
    <t>"1.27</t>
  </si>
  <si>
    <t>(3+6,35+3+6,35)*3,3</t>
  </si>
  <si>
    <t>"šoalety</t>
  </si>
  <si>
    <t>"1.28</t>
  </si>
  <si>
    <t>(3,05+6,35)*2*3,3</t>
  </si>
  <si>
    <t>"1.29</t>
  </si>
  <si>
    <t>(5,85+2,15)*2*3,3</t>
  </si>
  <si>
    <t>-2,15*3,3</t>
  </si>
  <si>
    <t>-0,8*1,97*2</t>
  </si>
  <si>
    <t>"1.30</t>
  </si>
  <si>
    <t>(5,5+6,35)*2*3,65</t>
  </si>
  <si>
    <t>(2,75+3,5+2,75)*0,25</t>
  </si>
  <si>
    <t>"1.31</t>
  </si>
  <si>
    <t>(8,65+5,9+8,65+5,9+0,2*2+0,35*2)*3,65</t>
  </si>
  <si>
    <t>"1.32</t>
  </si>
  <si>
    <t>(5,9+2,15)*2*3,65</t>
  </si>
  <si>
    <t>-2,82*2,15</t>
  </si>
  <si>
    <t>"1.33</t>
  </si>
  <si>
    <t>(2,75+1,75)*2*3,3</t>
  </si>
  <si>
    <t>"2.01a</t>
  </si>
  <si>
    <t>(2,425+6,35+2,425+6,35+1*6)*3</t>
  </si>
  <si>
    <t>-1,15*2,75</t>
  </si>
  <si>
    <t>(2,75+1,15+2,75)*0,25</t>
  </si>
  <si>
    <t>"2.01b</t>
  </si>
  <si>
    <t>(5,75+8,65+5,75+8,65+0,25*2)*3</t>
  </si>
  <si>
    <t>-1,15*2,75*2</t>
  </si>
  <si>
    <t>-1,7*2,7</t>
  </si>
  <si>
    <t>(2,75+1,15+2,75)*0,25*2</t>
  </si>
  <si>
    <t>"2.02</t>
  </si>
  <si>
    <t>(12,05+2,15)*2*3</t>
  </si>
  <si>
    <t>-2,05*2,7</t>
  </si>
  <si>
    <t>-0,9*2,7*3</t>
  </si>
  <si>
    <t>"2.03</t>
  </si>
  <si>
    <t>(3,225+6,35)*2*2,75</t>
  </si>
  <si>
    <t>-0,9*2,7</t>
  </si>
  <si>
    <t>"2.04</t>
  </si>
  <si>
    <t>(3,25+6,35)*2*2,75</t>
  </si>
  <si>
    <t>"2.05</t>
  </si>
  <si>
    <t>(2,45+6,35)*2*2,75</t>
  </si>
  <si>
    <t>"2.06</t>
  </si>
  <si>
    <t>(11,85+8,65)*2*3</t>
  </si>
  <si>
    <t>-2,05*2,7*2</t>
  </si>
  <si>
    <t>-1,15*6,05</t>
  </si>
  <si>
    <t>(6,05+1,15+6,05)*0,25</t>
  </si>
  <si>
    <t>"2.07,2.08,2.09</t>
  </si>
  <si>
    <t>(3,04+4,205+1,92+3,04)*2*2,75</t>
  </si>
  <si>
    <t>-0,9*2,1*2</t>
  </si>
  <si>
    <t>"2.11,2.10</t>
  </si>
  <si>
    <t>(2,81+4,525+2,81+1,65)*2*2,75</t>
  </si>
  <si>
    <t>"2.12</t>
  </si>
  <si>
    <t>(2,7+6,35)*2*2,75</t>
  </si>
  <si>
    <t>"2.13</t>
  </si>
  <si>
    <t>(6,1+6,35)*2*2,75</t>
  </si>
  <si>
    <t>"2.14,2.15,2.16</t>
  </si>
  <si>
    <t>(2,85+6,35+2,85+6,35+2,55+6,35)*2*2,75</t>
  </si>
  <si>
    <t>-1,15+2,75*3</t>
  </si>
  <si>
    <t>-0,9*2,7*2</t>
  </si>
  <si>
    <t>-1,1*2,08</t>
  </si>
  <si>
    <t>(2,75+1,15+2,75)*0,25*3</t>
  </si>
  <si>
    <t>"2.17</t>
  </si>
  <si>
    <t>(21,35+2,15)*2*3</t>
  </si>
  <si>
    <t>-0,9*2,7*4</t>
  </si>
  <si>
    <t>"2.18</t>
  </si>
  <si>
    <t>(2,65*2+2,95*2+6,3*4+1,2*10)*2,75</t>
  </si>
  <si>
    <t>-0,99*2,08*2</t>
  </si>
  <si>
    <t>"2.19,2,20</t>
  </si>
  <si>
    <t>(2,95*4+6,3*2)*2,75</t>
  </si>
  <si>
    <t>"2.21</t>
  </si>
  <si>
    <t>(11,9+8,65)*2*3</t>
  </si>
  <si>
    <t>"2.22</t>
  </si>
  <si>
    <t>(2+6,35)*2*2,75</t>
  </si>
  <si>
    <t>"2.23,2.24,2.25</t>
  </si>
  <si>
    <t>(3,2+4,205+3,2+1,92)*2*2,75</t>
  </si>
  <si>
    <t>"2.26</t>
  </si>
  <si>
    <t>(5,59+6,25+0,5*2+0,25*2+6,25+5,59)*3</t>
  </si>
  <si>
    <t>"2.27</t>
  </si>
  <si>
    <t>(5,86+6,25+5,86+6,25+0,5*2+0,425*2)*3</t>
  </si>
  <si>
    <t>-0,8*2,1</t>
  </si>
  <si>
    <t>"2.28</t>
  </si>
  <si>
    <t>(14,8+2,15)*2*3</t>
  </si>
  <si>
    <t>-1,7*2,7*2</t>
  </si>
  <si>
    <t>"2.29</t>
  </si>
  <si>
    <t>(2,85+6,25)*2*2,75</t>
  </si>
  <si>
    <t>-0,8*2,1*2</t>
  </si>
  <si>
    <t>"2.30</t>
  </si>
  <si>
    <t>(6,1+8,65+0,25*2)*2*2,75</t>
  </si>
  <si>
    <t>-1,8*2,7</t>
  </si>
  <si>
    <t>"3.01</t>
  </si>
  <si>
    <t>(6,1+8,65+6,1+8,65+0,25*4)*3</t>
  </si>
  <si>
    <t>-0,9*2,15</t>
  </si>
  <si>
    <t>-1,8*2,15</t>
  </si>
  <si>
    <t>"3.02</t>
  </si>
  <si>
    <t>(2,9+6,35)*2*3</t>
  </si>
  <si>
    <t>(2,75+1,15+2,75)*0,25*1</t>
  </si>
  <si>
    <t>"3.03</t>
  </si>
  <si>
    <t>(8,45+6,35+8,45+6,35+0,5*2+0,35*2)*3</t>
  </si>
  <si>
    <t>-1,15*2,75*3</t>
  </si>
  <si>
    <t>"3.04,3.14</t>
  </si>
  <si>
    <t>(72,45+2,15)*2*2,75</t>
  </si>
  <si>
    <t>-1,8*2,15*2</t>
  </si>
  <si>
    <t>-0,9*2,7*10</t>
  </si>
  <si>
    <t>-1,8*2,7*5</t>
  </si>
  <si>
    <t>-3,1*2,7*2</t>
  </si>
  <si>
    <t>"3.05,3.06,3.07,3.08</t>
  </si>
  <si>
    <t>(3,05+6,25+3,05+6,25)*2,75</t>
  </si>
  <si>
    <t>"odpoče otvorov</t>
  </si>
  <si>
    <t>"3.09</t>
  </si>
  <si>
    <t>(2,81+6,25+2,81+6,25)*2,75</t>
  </si>
  <si>
    <t>"3.11</t>
  </si>
  <si>
    <t>(3,1+6,35)*2*3</t>
  </si>
  <si>
    <t>-3,1*2,7</t>
  </si>
  <si>
    <t>"3.12</t>
  </si>
  <si>
    <t>(5,805+6,35+5,805+6,35+0,5*4)*3</t>
  </si>
  <si>
    <t>(2,75+1,15+2,75)*025*2</t>
  </si>
  <si>
    <t>"3.13</t>
  </si>
  <si>
    <t>(9,095+6,35+9,095+6,35+0,5*4)*3</t>
  </si>
  <si>
    <t>"odpočet otvotov</t>
  </si>
  <si>
    <t>"3.15</t>
  </si>
  <si>
    <t>(2,69+6,35)*2*3</t>
  </si>
  <si>
    <t>"3.16</t>
  </si>
  <si>
    <t>(2,825*2+3,01*2+6,4*4+1,2*8)*2,75</t>
  </si>
  <si>
    <t>-0,9*2,02*2</t>
  </si>
  <si>
    <t>"3.17,3.18</t>
  </si>
  <si>
    <t>(2,725*4+6,3*2)*2,75</t>
  </si>
  <si>
    <t>"3.19</t>
  </si>
  <si>
    <t>"3.20,3.21</t>
  </si>
  <si>
    <t>(2,25*4+3,65*2+2,6*2)*2,75</t>
  </si>
  <si>
    <t>-0,6*2,1*2</t>
  </si>
  <si>
    <t>"3.22,3.23,3.24</t>
  </si>
  <si>
    <t>(3,05*4+4,205*2+1,99*2)*2,75</t>
  </si>
  <si>
    <t>"3.25</t>
  </si>
  <si>
    <t>(5,8+6,35+5,8+6,35+0,5*4)*3</t>
  </si>
  <si>
    <t>"3.26</t>
  </si>
  <si>
    <t>(5,6+6,35+5,6+6,35+0,5*4)*3</t>
  </si>
  <si>
    <t>(2,75+1,15+2,75)*0,2*2</t>
  </si>
  <si>
    <t>"špalery</t>
  </si>
  <si>
    <t>"reyerva 2%" 5284,168*1,02</t>
  </si>
  <si>
    <t>612481021.S</t>
  </si>
  <si>
    <t xml:space="preserve">Okenný a dverový plastový dilatačný profil </t>
  </si>
  <si>
    <t>-803856683</t>
  </si>
  <si>
    <t>(3,5+2,75+3,5)*1+(3,3+1,87+3,3)*1+(3,3+1,76+3,3)*1+(3,3+1,15+3,3)*22+(1,15+1,15+1,15)*2+(2,75+1,15+2,75)*26*2+(6,05+1,15+6,05)*2</t>
  </si>
  <si>
    <t>55</t>
  </si>
  <si>
    <t>612481041.S</t>
  </si>
  <si>
    <t>Rohový profil  pre interierovú omietku</t>
  </si>
  <si>
    <t>1596654068</t>
  </si>
  <si>
    <t>576,28+3,65*50+3*45+3*50</t>
  </si>
  <si>
    <t>612460124.S</t>
  </si>
  <si>
    <t>Príprava vnútorného podkladu stien penetráciou pod omietky a nátery</t>
  </si>
  <si>
    <t>57</t>
  </si>
  <si>
    <t>612460383.S</t>
  </si>
  <si>
    <t>Vnútorná omietka stien vápennocementová štuková (jemná), hr. 3 mm</t>
  </si>
  <si>
    <t>72</t>
  </si>
  <si>
    <t>omietka_steny-keram_obklad</t>
  </si>
  <si>
    <t>612460129.S</t>
  </si>
  <si>
    <t>Príprava vnútorného podkladu stropov penetráciou základnou</t>
  </si>
  <si>
    <t>68</t>
  </si>
  <si>
    <t>59</t>
  </si>
  <si>
    <t>612481121.S</t>
  </si>
  <si>
    <t>Potiahnutie vnútorných stropov sklotextílnou mriežkou s celoplošným prilepením</t>
  </si>
  <si>
    <t>78</t>
  </si>
  <si>
    <t>622460125.S</t>
  </si>
  <si>
    <t>Príprava vnutorného podkladu stropov penetráciou pod omietky a nátery</t>
  </si>
  <si>
    <t>84</t>
  </si>
  <si>
    <t>61</t>
  </si>
  <si>
    <t>612460383.S.1</t>
  </si>
  <si>
    <t>Vnútorná omietka stropov vápennocementová štuková (jemná), hr. 3 mm</t>
  </si>
  <si>
    <t>(11,6+49,48+25,91+45,63+45,9+45,74+12,8+34,84+36,72+31,82+52,77)*1,05 "2.np</t>
  </si>
  <si>
    <t>(51,9+18,22+52,9+19,84+35,77+56,88+17,08+19,92+36,43+35,16+18,3+51,74)*1,05 "3.np</t>
  </si>
  <si>
    <t>611459171.S</t>
  </si>
  <si>
    <t>Vyspravenie povrchu neomietaných betónových alebo železobetón. konštrukcií maltou cementovou pre omietky</t>
  </si>
  <si>
    <t>Výmera T/1</t>
  </si>
  <si>
    <t>34,04+51,56+12,69</t>
  </si>
  <si>
    <t>63</t>
  </si>
  <si>
    <t>611460122.S</t>
  </si>
  <si>
    <t>Príprava vnútorného podkladu stropov penetráciou hĺbkovou na nasiakavé podklady</t>
  </si>
  <si>
    <t>64</t>
  </si>
  <si>
    <t>625250208.S</t>
  </si>
  <si>
    <t>Kontaktný zatepľovací systém z bieleho EPS hr. 100 mm, vyplnenie medery v interieri</t>
  </si>
  <si>
    <t>933759549</t>
  </si>
  <si>
    <t>0,25*5,5*14*2 "vyplnenie medzery</t>
  </si>
  <si>
    <t>65</t>
  </si>
  <si>
    <t>625254017.S</t>
  </si>
  <si>
    <t>D+M Zateplenie stropov bez výstužnej vrstvy z minerálnej vlny hr. 140 mm, lepené (minerálna doska s cementovým nástrekom)</t>
  </si>
  <si>
    <t>-1257908342</t>
  </si>
  <si>
    <t>"Výmera T/1</t>
  </si>
  <si>
    <t>631316071.S</t>
  </si>
  <si>
    <t>Mazanina z betónu prostého (m2) s polypropylénovými vláknami, betón tr. C 25/30 hr. 50 mm</t>
  </si>
  <si>
    <t>-591264559</t>
  </si>
  <si>
    <t>689,59+682,14+727,86</t>
  </si>
  <si>
    <t>67</t>
  </si>
  <si>
    <t>631319151.S</t>
  </si>
  <si>
    <t>Príplatok za prehlad. povrchu betónovej mazaniny min. tr.C 8/10 oceľ. hlad. hr. 50-80 mm</t>
  </si>
  <si>
    <t>524012358</t>
  </si>
  <si>
    <t>2099,590*0,05</t>
  </si>
  <si>
    <t>632001051.S</t>
  </si>
  <si>
    <t>Zhotovenie jednonásobného penetračného náteru pre potery a stierky</t>
  </si>
  <si>
    <t>98</t>
  </si>
  <si>
    <t>69</t>
  </si>
  <si>
    <t>585520003305.S</t>
  </si>
  <si>
    <t>Disperzná penetrácia na hladké a nepriepustné podklady s karbónovou technológiou</t>
  </si>
  <si>
    <t>l</t>
  </si>
  <si>
    <t>-1005781548</t>
  </si>
  <si>
    <t>1012,17*0,3 'Prepočítané koeficientom množstva</t>
  </si>
  <si>
    <t>632452613.S</t>
  </si>
  <si>
    <t>Cementová samonivelizačná stierka, pevnosti v tlaku 20 MPa, hr. 5 mm - P1</t>
  </si>
  <si>
    <t>104</t>
  </si>
  <si>
    <t>71</t>
  </si>
  <si>
    <t>-1036760941</t>
  </si>
  <si>
    <t>P03+P06</t>
  </si>
  <si>
    <t>585520002000.S</t>
  </si>
  <si>
    <t>Penetračný náter s plnivom z kremičitého piesku na nasiakavé aj nenasiakavé podklady</t>
  </si>
  <si>
    <t>-1375797214</t>
  </si>
  <si>
    <t>183,102*0,3 'Prepočítané koeficientom množstva</t>
  </si>
  <si>
    <t>73</t>
  </si>
  <si>
    <t>632452732.S</t>
  </si>
  <si>
    <t>Cementová samonivelizačná stierka, pevnosti v tlaku 35 MPa, hr. 15 mm -P3</t>
  </si>
  <si>
    <t>106</t>
  </si>
  <si>
    <t>916561112.S</t>
  </si>
  <si>
    <t>Osadenie záhonového alebo parkového obrubníka betón., do lôžka z bet. pros. tr. C 16/20 s bočnou oporou</t>
  </si>
  <si>
    <t>108</t>
  </si>
  <si>
    <t>(0,6+9,08+0,6+0,6+7,68+0,6+0,6+9,6+0,6+ 1,45+23,9+0,6+1,45+23,9+0,6+0,6+9,08+0,6)</t>
  </si>
  <si>
    <t>75</t>
  </si>
  <si>
    <t>592170001500.S</t>
  </si>
  <si>
    <t>Obrubník parkový, lxšxv 1000x50x200 mm, farebný</t>
  </si>
  <si>
    <t>110</t>
  </si>
  <si>
    <t>941941041.S</t>
  </si>
  <si>
    <t>Montáž lešenia ľahkého pracovného radového s podlahami šírky nad 1,00 do 1,20 m, výšky do 10 m</t>
  </si>
  <si>
    <t>116</t>
  </si>
  <si>
    <t>((9,08+1+1+54,68+30,68+1+1+9,08)*(11,85-1,8)+54,8*2,6)*1,05</t>
  </si>
  <si>
    <t>77</t>
  </si>
  <si>
    <t>941941295.S</t>
  </si>
  <si>
    <t>Príplatok za prvý a každý ďalší týždeň použitia lešenia ľahkého pracovného radového s podlahami šírky nad 1,00 do 1,20 m, výšky do 10 m</t>
  </si>
  <si>
    <t>118</t>
  </si>
  <si>
    <t>1284,209*10 "Přepočítané koeficientom množstva</t>
  </si>
  <si>
    <t>941941841.S</t>
  </si>
  <si>
    <t>Demontáž lešenia ľahkého pracovného radového s podlahami šírky nad 1,00 do 1,20 m, výšky do 10 m</t>
  </si>
  <si>
    <t>120</t>
  </si>
  <si>
    <t>79</t>
  </si>
  <si>
    <t>953945321.S</t>
  </si>
  <si>
    <t>Hliníkový soklový profil šírky 223 mm</t>
  </si>
  <si>
    <t>1432370939</t>
  </si>
  <si>
    <t>953995401.S</t>
  </si>
  <si>
    <t>Nasadzovacia lišta (okapnička) na soklový profil s integrovanou mriežkou</t>
  </si>
  <si>
    <t>-1498302298</t>
  </si>
  <si>
    <t>55,</t>
  </si>
  <si>
    <t>81</t>
  </si>
  <si>
    <t>953995406.S</t>
  </si>
  <si>
    <t>Okenný a dverový začisťovací profil</t>
  </si>
  <si>
    <t>-957702363</t>
  </si>
  <si>
    <t>953995411.S</t>
  </si>
  <si>
    <t>Nadokenný profil so skrytou okapničkou</t>
  </si>
  <si>
    <t>1979816362</t>
  </si>
  <si>
    <t>2,75*1+1,87*1+1,76*1+1,15*22+1,15*2+1,15*26*2+1,15*2</t>
  </si>
  <si>
    <t>83</t>
  </si>
  <si>
    <t>953995421.1.S</t>
  </si>
  <si>
    <t>Rohový profil s integrovanou sieťovinou - pevný, vnútorný roh</t>
  </si>
  <si>
    <t>-1682349101</t>
  </si>
  <si>
    <t>822,1*2-((3,3*2)*22+(2,75*2)*26*2) "na fasádnom prvku</t>
  </si>
  <si>
    <t>953995421.S</t>
  </si>
  <si>
    <t>Rohový profil s integrovanou sieťovinou - pevný</t>
  </si>
  <si>
    <t>1098931618</t>
  </si>
  <si>
    <t>(3,5+2,75+3,5)*1+(3,3+1,87+3,3)*1+(3,3+1,76+3,3)*1+(3,3+1,15+3,3)*22+(1,15+1,15+1,15)*2+(2,75+1,15+2,75)*26*2+(6,05+1,15+6,05)*2+12,1*4</t>
  </si>
  <si>
    <t>85</t>
  </si>
  <si>
    <t>953995428.S</t>
  </si>
  <si>
    <t>Dilatačný profil univerzálny (priebežný/rohový)</t>
  </si>
  <si>
    <t>-1754112395</t>
  </si>
  <si>
    <t>12,5*3</t>
  </si>
  <si>
    <t>953997962.S</t>
  </si>
  <si>
    <t>Montáž hranatej plastovej vetracej mriežky plochy nad 0,06 m2 "K11</t>
  </si>
  <si>
    <t>128</t>
  </si>
  <si>
    <t>87</t>
  </si>
  <si>
    <t>42972033820.S</t>
  </si>
  <si>
    <t>Mriežka ventilačná plastová, hranatá so sieťkou, rozmery šxvxhr 500x500x15 mm</t>
  </si>
  <si>
    <t>130</t>
  </si>
  <si>
    <t>88</t>
  </si>
  <si>
    <t>122</t>
  </si>
  <si>
    <t>89</t>
  </si>
  <si>
    <t>952901111.S</t>
  </si>
  <si>
    <t>Vyčistenie budov pri výške podlaží do 4 m</t>
  </si>
  <si>
    <t>-2051767096</t>
  </si>
  <si>
    <t>962022340.S</t>
  </si>
  <si>
    <t>Prierazy cez strop pre ZTI,ELI,VZT</t>
  </si>
  <si>
    <t>132</t>
  </si>
  <si>
    <t>91</t>
  </si>
  <si>
    <t>96202239.S</t>
  </si>
  <si>
    <t>Sanácia trhliny zošívaním, výstuž  R10 dl. 1,2  vlepená do PU lepidla každých 0,5 m</t>
  </si>
  <si>
    <t>134</t>
  </si>
  <si>
    <t>99</t>
  </si>
  <si>
    <t>Presun hmôt HSV</t>
  </si>
  <si>
    <t>998011002.S</t>
  </si>
  <si>
    <t>Presun hmôt pre budovy (801, 803, 812), zvislá konštr. z tehál, tvárnic, z kovu výšky do 12 m</t>
  </si>
  <si>
    <t>136</t>
  </si>
  <si>
    <t>711</t>
  </si>
  <si>
    <t>Izolácie proti vode a vlhkosti</t>
  </si>
  <si>
    <t>93</t>
  </si>
  <si>
    <t>711111001.S</t>
  </si>
  <si>
    <t>Zhotovenie izolácie proti zemnej vlhkosti vodorovná náterom penetračným za studena</t>
  </si>
  <si>
    <t>1012019086</t>
  </si>
  <si>
    <t>246170000950.S</t>
  </si>
  <si>
    <t>Lak asfaltový penetračný, organický</t>
  </si>
  <si>
    <t>-386672855</t>
  </si>
  <si>
    <t>756,945*0,3 'Prepočítané koeficientom množstva</t>
  </si>
  <si>
    <t>95</t>
  </si>
  <si>
    <t>711141559.S</t>
  </si>
  <si>
    <t>Zhotovenie  izolácie proti zemnej vlhkosti a tlakovej vode vodorovná NAIP pritavením</t>
  </si>
  <si>
    <t>2011269032</t>
  </si>
  <si>
    <t>85,05*8,9</t>
  </si>
  <si>
    <t>628310001000.S</t>
  </si>
  <si>
    <t>Pás asfaltový s posypom hr. 3,5 mm vystužený sklenenou rohožou</t>
  </si>
  <si>
    <t>-1222798677</t>
  </si>
  <si>
    <t>756,945*1,15 'Prepočítané koeficientom množstva</t>
  </si>
  <si>
    <t>97</t>
  </si>
  <si>
    <t>711113141.S</t>
  </si>
  <si>
    <t>D+M Izolácia proti zemnej vlhkosti a povrchovej vodeI 2-zložkovou stierkou hydroizolačnou minerálnou pružnou hr. 2 mm na ploche zvislej</t>
  </si>
  <si>
    <t>-1453501635</t>
  </si>
  <si>
    <t>0,5*4*0,2*32</t>
  </si>
  <si>
    <t>711131102.S</t>
  </si>
  <si>
    <t>Zhotovenie geotextílie alebo tkaniny na plochu vodorovnú, separacia odkvap chodník</t>
  </si>
  <si>
    <t>113459342</t>
  </si>
  <si>
    <t>0,6*(9,08+0,6+7,68+9,6+ 1,45+0,6+23,9+1,45+0,6+23,9+0,6+9,08)*1,05</t>
  </si>
  <si>
    <t>693110004500.S</t>
  </si>
  <si>
    <t xml:space="preserve">Geotextília polypropylénová netkaná </t>
  </si>
  <si>
    <t>1876288026</t>
  </si>
  <si>
    <t>55,78*1,15 'Prepočítané koeficientom množstva</t>
  </si>
  <si>
    <t>100</t>
  </si>
  <si>
    <t>998711202.S</t>
  </si>
  <si>
    <t>Presun hmôt pre izoláciu proti vode v objektoch výšky nad 6 do 12 m</t>
  </si>
  <si>
    <t>%</t>
  </si>
  <si>
    <t>-1625441988</t>
  </si>
  <si>
    <t>101</t>
  </si>
  <si>
    <t>712390981.S1</t>
  </si>
  <si>
    <t>Odstránenie povlakovej krytiny z asflatových pásov v 2 vrstvách vo výmere 20% plochy vrátane spätného násypu z asfaltového zrovnávacieho piesku</t>
  </si>
  <si>
    <t>142</t>
  </si>
  <si>
    <t>plocha_HI*0,2 "odstránenie cca 20% strechy</t>
  </si>
  <si>
    <t>102</t>
  </si>
  <si>
    <t>712311101.S</t>
  </si>
  <si>
    <t>Zhotovenie povlakovej krytiny striech plochých do 10° za studena náterom penetračným</t>
  </si>
  <si>
    <t>138</t>
  </si>
  <si>
    <t>103</t>
  </si>
  <si>
    <t>246170000900.S</t>
  </si>
  <si>
    <t>Lak asfaltový penetracný</t>
  </si>
  <si>
    <t>140</t>
  </si>
  <si>
    <t>275,509*0,0003</t>
  </si>
  <si>
    <t>712341559.S</t>
  </si>
  <si>
    <t>Zhotovenie povlak. krytiny striech plochých do 10° pásmi pritav. NAIP na celej ploche, oxidované pásy</t>
  </si>
  <si>
    <t>144</t>
  </si>
  <si>
    <t xml:space="preserve">(9+54,5+30+9)*1+plocha_HI*0,2 </t>
  </si>
  <si>
    <t>105</t>
  </si>
  <si>
    <t>146</t>
  </si>
  <si>
    <t>275,509*1,15</t>
  </si>
  <si>
    <t>712390981.S</t>
  </si>
  <si>
    <t>Údržba povlakovej krytiny striech plochých do 10° ostatné posypom kremíkom</t>
  </si>
  <si>
    <t>152</t>
  </si>
  <si>
    <t>plocha_Ti</t>
  </si>
  <si>
    <t>107</t>
  </si>
  <si>
    <t>581530000700.S</t>
  </si>
  <si>
    <t>Piesok kremičitý ST 10/40, frakcia 1,0-4,0 mm</t>
  </si>
  <si>
    <t>154</t>
  </si>
  <si>
    <t>plocha_Ti*0,008 "Přepočítané koeficientom množstva</t>
  </si>
  <si>
    <t>712991040.S</t>
  </si>
  <si>
    <t>Montáž podkladnej konštrukcie z OSB dosiek na atike šírky 411 - 620 mm pod klampiarske konštrukcie vr. foršne 120x50 mm</t>
  </si>
  <si>
    <t>182</t>
  </si>
  <si>
    <t>(85,41+9,5+9,5+54,68)*1,05</t>
  </si>
  <si>
    <t>109</t>
  </si>
  <si>
    <t>607260000400.S</t>
  </si>
  <si>
    <t>Doska OSB nebrúsená hr. 22 mm</t>
  </si>
  <si>
    <t>188</t>
  </si>
  <si>
    <t>167,045*0,5*1,05</t>
  </si>
  <si>
    <t>311970001100.S</t>
  </si>
  <si>
    <t>Kotviaci prvok do betónu, resp. do dreva</t>
  </si>
  <si>
    <t>184</t>
  </si>
  <si>
    <t>111</t>
  </si>
  <si>
    <t>712973845.S</t>
  </si>
  <si>
    <t>D+M Detaily k termoplastom všeobecne, oplechovanie okraja odkvapovou lištou z hrubopolpast. plechu RŠ 270 mm, vrátane kotvenia "K1</t>
  </si>
  <si>
    <t>-835870665</t>
  </si>
  <si>
    <t>2*80 "K1</t>
  </si>
  <si>
    <t>112</t>
  </si>
  <si>
    <t>712973620.S</t>
  </si>
  <si>
    <t>D+M Detaily k termoplastom všeobecne, kútový uholník z hrubopoplast. plechu RŠ 100 mm, ohyb 90-135°, vrátane kotvenia "K2</t>
  </si>
  <si>
    <t>-1802021911</t>
  </si>
  <si>
    <t>2*82 "K2</t>
  </si>
  <si>
    <t>113</t>
  </si>
  <si>
    <t>712973780.S</t>
  </si>
  <si>
    <t>D+M Detaily k termoplastom všeobecne, stenový kotviaci pásik z hrubopoplast. plechu RŠ 50 mm, vrátane kotvenia "K3</t>
  </si>
  <si>
    <t>-196864118</t>
  </si>
  <si>
    <t>2*48 "K3</t>
  </si>
  <si>
    <t>114</t>
  </si>
  <si>
    <t>712973769.S</t>
  </si>
  <si>
    <t>D+M Detaily k termoplastom všeobecne, ukončujúci profil na stene  pri ukončení z HPP rš 310 mm, vrátane kotvenia "K4</t>
  </si>
  <si>
    <t>-747911525</t>
  </si>
  <si>
    <t>18 "K4</t>
  </si>
  <si>
    <t>115</t>
  </si>
  <si>
    <t>712973766.S</t>
  </si>
  <si>
    <t>D+M Detaily k termoplastom všeobecne, oplechovanie lemovania strechy z hrubopolpast. plechu RŠ 240 mm, vrátane kotvenia "K5</t>
  </si>
  <si>
    <t>75495735</t>
  </si>
  <si>
    <t>16 "K5</t>
  </si>
  <si>
    <t>712973890.S</t>
  </si>
  <si>
    <t>D+M Detaily k termoplastom všeobecne, oplechovanie okraja odkvapovou lištou z hrubopolpast. plechu RŠ 250 mm, vrátane kotvenia "K6</t>
  </si>
  <si>
    <t>-1499251368</t>
  </si>
  <si>
    <t>2*4 "K6</t>
  </si>
  <si>
    <t>117</t>
  </si>
  <si>
    <t>712990040.S</t>
  </si>
  <si>
    <t>Položenie geotextílie vodorovne alebo zvislo na strechy ploché do 10°</t>
  </si>
  <si>
    <t>170</t>
  </si>
  <si>
    <t>172</t>
  </si>
  <si>
    <t>plocha_HI*1,15</t>
  </si>
  <si>
    <t>119</t>
  </si>
  <si>
    <t>712370070.S</t>
  </si>
  <si>
    <t>Zhotovenie povlakovej krytiny striech plochých do 10° PVC-P fóliou upevnenou prikotvením so zvarením spoju, vrátane dilatácií</t>
  </si>
  <si>
    <t>148</t>
  </si>
  <si>
    <t>"plocha strešného plášťa</t>
  </si>
  <si>
    <t>54,8*9,55+30,7*9,05 "vodorovná časť</t>
  </si>
  <si>
    <t>0,3*(54+8,69*2+8,69*2+30)*1,05 "zvislá časť atiky, D3</t>
  </si>
  <si>
    <t>0,3*(54+30)*1,05 "zvislá časť na stenu, D4</t>
  </si>
  <si>
    <t>283220002000</t>
  </si>
  <si>
    <t>Hydroizolačná fólia s výstuźnou PE mriežkou,  UV odolná, hr. 1,5 mm, š. 1,3 m, izolácia plochých striech, farba sivá,</t>
  </si>
  <si>
    <t>150</t>
  </si>
  <si>
    <t>121</t>
  </si>
  <si>
    <t>311970001101.S</t>
  </si>
  <si>
    <t>Kotva Ti 6,3x105, overiť odtrhovou skúškou</t>
  </si>
  <si>
    <t>194</t>
  </si>
  <si>
    <t>plocha_HI*6</t>
  </si>
  <si>
    <t>311970001102.S</t>
  </si>
  <si>
    <t>Teleskop R50x350-550</t>
  </si>
  <si>
    <t>196</t>
  </si>
  <si>
    <t>123</t>
  </si>
  <si>
    <t>712973900.S</t>
  </si>
  <si>
    <t>Zhotovenie izolácie dilatačnej škáry v ploche strechy priebežnou príponkou z pozinovaného plechu</t>
  </si>
  <si>
    <t>-462872679</t>
  </si>
  <si>
    <t>124</t>
  </si>
  <si>
    <t>283220001300.S</t>
  </si>
  <si>
    <t>Hydroizolačná fólia PVC-P, hr. 2 mm izolácia balkónov, strešných detailov</t>
  </si>
  <si>
    <t>-39679350</t>
  </si>
  <si>
    <t>125</t>
  </si>
  <si>
    <t>712973245.S</t>
  </si>
  <si>
    <t>Zhotovenie flekov v rohoch na povlakovej krytine z PVC-P fólie</t>
  </si>
  <si>
    <t>1549299864</t>
  </si>
  <si>
    <t>13*2</t>
  </si>
  <si>
    <t>126</t>
  </si>
  <si>
    <t>283220002300.S</t>
  </si>
  <si>
    <t>Hydroizolačná fólia PVC-P hr. 2,0 mm izolácia plochých striech</t>
  </si>
  <si>
    <t>777616170</t>
  </si>
  <si>
    <t>26*0,25 'Prepočítané koeficientom množstva</t>
  </si>
  <si>
    <t>127</t>
  </si>
  <si>
    <t>712973220.S</t>
  </si>
  <si>
    <t>Detaily k PVC-P fóliam osadenie hotovej strešnej vpuste</t>
  </si>
  <si>
    <t>160</t>
  </si>
  <si>
    <t>283770003700.S</t>
  </si>
  <si>
    <t>Strešná vpusť pre PVC-P fólie, priemer 100 mm, dĺ. 600 mm s ochranným košom</t>
  </si>
  <si>
    <t>162</t>
  </si>
  <si>
    <t>129</t>
  </si>
  <si>
    <t>712973240.S</t>
  </si>
  <si>
    <t>Detaily k PVC-P fóliam osadenie vetracích komínkov</t>
  </si>
  <si>
    <t>164</t>
  </si>
  <si>
    <t>283770004000</t>
  </si>
  <si>
    <t>Odvetrávací komín, výška 225 mm, priemer 75 mm, vr. manžety a predĺženia do 500 mm</t>
  </si>
  <si>
    <t>168</t>
  </si>
  <si>
    <t>131</t>
  </si>
  <si>
    <t>71217239.S</t>
  </si>
  <si>
    <t>Montáž vetracej hlavice pre HT potrubie DN 125</t>
  </si>
  <si>
    <t>174</t>
  </si>
  <si>
    <t>429720001300.S</t>
  </si>
  <si>
    <t>Hlavica vetracia dl 300 mm</t>
  </si>
  <si>
    <t>176</t>
  </si>
  <si>
    <t>133</t>
  </si>
  <si>
    <t>71227411..S</t>
  </si>
  <si>
    <t>Montáž ventilačných turbín - iných typov vr. nadmurovania vent. šachty výšky do 500 mm por.tvár. hr. 100 mm a záklopu OSB hr. 22 mm</t>
  </si>
  <si>
    <t>178</t>
  </si>
  <si>
    <t>42972033.S</t>
  </si>
  <si>
    <t>Ventilačná turbína</t>
  </si>
  <si>
    <t>180</t>
  </si>
  <si>
    <t>135</t>
  </si>
  <si>
    <t>998712202.S</t>
  </si>
  <si>
    <t>Presun hmôt pre izoláciu povlakovej krytiny v objektoch výšky nad 6 do 12 m</t>
  </si>
  <si>
    <t>198</t>
  </si>
  <si>
    <t>713132210.S</t>
  </si>
  <si>
    <t>Montáž tepelnej izolácie podzemných stien a základov xps bodovým prilepením</t>
  </si>
  <si>
    <t>-2120196772</t>
  </si>
  <si>
    <t>"spoj P05</t>
  </si>
  <si>
    <t>0,31*0,5*2*1,1</t>
  </si>
  <si>
    <t>137</t>
  </si>
  <si>
    <t>283750000400.S</t>
  </si>
  <si>
    <t>Doska XPS hr. 20 mm, zateplenie soklov, suterénov, podláh</t>
  </si>
  <si>
    <t>442497506</t>
  </si>
  <si>
    <t>0,341*1,02 "Přepočítané koeficientom množstva</t>
  </si>
  <si>
    <t>713142160.S</t>
  </si>
  <si>
    <t>Montáž tepelnej izolácie striech plochých do 10° spádovými doskami z polystyrénu v jednej vrstve</t>
  </si>
  <si>
    <t>208</t>
  </si>
  <si>
    <t>8,69*54,25*1,05+8,69*30,275*1,05</t>
  </si>
  <si>
    <t>139</t>
  </si>
  <si>
    <t>283760007500.S</t>
  </si>
  <si>
    <t>Doska spádová EPS 150 S pre vyspádovanie plochých striech 20-200 mm</t>
  </si>
  <si>
    <t>210</t>
  </si>
  <si>
    <t>plocha_Ti*0,11*1,05</t>
  </si>
  <si>
    <t>713142255.S</t>
  </si>
  <si>
    <t>Montáž tepelnej izolácie striech plochých do 10° polystyrénom, rozloženej v dvoch vrstvách, prikotvením</t>
  </si>
  <si>
    <t>212</t>
  </si>
  <si>
    <t>141</t>
  </si>
  <si>
    <t>283720009100.S</t>
  </si>
  <si>
    <t>Doska EPS hr. 120 mm, pevnosť v tlaku 150 kPa, na zateplenie podláh a plochých striech</t>
  </si>
  <si>
    <t>214</t>
  </si>
  <si>
    <t>plocha_Ti*2,04 "Přepočítané koeficientom množstva</t>
  </si>
  <si>
    <t>713144080.S</t>
  </si>
  <si>
    <t>Montáž tepelnej izolácie na atiku z XPS do lepidla</t>
  </si>
  <si>
    <t>762421940</t>
  </si>
  <si>
    <t>"hr.50mm, zvislá časť atiky</t>
  </si>
  <si>
    <t>(9,15+84,55+8,65)*0,7</t>
  </si>
  <si>
    <t>"hr.100mm, vodorovná časť atiky</t>
  </si>
  <si>
    <t>56*0,25</t>
  </si>
  <si>
    <t>143</t>
  </si>
  <si>
    <t>283750000700.S</t>
  </si>
  <si>
    <t>Doska XPS hr. 50 mm, zateplenie soklov, suterénov, podláh</t>
  </si>
  <si>
    <t>1973717461</t>
  </si>
  <si>
    <t>71,645*1,02 'Prepočítané koeficientom množstva</t>
  </si>
  <si>
    <t>283750001000.S</t>
  </si>
  <si>
    <t>Doska XPS hr. 100 mm, zateplenie soklov, suterénov, podláh</t>
  </si>
  <si>
    <t>165366043</t>
  </si>
  <si>
    <t>14*1,02 'Prepočítané koeficientom množstva</t>
  </si>
  <si>
    <t>145</t>
  </si>
  <si>
    <t>998713202.S</t>
  </si>
  <si>
    <t>Presun hmôt pre izolácie tepelné v objektoch výšky nad 6 m do 12 m</t>
  </si>
  <si>
    <t>216</t>
  </si>
  <si>
    <t>721</t>
  </si>
  <si>
    <t>Zdravotechnika - vnútorná kanalizácia</t>
  </si>
  <si>
    <t>721.S</t>
  </si>
  <si>
    <t>ZTI- viď profesia D.6 ZTI</t>
  </si>
  <si>
    <t>komplet</t>
  </si>
  <si>
    <t>218</t>
  </si>
  <si>
    <t>147</t>
  </si>
  <si>
    <t>725245.S</t>
  </si>
  <si>
    <t>Montáž deliacich priečok HP, komplet</t>
  </si>
  <si>
    <t>220</t>
  </si>
  <si>
    <t>"HP1"(0,9*3+1,2*2)*2,05</t>
  </si>
  <si>
    <t>"HP2"2,75*2,05</t>
  </si>
  <si>
    <t>"HP3"1,3*2,05</t>
  </si>
  <si>
    <t>"HP4"1,325*2,05</t>
  </si>
  <si>
    <t>"HP5"(0,892*3+1,25*2)*2,05*3</t>
  </si>
  <si>
    <t>"HP6"3*2,05</t>
  </si>
  <si>
    <t>"HP7"(1,8+1,25*2)*2,05*5</t>
  </si>
  <si>
    <t>"HP8"3,04*2,05</t>
  </si>
  <si>
    <t>"HP9"2,85*2,05</t>
  </si>
  <si>
    <t>"HP10"(3,45+2,2)*2,05</t>
  </si>
  <si>
    <t>"HP11"0,4*1,5*2</t>
  </si>
  <si>
    <t>"HP12"4,05*2,05</t>
  </si>
  <si>
    <t>"HP13"(3,6+1,25*4)*2,05</t>
  </si>
  <si>
    <t>55226.S</t>
  </si>
  <si>
    <t>Deliaca priečka HPL hr. 11mm, nožičky 150 mm, biela, hyg.zámok ozn. HP1</t>
  </si>
  <si>
    <t>222</t>
  </si>
  <si>
    <t>149</t>
  </si>
  <si>
    <t>55226.S1</t>
  </si>
  <si>
    <t>Deliaca priečka HPL hr. 11mm, nožičky 150 mm, biela, hyg.zámok ozn. HP2</t>
  </si>
  <si>
    <t>224</t>
  </si>
  <si>
    <t>55226.S2</t>
  </si>
  <si>
    <t>Deliaca priečka HPL hr. 11mm, nožičky 150 mm, biela, hyg.zámok ozn. HP3,HP4</t>
  </si>
  <si>
    <t>226</t>
  </si>
  <si>
    <t>151</t>
  </si>
  <si>
    <t>55226.S3</t>
  </si>
  <si>
    <t>Deliaca priečka HPL hr. 11mm, nožičky 150 mm, biela, hyg.zámok ozn. HP5</t>
  </si>
  <si>
    <t>228</t>
  </si>
  <si>
    <t>55226.S4</t>
  </si>
  <si>
    <t>Deliaca priečka HPL hr. 11mm, nožičky 150 mm, biela, hyg.zámok ozn. HP6</t>
  </si>
  <si>
    <t>230</t>
  </si>
  <si>
    <t>153</t>
  </si>
  <si>
    <t>55226.S5</t>
  </si>
  <si>
    <t>Deliaca priečka HPL hr. 11mm, nožičky 150 mm, biela, hyg.zámok ozn. HP7</t>
  </si>
  <si>
    <t>232</t>
  </si>
  <si>
    <t>55226.S6</t>
  </si>
  <si>
    <t>Deliaca priečka HPL hr. 11mm, nožičky 150 mm, biela, hyg.zámok ozn. HP8</t>
  </si>
  <si>
    <t>234</t>
  </si>
  <si>
    <t>155</t>
  </si>
  <si>
    <t>55226.S7</t>
  </si>
  <si>
    <t>Deliaca priečka HPL hr. 11mm, nožičky 150 mm, biela, hyg.zámok ozn. HP9</t>
  </si>
  <si>
    <t>236</t>
  </si>
  <si>
    <t>156</t>
  </si>
  <si>
    <t>55226.S8</t>
  </si>
  <si>
    <t>Deliaca priečka HPL hr. 11mm, nožičky 150 mm, biela, hyg.zámok ozn. HP10</t>
  </si>
  <si>
    <t>238</t>
  </si>
  <si>
    <t>157</t>
  </si>
  <si>
    <t>55226.S9</t>
  </si>
  <si>
    <t>Deliaca priečka HPL hr. 11mm, nožičky 150 mm, biela, hyg.zámok ozn. HP12</t>
  </si>
  <si>
    <t>240</t>
  </si>
  <si>
    <t>158</t>
  </si>
  <si>
    <t>55226.S11</t>
  </si>
  <si>
    <t>Deliaca priečka HPL hr. 11mm, nožičky 150 mm, biela, hyg.zámok ozn. HP13</t>
  </si>
  <si>
    <t>-416352634</t>
  </si>
  <si>
    <t>159</t>
  </si>
  <si>
    <t>55226.S10</t>
  </si>
  <si>
    <t>Deliaca priečka HPL hr. 11mm, biela, hyg.zámok ozn. HP11</t>
  </si>
  <si>
    <t>242</t>
  </si>
  <si>
    <t>998725202.S</t>
  </si>
  <si>
    <t>Presun hmôt pre zariaďovacie predmety v objektoch výšky nad 6 do 12 m</t>
  </si>
  <si>
    <t>2069576344</t>
  </si>
  <si>
    <t>731</t>
  </si>
  <si>
    <t>Ústredné kúrenie - kotolne</t>
  </si>
  <si>
    <t>161</t>
  </si>
  <si>
    <t>731.S</t>
  </si>
  <si>
    <t>UK- viď profesia D.7 ÚVK</t>
  </si>
  <si>
    <t>244</t>
  </si>
  <si>
    <t>762</t>
  </si>
  <si>
    <t>Konštrukcie tesárske</t>
  </si>
  <si>
    <t>762361114.S</t>
  </si>
  <si>
    <t>Montáž spádových klinov pre rovné strechy na atiku z reziva do 120 cm2</t>
  </si>
  <si>
    <t>1489443554</t>
  </si>
  <si>
    <t>56*2</t>
  </si>
  <si>
    <t>163</t>
  </si>
  <si>
    <t>605430000200.S</t>
  </si>
  <si>
    <t>Rezivo stavebné zo smreku - foršne impregnované hr. 50 mm, š. 120 mm, dĺ. 4000-5000 mm</t>
  </si>
  <si>
    <t>190</t>
  </si>
  <si>
    <t>0,05*0,12*56*2*1,1</t>
  </si>
  <si>
    <t>762395000.S</t>
  </si>
  <si>
    <t>Spojovacie prostriedky pre viazané konštrukcie krovov, debnenie a laťovanie, nadstrešné konštr., spádové kliny - svorky, dosky, klince, pásová oceľ, vruty</t>
  </si>
  <si>
    <t>-517514645</t>
  </si>
  <si>
    <t>165</t>
  </si>
  <si>
    <t>76243133.S</t>
  </si>
  <si>
    <t>D+M Vonkajšia stena ST2 (cementotriesková doska s finálnou úpravou, drevený rošt 120x60mm, kontralatovanie z termodreva 42x42mm, obklad z termodreva 26x68mm s medzerami š. 68mm )</t>
  </si>
  <si>
    <t>246</t>
  </si>
  <si>
    <t>"Výmera ST2</t>
  </si>
  <si>
    <t>(1,99)*3,82*1,05*2</t>
  </si>
  <si>
    <t>166</t>
  </si>
  <si>
    <t>76243133.S1</t>
  </si>
  <si>
    <t>D+M Strecha prístrešku ( mPVC folia, EPS150, OSB3, kontralaty, termodrevo ) komplet skladba S2</t>
  </si>
  <si>
    <t>248</t>
  </si>
  <si>
    <t>Výmera S2</t>
  </si>
  <si>
    <t>(1,99)*5,93*1,05*2</t>
  </si>
  <si>
    <t>167</t>
  </si>
  <si>
    <t>998762202.S</t>
  </si>
  <si>
    <t>Presun hmôt pre konštrukcie tesárske v objektoch výšky do 12 m</t>
  </si>
  <si>
    <t>423276266</t>
  </si>
  <si>
    <t>763</t>
  </si>
  <si>
    <t>Konštrukcie - drevostavby</t>
  </si>
  <si>
    <t>763116573.S</t>
  </si>
  <si>
    <t>D+M Priečka SDK hr. 250 mm, kca 2xCW+2xUW 100 s medzerou, dvojito opláštená doskou protipožiarnou impregnovanou DFH2 2x12,5 mm, TI 2x100 mm "ST1, vrátane tmelenia</t>
  </si>
  <si>
    <t>250</t>
  </si>
  <si>
    <t>3,65*(6,3)*1,05 "1.np</t>
  </si>
  <si>
    <t>3*(6,35*2)*1,05 "2.np, 3.np</t>
  </si>
  <si>
    <t>169</t>
  </si>
  <si>
    <t>763120011.S</t>
  </si>
  <si>
    <t>D+M Sadrokartónová inštalačná predstena pre sanitárne zariadenia, dvojité opláštenie, 2xdoska do vlhkého prostredia 12,5 mm ozn. IS, vrátane tmelenia</t>
  </si>
  <si>
    <t>252</t>
  </si>
  <si>
    <t>"Výmera IS</t>
  </si>
  <si>
    <t>(1,3+1,325+4,205+4,205+3,04)*1,25*1,05</t>
  </si>
  <si>
    <t>763138223.S</t>
  </si>
  <si>
    <t>D+M Podhľad SDK  RB/RBI 12.5 mm závesný, dvojúrovňová oceľová podkonštrukcia CD - znížená podľa pôdorysu, vrátane tmelenia</t>
  </si>
  <si>
    <t>254</t>
  </si>
  <si>
    <t>"Výmera 1.NP SP1/SP2/SP3</t>
  </si>
  <si>
    <t>689,59-34,04-51,56-12,69</t>
  </si>
  <si>
    <t>"Výmera 2.NP SP1/SP2/SP3</t>
  </si>
  <si>
    <t>682,14-11,6-49,48-25,91-45,93-45,9-45,74-12,8-34,84-36,72-31,82-52,77</t>
  </si>
  <si>
    <t>"Výmera 3.NP SP1/SP2/SP3</t>
  </si>
  <si>
    <t>727,86-51,9-18,22+52,9-19,84-35,77-56,88-17,08-19,92-36,43-35,16-18,3-51,74</t>
  </si>
  <si>
    <t>171</t>
  </si>
  <si>
    <t>76316811.S</t>
  </si>
  <si>
    <t>D+M SDK obklady stĺpov ozn. OS, vrátane tmelenia</t>
  </si>
  <si>
    <t>256</t>
  </si>
  <si>
    <t>"Výmera 1.NP</t>
  </si>
  <si>
    <t>(3,65*9+3*11+3*12)*1,05</t>
  </si>
  <si>
    <t>998763403.S</t>
  </si>
  <si>
    <t>Presun hmôt pre sádrokartónové konštrukcie v stavbách (objektoch) výšky od 7 do 24 m</t>
  </si>
  <si>
    <t>258</t>
  </si>
  <si>
    <t>173</t>
  </si>
  <si>
    <t>764410530.S</t>
  </si>
  <si>
    <t>D+M Oplechovanie parapetov z poplastovaného plechu, vrátane rohov r.š. 220 mm</t>
  </si>
  <si>
    <t>262</t>
  </si>
  <si>
    <t>1,15*22+1,15*52+1,15*2+1,15*2</t>
  </si>
  <si>
    <t>764430500.S</t>
  </si>
  <si>
    <t>D+M Oplechovanie muriva a atík z poplastovaného plechu, vrátane rohov r.š. 200 mm - K7</t>
  </si>
  <si>
    <t>-1450121409</t>
  </si>
  <si>
    <t>8,4"K7</t>
  </si>
  <si>
    <t>175</t>
  </si>
  <si>
    <t>764352421.S</t>
  </si>
  <si>
    <t>D+M Žľaby z pozinkovaného farbeného PZf plechu, pododkvapové polkruhové r.š. 200 mm, vrátane príslušenstva "K8</t>
  </si>
  <si>
    <t>-1621710066</t>
  </si>
  <si>
    <t>4,2 "K8</t>
  </si>
  <si>
    <t>764359411.S</t>
  </si>
  <si>
    <t>D+M Kotlík kónický z pozinkovaného farbeného PZf plechu, pre rúry s priemerom 60 mm "K8</t>
  </si>
  <si>
    <t>-264369920</t>
  </si>
  <si>
    <t>4 "K8</t>
  </si>
  <si>
    <t>177</t>
  </si>
  <si>
    <t>764454451.S</t>
  </si>
  <si>
    <t>D+M Zvodové rúry z pozinkovaného farbeného PZf plechu, kruhové priemer 60 mm, vrátane príslušenstva "K9</t>
  </si>
  <si>
    <t>1086276342</t>
  </si>
  <si>
    <t>4,2 "K9</t>
  </si>
  <si>
    <t>764451404.S</t>
  </si>
  <si>
    <t>D+M Zvodové rúry z pozinkovaného farbeného PZf plechu, štvorcové s dĺžkou strany 150 mm, vrátane príslušenstva "K12</t>
  </si>
  <si>
    <t>-922858904</t>
  </si>
  <si>
    <t>13 "K12</t>
  </si>
  <si>
    <t>179</t>
  </si>
  <si>
    <t>764430435.S</t>
  </si>
  <si>
    <t>D+M Oplechovanie fasádnych prvkov z pozinkovaného farbeného PZf plechu, vrátane podkladného plechu r.š.200+170mm "K13</t>
  </si>
  <si>
    <t>-25239070</t>
  </si>
  <si>
    <t>73 "K13</t>
  </si>
  <si>
    <t>998764202.S</t>
  </si>
  <si>
    <t>Presun hmôt pre konštrukcie klampiarske v objektoch výšky nad 6 do 12 m</t>
  </si>
  <si>
    <t>280</t>
  </si>
  <si>
    <t>181</t>
  </si>
  <si>
    <t>766621081.S</t>
  </si>
  <si>
    <t>Montáž okna plastového na PUR penu - interiér</t>
  </si>
  <si>
    <t>282</t>
  </si>
  <si>
    <t>(0,85+2,4)*2*8+(1+1,15)*2*2+(0,6+1,9)*2*1+(0,6+1,5)*2*1+(0,6+2,25)*2*4+(0,6+2,15)*2*1+(0,6+1,9)*2*1</t>
  </si>
  <si>
    <t>6114100017.S</t>
  </si>
  <si>
    <t>Plastové okno pevné, vxš 850x2400 mm, jednoduché zasklenie - interiér ozn. O104,O105,O106</t>
  </si>
  <si>
    <t>286</t>
  </si>
  <si>
    <t>183</t>
  </si>
  <si>
    <t>6114100019.S</t>
  </si>
  <si>
    <t>Plastové okno výsuvné, vxš 1000x1150 mm, jednoduché zasklenie - interiér ozn. O107</t>
  </si>
  <si>
    <t>284</t>
  </si>
  <si>
    <t>6114100007.S</t>
  </si>
  <si>
    <t>Plastové okno pevné, vxš 600x1900 mm, jednoduché zasklenie - interiér ozn. O204</t>
  </si>
  <si>
    <t>288</t>
  </si>
  <si>
    <t>185</t>
  </si>
  <si>
    <t>6114100006.S</t>
  </si>
  <si>
    <t>Plastové okno pevné, vxš 600x1500 mm, jednoduché zasklenie - interiér ozn. O303</t>
  </si>
  <si>
    <t>292</t>
  </si>
  <si>
    <t>186</t>
  </si>
  <si>
    <t>6114100009.S1</t>
  </si>
  <si>
    <t>Plastové okno pevné, vxš 600x2250 mm, jednoduché zasklenie - interiér ozn. O304</t>
  </si>
  <si>
    <t>294</t>
  </si>
  <si>
    <t>187</t>
  </si>
  <si>
    <t>6114100009.S</t>
  </si>
  <si>
    <t>Plastové okno pevné, vxš 600x2150 mm, jednoduché zasklenie - interiér ozn. O305</t>
  </si>
  <si>
    <t>290</t>
  </si>
  <si>
    <t>6114100008.S</t>
  </si>
  <si>
    <t>Plastové okno pevné, vxš 600x1900 mm, jednoduché zasklenie - interiér ozn. O306</t>
  </si>
  <si>
    <t>296</t>
  </si>
  <si>
    <t>189</t>
  </si>
  <si>
    <t>76662140.S</t>
  </si>
  <si>
    <t>Montáž plastových dverí s hydroizolačnými ISO páskami (exteriérová a interiérová)</t>
  </si>
  <si>
    <t>298</t>
  </si>
  <si>
    <t>(1,87+3,3)*2*1+(1,76+3,3)*2*1</t>
  </si>
  <si>
    <t>283290005800.S</t>
  </si>
  <si>
    <t>Tesniaca paropriepustná fólia polymér-flísová, š. 70 mm, dĺ. 30 m, pre tesnenie pripájacej škáry okenného rámu a muriva z exteriéru</t>
  </si>
  <si>
    <t>300</t>
  </si>
  <si>
    <t>191</t>
  </si>
  <si>
    <t>283290006200.S</t>
  </si>
  <si>
    <t>Tesniaca paronepriepustná fólia polymér-flísová, š. 70 mm, dĺ. 30 m, pre tesnenie pripájacej škáry okenného rámu a muriva z interiéru</t>
  </si>
  <si>
    <t>302</t>
  </si>
  <si>
    <t>192</t>
  </si>
  <si>
    <t>6117300001.S</t>
  </si>
  <si>
    <t>Dvere plastové s nadsvetlíkom, dvojkrídlové šxv 1870x3300 mm, izolačné trojsklo, bezprahové ozn. D101</t>
  </si>
  <si>
    <t>304</t>
  </si>
  <si>
    <t>193</t>
  </si>
  <si>
    <t>6117300001.S1</t>
  </si>
  <si>
    <t>Dvere plastové s nadsvetlíkom, dvojkrídlové šxv 1760x3300 mm, izolačné trojsklo, bezprahové ozn. D102</t>
  </si>
  <si>
    <t>306</t>
  </si>
  <si>
    <t>766621400.S</t>
  </si>
  <si>
    <t>Montáž okien plastových s hydroizolačnými ISO páskami (exteriérová a interiérová)</t>
  </si>
  <si>
    <t>308</t>
  </si>
  <si>
    <t>(3+1,15)*2*22+(1,15+1,15)*2*2+(2,75+1,15)*2*26+(6,05+1,15)*2*2+(2,75+1,15)*2*26</t>
  </si>
  <si>
    <t>195</t>
  </si>
  <si>
    <t>283290005900.S</t>
  </si>
  <si>
    <t>Tesniaca paropriepustná fólia polymér-flísová, š. 90 mm, dĺ. 30 m, pre tesnenie pripájacej škáry okenného rámu a muriva z exteriéru</t>
  </si>
  <si>
    <t>310</t>
  </si>
  <si>
    <t>312</t>
  </si>
  <si>
    <t>197</t>
  </si>
  <si>
    <t>6114100001.S</t>
  </si>
  <si>
    <t>Plastové okno jednokrídlové OS, vxš 3300x1150 mm, izolačné trojsklo, nadsvetlík a spodná čast podsvetlík ozn. O101,O102</t>
  </si>
  <si>
    <t>314</t>
  </si>
  <si>
    <t>6114100001.S1</t>
  </si>
  <si>
    <t>Plastové okno jednokrídlové OS, vxš 1150x1150 mm, izolačné trojsklo ozn. O103</t>
  </si>
  <si>
    <t>316</t>
  </si>
  <si>
    <t>199</t>
  </si>
  <si>
    <t>6114100001.S2</t>
  </si>
  <si>
    <t>Plastové okno jednokrídlové OS, vxš 2750x1150 mm, izolačné trojsklo, spodná čast podsvetlík ozn. O201, O203</t>
  </si>
  <si>
    <t>318</t>
  </si>
  <si>
    <t>200</t>
  </si>
  <si>
    <t>6114100001.S3</t>
  </si>
  <si>
    <t>Plastové okno jednokrídlové OS vrch-spodok, vxš 6050x1150 mm, izolačné trojsklo, nadsvetlík, medzisvetlík ozn. O202</t>
  </si>
  <si>
    <t>320</t>
  </si>
  <si>
    <t>201</t>
  </si>
  <si>
    <t>6114100001.S4</t>
  </si>
  <si>
    <t>Plastové okno jednokrídlové OS, vxš 2750x1150 mm, izolačné trojsklo, spodná čast podsvetlík ozn. O301, O302</t>
  </si>
  <si>
    <t>322</t>
  </si>
  <si>
    <t>202</t>
  </si>
  <si>
    <t>766694142.S</t>
  </si>
  <si>
    <t>Montáž parapetnej dosky plastovej šírky do 300 mm, dĺžky 1000-1600 mm</t>
  </si>
  <si>
    <t>368</t>
  </si>
  <si>
    <t>203</t>
  </si>
  <si>
    <t>611560000200.S</t>
  </si>
  <si>
    <t>Parapetná doska plastová, šírka 240 mm, komôrková vnútorná</t>
  </si>
  <si>
    <t>370</t>
  </si>
  <si>
    <t>204</t>
  </si>
  <si>
    <t>76664116.S</t>
  </si>
  <si>
    <t>Montáž dverí plastových, 1 m obvodu dverí</t>
  </si>
  <si>
    <t>324</t>
  </si>
  <si>
    <t>(2,15+3,3)*2*1+(1,43+2,6)*2*1+(2,15+2,6)*2*1+(2,05+3,3)*2*1+(2,15+3,3)*2*1+(2,05+3,3)*2*1+(2,05+2,01)*2*1+(2,05+2,7)*2*4+(3,1+2,7)*2*2</t>
  </si>
  <si>
    <t>(2,01+2,47)*2+(1,66+2,05)*2</t>
  </si>
  <si>
    <t>205</t>
  </si>
  <si>
    <t>6117300001.S2</t>
  </si>
  <si>
    <t>Dvere plastové vnútorné s nadsvetlíkom, dvojkrídlové šxv 2150x3300 mm, jednoduché zasklenie ozn. D104</t>
  </si>
  <si>
    <t>326</t>
  </si>
  <si>
    <t>206</t>
  </si>
  <si>
    <t>6117300001.S3</t>
  </si>
  <si>
    <t>Dvere plastové vnútorné s nadsvetlíkom, dvojkrídlové šxv 1430x2600 mm, jednoduché zasklenie ozn. D105</t>
  </si>
  <si>
    <t>328</t>
  </si>
  <si>
    <t>207</t>
  </si>
  <si>
    <t>6117300001.S4</t>
  </si>
  <si>
    <t>Dvere plastové vnútorné s nadsvetlíkom, dvojkrídlové šxv 2150x2600 mm, jednoduché zasklenie ozn. D106</t>
  </si>
  <si>
    <t>330</t>
  </si>
  <si>
    <t>6117300001.S5</t>
  </si>
  <si>
    <t>Dvere plastové vnútorné s nadsvetlíkom, dvojkrídlové šxv 2050x3300 mm, jednoduché zasklenie ozn. D107</t>
  </si>
  <si>
    <t>332</t>
  </si>
  <si>
    <t>209</t>
  </si>
  <si>
    <t>6117300001.S6</t>
  </si>
  <si>
    <t>Dvere plastové vnútorné s nadsvetlíkom, dvojkrídlové šxv 2150x3300 mm, jednoduché zasklenie ozn. D108</t>
  </si>
  <si>
    <t>334</t>
  </si>
  <si>
    <t>6117300001.S7</t>
  </si>
  <si>
    <t>Dvere plastové vnútorné s nadsvetlíkom, dvojkrídlové šxv 2050x3300 mm, jednoduché zasklenie ozn. D109</t>
  </si>
  <si>
    <t>336</t>
  </si>
  <si>
    <t>211</t>
  </si>
  <si>
    <t>6117300001.S8</t>
  </si>
  <si>
    <t>Dvere plastové vnútorné, dvojkrídlové šxv 2050x2010 mm, jednoduché zasklenie ozn. D110</t>
  </si>
  <si>
    <t>338</t>
  </si>
  <si>
    <t>6117300001.S9</t>
  </si>
  <si>
    <t>Dvere plastové vnútorné s nadsvetlíkom, dvojkrídlové šxv 2050x2700 mm, jednoduché zasklenie ozn. D201,D204</t>
  </si>
  <si>
    <t>340</t>
  </si>
  <si>
    <t>213</t>
  </si>
  <si>
    <t>6117300001.S10</t>
  </si>
  <si>
    <t>Dvere plastové vnútorné s nadsvetlíkom, dvojkrídlové šxv 3100x2700 mm, jednoduché zasklenie ozn. D305,D306</t>
  </si>
  <si>
    <t>342</t>
  </si>
  <si>
    <t>6117300001.S11</t>
  </si>
  <si>
    <t>Dvere plastové vnútorné s nadsvetlíkom, dvojkrídlové šxv 2010x2470 mm, jednoduché zasklenie ozn. D120</t>
  </si>
  <si>
    <t>1413022560</t>
  </si>
  <si>
    <t>215</t>
  </si>
  <si>
    <t>6117300001.S12</t>
  </si>
  <si>
    <t>Dvere plastové vnútorné, dvojkrídlové šxv 1660x2050mm, jednoduché zasklenie ozn. D121</t>
  </si>
  <si>
    <t>1297461067</t>
  </si>
  <si>
    <t>76666142.S</t>
  </si>
  <si>
    <t>Montáž dverí bezpečnostných do kovovej bezpečnostnej zárubne - protipožiarne EW30/D3-C</t>
  </si>
  <si>
    <t>344</t>
  </si>
  <si>
    <t>217</t>
  </si>
  <si>
    <t>6117200005.S</t>
  </si>
  <si>
    <t>Dvere protipožiarne 1500x2030 z HDF plné EW30/D3-C, vrátene obložkovej zárubne samozatvárač ozn. D-P01</t>
  </si>
  <si>
    <t>346</t>
  </si>
  <si>
    <t>6117200005.S1</t>
  </si>
  <si>
    <t>Dvere protipožiarne 1400x2010 z HDF plné EW30/D3-C, vrátene obložkovej zárubne samozatvárač ozn. D-P02</t>
  </si>
  <si>
    <t>348</t>
  </si>
  <si>
    <t>219</t>
  </si>
  <si>
    <t>6117200005.S2</t>
  </si>
  <si>
    <t>Dvere protipožiarne 1500x2300 z HDF plné EW30/D3-C, vrátene obložkovej zárubne samozatvárač ozn. D-P03</t>
  </si>
  <si>
    <t>350</t>
  </si>
  <si>
    <t>76666211..S</t>
  </si>
  <si>
    <t>Montáž dverového krídla otočného jednokrídlového poldrážkového, do obložkovej zárubne, vrátane kovania</t>
  </si>
  <si>
    <t>352</t>
  </si>
  <si>
    <t>22+25</t>
  </si>
  <si>
    <t>221</t>
  </si>
  <si>
    <t>549150000600.S</t>
  </si>
  <si>
    <t>Kľučka dverová a rozeta 2x, nehrdzavejúca oceľ, povrch nerez brúsený</t>
  </si>
  <si>
    <t>354</t>
  </si>
  <si>
    <t>611610000400</t>
  </si>
  <si>
    <t>Dvere vnútorné jednokrídlové, šírka 600-1200 mm, výplň plná z HDF</t>
  </si>
  <si>
    <t>356</t>
  </si>
  <si>
    <t>223</t>
  </si>
  <si>
    <t>6116100004.S</t>
  </si>
  <si>
    <t>Nadsvetlík pre dvere vnútorné jednokrídlové, šírka 900 výšky 550 mm, výplň jednboduché zasklenie</t>
  </si>
  <si>
    <t>358</t>
  </si>
  <si>
    <t>766662132.S</t>
  </si>
  <si>
    <t>Montáž dverového krídla otočného dvojkrídlového, do obložkovej zárubne, vrátane kovania + nadsvetlík</t>
  </si>
  <si>
    <t>360</t>
  </si>
  <si>
    <t>225</t>
  </si>
  <si>
    <t>362</t>
  </si>
  <si>
    <t>61161000040.S</t>
  </si>
  <si>
    <t>Dvere vnútorné dvojkrídlové, šírka 1700-1800-2700 mm, výplň plná z HDF + nadsvetlík jednoduché zasklenie</t>
  </si>
  <si>
    <t>364</t>
  </si>
  <si>
    <t>227</t>
  </si>
  <si>
    <t>61161000040.S1</t>
  </si>
  <si>
    <t>Dvere vnútorné dvojkrídlové, šírka 1700-1800-2150 mm, výplň plná z HDF</t>
  </si>
  <si>
    <t>366</t>
  </si>
  <si>
    <t>76670211.S</t>
  </si>
  <si>
    <t>Montáž zárubní obložkových pre dvere jednokrídlové</t>
  </si>
  <si>
    <t>372</t>
  </si>
  <si>
    <t>"Výmera D111-D119</t>
  </si>
  <si>
    <t>1+2+3+3+1+1+2+1+1</t>
  </si>
  <si>
    <t>"Výmera D213,D216,D311,D315,D318</t>
  </si>
  <si>
    <t>1+1+2+1+2</t>
  </si>
  <si>
    <t>229</t>
  </si>
  <si>
    <t>61181000220.S</t>
  </si>
  <si>
    <t>Zárubňa vnútorná obložková, šírka 600-1200 mm, výška 2050 mm, HDF doska, povrch fólia, pre stenu hrúbky do 300 mm, pre jednokrídlové dvere</t>
  </si>
  <si>
    <t>374</t>
  </si>
  <si>
    <t>76670211.S1</t>
  </si>
  <si>
    <t>Montáž zárubní obložkových pre dvere jednokrídlové - atyp</t>
  </si>
  <si>
    <t>376</t>
  </si>
  <si>
    <t>"Výmera D207-D212</t>
  </si>
  <si>
    <t>2+3+1+1+2+3</t>
  </si>
  <si>
    <t>"Výmera D214,D215,D302,D304,D310,D312,D313,D314,D316,D317,D320,D321</t>
  </si>
  <si>
    <t>1+1+1+1+1+1+2+1+1+1+1+1</t>
  </si>
  <si>
    <t>231</t>
  </si>
  <si>
    <t>61181000220.S1</t>
  </si>
  <si>
    <t>Zárubňa vnútorná obložková, šírka 600-1200 mm, výška 2700 mm, HDF doska, povrch fólia, pre stenu hrúbky do 300 mm, pre jednokrídlové dvere + nadsvetlík</t>
  </si>
  <si>
    <t>378</t>
  </si>
  <si>
    <t>76670212.S</t>
  </si>
  <si>
    <t>Montáž zárubní obložkových pre dvere dvojkrídlové - atyp</t>
  </si>
  <si>
    <t>380</t>
  </si>
  <si>
    <t>"Výmera D202,D203,D205,D206,D303,D307,D308,D309</t>
  </si>
  <si>
    <t>1+1+1+1+1+1+1+1</t>
  </si>
  <si>
    <t>233</t>
  </si>
  <si>
    <t>61181000680.S</t>
  </si>
  <si>
    <t>Zárubňa vnútorná obložková, šírka do 1850 mm, výška do 2700 mm, HDF doska, povrch fólia, pre stenu hrúbky do 250 mm - nadsvetlík</t>
  </si>
  <si>
    <t>382</t>
  </si>
  <si>
    <t>76670212.S1</t>
  </si>
  <si>
    <t>Montáž zárubní obložkových pre dvere dvojkrídlové</t>
  </si>
  <si>
    <t>384</t>
  </si>
  <si>
    <t>"Výmera D301,D319</t>
  </si>
  <si>
    <t>1+1</t>
  </si>
  <si>
    <t>235</t>
  </si>
  <si>
    <t>61181000680.S1</t>
  </si>
  <si>
    <t xml:space="preserve">Zárubňa vnútorná obložková, šírka do 1850 mm, výška do 2700 mm, HDF doska, povrch fólia, pre stenu hrúbky do 250 mm </t>
  </si>
  <si>
    <t>386</t>
  </si>
  <si>
    <t>998766202.S</t>
  </si>
  <si>
    <t>Presun hmot pre konštrukcie stolárske v objektoch výšky nad 6 do 12 m</t>
  </si>
  <si>
    <t>688767339</t>
  </si>
  <si>
    <t>237</t>
  </si>
  <si>
    <t>767658113.S</t>
  </si>
  <si>
    <t>Montáž vrát sekčných sklopných pod strop plochy nad 9 do 13 m2</t>
  </si>
  <si>
    <t>396</t>
  </si>
  <si>
    <t>55341005360.S</t>
  </si>
  <si>
    <t>Vráta vxš 2750x3500 mm vodorovne rebrované resp. kazetové ozn. D103</t>
  </si>
  <si>
    <t>398</t>
  </si>
  <si>
    <t>239</t>
  </si>
  <si>
    <t>767161120.S</t>
  </si>
  <si>
    <t>Montáž zábradlia rovného z rúrok do muriva, s hmotnosťou 1 metra zábradlia do 30 kg</t>
  </si>
  <si>
    <t>388</t>
  </si>
  <si>
    <t>"Výmera Z1/Z2</t>
  </si>
  <si>
    <t>1,395+2,125+2,62+3,525</t>
  </si>
  <si>
    <t>14552000.S</t>
  </si>
  <si>
    <t>Oceľové zábradlie - výroba a dodávka vrátene žiarového yinkovania a 2x polyuretánového náteru - Z1/Z2 + kotvenie</t>
  </si>
  <si>
    <t>390</t>
  </si>
  <si>
    <t>"Z1 a Z2</t>
  </si>
  <si>
    <t>65,67+109,56</t>
  </si>
  <si>
    <t>241</t>
  </si>
  <si>
    <t>767161140.S</t>
  </si>
  <si>
    <t>Montáž zábradlia rovného z rúrok do muriva, s hmotnosťou 1 metra zábradlia nad 45 kg</t>
  </si>
  <si>
    <t>392</t>
  </si>
  <si>
    <t>"Výmera Z/3</t>
  </si>
  <si>
    <t>(1,54+1,622+1,737+0,2*2+1,621+1,467+1,467*3+1,621*3+1,621+1,467+1,615)*2</t>
  </si>
  <si>
    <t>14552000.S1</t>
  </si>
  <si>
    <t>Oceľové zábradlie - výroba a dodávka vrátene žiarového zinkovania a 2x syntetického náteru - Z3 + kotvenie</t>
  </si>
  <si>
    <t>394</t>
  </si>
  <si>
    <t>"Výmera</t>
  </si>
  <si>
    <t>908,82*2</t>
  </si>
  <si>
    <t>243</t>
  </si>
  <si>
    <t>76783210.S</t>
  </si>
  <si>
    <t>Prekládka strešného rebríka, ošetrenie a vrátane nového náteru</t>
  </si>
  <si>
    <t>400</t>
  </si>
  <si>
    <t>767995103.S</t>
  </si>
  <si>
    <t>Montáž ostatných atypických kovových stavebných doplnkových konštrukcií nad 10 do 20 kg</t>
  </si>
  <si>
    <t>402</t>
  </si>
  <si>
    <t>245</t>
  </si>
  <si>
    <t>14552000101.S</t>
  </si>
  <si>
    <t xml:space="preserve">Výroba a dodanie - Oceľové pleklady </t>
  </si>
  <si>
    <t>-1402386674</t>
  </si>
  <si>
    <t>767995104.1</t>
  </si>
  <si>
    <t>Montáž ostatných kovových stavebných konštrukcií - prestrešenie vstupu SO05 SO06</t>
  </si>
  <si>
    <t>408</t>
  </si>
  <si>
    <t>247</t>
  </si>
  <si>
    <t>14552000103.S</t>
  </si>
  <si>
    <t>Výroba a dodanie - oceľové prvky ( RHS 120x60x5,0, kotvenie ) - prestrešenie</t>
  </si>
  <si>
    <t>410</t>
  </si>
  <si>
    <t>767658115.S</t>
  </si>
  <si>
    <t>Dodávka a montáž šikmej schodiskovej plošiny s min. nosnosťou 200kg, 2x vodiacia koľajnica dl.8 m; 7,0ks zákrut 90°, max. príkon 0,9kW ( 24V DC) , rýchlosť min. 4m/min</t>
  </si>
  <si>
    <t>sub</t>
  </si>
  <si>
    <t>1038760506</t>
  </si>
  <si>
    <t>249</t>
  </si>
  <si>
    <t>998767202.S</t>
  </si>
  <si>
    <t>Presun hmôt pre kovové stavebné doplnkové konštrukcie v objektoch výšky nad 6 do 12 m</t>
  </si>
  <si>
    <t>412</t>
  </si>
  <si>
    <t>769</t>
  </si>
  <si>
    <t>Montáže vzduchotechnických zariadení</t>
  </si>
  <si>
    <t>769.S</t>
  </si>
  <si>
    <t>VZT- viď profesia D.8 VZT</t>
  </si>
  <si>
    <t>416</t>
  </si>
  <si>
    <t>771</t>
  </si>
  <si>
    <t>Podlahy z dlaždíc</t>
  </si>
  <si>
    <t>251</t>
  </si>
  <si>
    <t>771415004.S</t>
  </si>
  <si>
    <t>Montáž soklíkov z obkladačiek do tmelu</t>
  </si>
  <si>
    <t>418</t>
  </si>
  <si>
    <t>12,1+8,65+12,1+8,65+0,5*4+0,5*2+0,25*2+0,6*2-1,15*4-2,05 "1.01</t>
  </si>
  <si>
    <t>5,5+6,35+5,5+6,35-1,15*2-0,8 "1.02</t>
  </si>
  <si>
    <t>3,1"1,05</t>
  </si>
  <si>
    <t>2,95 "1.07</t>
  </si>
  <si>
    <t>(25*0,25*4+3,925+1,83+3,1+1,83+2,5)*2</t>
  </si>
  <si>
    <t>3,325+6,25+3,325+6,25-1,15-1,05 "1.10</t>
  </si>
  <si>
    <t>2,825+6,25+2,825+6,25-1,15-0,8"1.12</t>
  </si>
  <si>
    <t>2,95 "1.16</t>
  </si>
  <si>
    <t>5,75+8,65+5,75+8,65-1,15*2-1,7-0,9"2.01b</t>
  </si>
  <si>
    <t>12,05+2,15+12,05+2,15-0,9*3-1,7*2"2.02</t>
  </si>
  <si>
    <t>2,45+6,35+2,45+6,35-1,15-0,8 "2.05</t>
  </si>
  <si>
    <t>12,15+8,65+12,15+8,65-2,05*2-0,9*3-1,15 "2.06</t>
  </si>
  <si>
    <t>2,55+6,35+2,55+6,35-1,1-1,15"2.16</t>
  </si>
  <si>
    <t>2,65+2,95 "2.18,2.20</t>
  </si>
  <si>
    <t>21,35+2,15+21,35+2,15-2,05*2-0,8*4 "2.17</t>
  </si>
  <si>
    <t>11,9+8,65+11,9+8,65-1,15-0,8*3-2,05*2 "2.21</t>
  </si>
  <si>
    <t>14,8+2,15+14,8+2,15-2,05*2-1,7*2-0,8 "2.28</t>
  </si>
  <si>
    <t>72,45+2,15+72,45+2,15-1,8*2-0,9*11-1,7*3-3,1*2 "3.04,3.14</t>
  </si>
  <si>
    <t>3,1+6,35+3,1+6,35-3,1-1,15+20*0,25*4 "3.11</t>
  </si>
  <si>
    <t>2,825+3,725 "3.18,3.16</t>
  </si>
  <si>
    <t>3,1+6,35+3,1+6,35-3,1-1,15+20*0,25*4"3.19</t>
  </si>
  <si>
    <t>2,15+3,65+2,15+3,65-0,8-0,9"3.20</t>
  </si>
  <si>
    <t>604,22*1,1 "rezerva 10%</t>
  </si>
  <si>
    <t>597640005310</t>
  </si>
  <si>
    <t>Sokel keramický (cena v závislosti od výberu)</t>
  </si>
  <si>
    <t>420</t>
  </si>
  <si>
    <t>keramsokel*3,3</t>
  </si>
  <si>
    <t>253</t>
  </si>
  <si>
    <t>771275309.S</t>
  </si>
  <si>
    <t>Montáž obkladov schodiskových stupňov dlaždicami do lepidla (vrátane lepidla a škárovacej hmoty) "P6</t>
  </si>
  <si>
    <t>2094604466</t>
  </si>
  <si>
    <t>"P6, schodisko</t>
  </si>
  <si>
    <t>(1,5*3,92+3,1*1,83+1,5+2,545+1,5*25*0,2)*2</t>
  </si>
  <si>
    <t>(1,5*2,545*2+3,1*1,83+1,5*20*0,2)*2</t>
  </si>
  <si>
    <t>597740001605.S</t>
  </si>
  <si>
    <t>Dlaždice keramické (cena v závislosti od výberu)</t>
  </si>
  <si>
    <t>912584682</t>
  </si>
  <si>
    <t>P06*1,05"Přepočítané koeficientom množstva</t>
  </si>
  <si>
    <t>255</t>
  </si>
  <si>
    <t>771275901.S</t>
  </si>
  <si>
    <t>Montáž profilu schodiskovej hrany</t>
  </si>
  <si>
    <t>1641490895</t>
  </si>
  <si>
    <t>1,5*25*2+1,5*20*2+6,2*2*2</t>
  </si>
  <si>
    <t>611990002105.S</t>
  </si>
  <si>
    <t>Lišta schodová, profil F</t>
  </si>
  <si>
    <t>-2124335177</t>
  </si>
  <si>
    <t>159,8*1,05 'Prepočítané koeficientom množstva</t>
  </si>
  <si>
    <t>257</t>
  </si>
  <si>
    <t>771575109.S</t>
  </si>
  <si>
    <t>Montáž podláh z dlaždíc keramických do tmelu (vrátane lepidla a skárovacej hmoty) "P1</t>
  </si>
  <si>
    <t>422</t>
  </si>
  <si>
    <t>102,81+35,2+5,79+12,97+5,54+12,41+20,14+17,66+5,68+12,54+3,94+1,6+3,94+1,56+5,35+7,43+4,15+4,69" P/1 1.NP</t>
  </si>
  <si>
    <t>11,6+49,48+25,91+15,56+45,63+4,42+5,77+8,13+4,56+12,59+35,61+45,9+16,2+5,78+12,43+45,74+5,8+8,03+4,31+31,82 "P/1 2.NP</t>
  </si>
  <si>
    <t>38,43+5,97+2,53+6,01+3,58+17,38+19,84+155,77+17,81+18,8+5,24+11,39+19,92+7,85+5,59+5,64+7,62+4,13 "P/1 3.NP</t>
  </si>
  <si>
    <t>"v miestach sprchových kútov vrátane tekutej hydroizolácie</t>
  </si>
  <si>
    <t>597740001600</t>
  </si>
  <si>
    <t>424</t>
  </si>
  <si>
    <t>P01*1,02 "Přepočítané koeficientom množstva</t>
  </si>
  <si>
    <t>259</t>
  </si>
  <si>
    <t>771491013.S</t>
  </si>
  <si>
    <t>Montáž plastových profilov pre dlažbu do malty - dilatácia</t>
  </si>
  <si>
    <t>363702035</t>
  </si>
  <si>
    <t>8,65*3 "PL</t>
  </si>
  <si>
    <t>260</t>
  </si>
  <si>
    <t>283410018565.S</t>
  </si>
  <si>
    <t>Profil dilatačný pre hr. dlaždíc do15 mm "viď detail S1.4.010.17</t>
  </si>
  <si>
    <t>1514528069</t>
  </si>
  <si>
    <t>25,95*1,01 'Prepočítané koeficientom množstva</t>
  </si>
  <si>
    <t>261</t>
  </si>
  <si>
    <t>998771201.S</t>
  </si>
  <si>
    <t>Presun hmôt pre podlahy z dlaždíc v objektoch výšky do 6m</t>
  </si>
  <si>
    <t>426</t>
  </si>
  <si>
    <t>776992220.S</t>
  </si>
  <si>
    <t>Príprava podkladu frézovaním existujúcej podlahy, otryskanie degradovaného betónu oceľovými guličkami</t>
  </si>
  <si>
    <t>-753561304</t>
  </si>
  <si>
    <t>P02+P03+P04+P05</t>
  </si>
  <si>
    <t>263</t>
  </si>
  <si>
    <t>776992200.S</t>
  </si>
  <si>
    <t>Príprava podkladu prebrúsením strojne brúskou na betón</t>
  </si>
  <si>
    <t>1107509696</t>
  </si>
  <si>
    <t>264</t>
  </si>
  <si>
    <t>776990105.S</t>
  </si>
  <si>
    <t>Vysávanie podkladu pred kladením povlakových podláh</t>
  </si>
  <si>
    <t>1850761105</t>
  </si>
  <si>
    <t>265</t>
  </si>
  <si>
    <t>998776201.S</t>
  </si>
  <si>
    <t>Presun hmôt pre podlahy povlakové v objektoch výšky do 6 m</t>
  </si>
  <si>
    <t>238453416</t>
  </si>
  <si>
    <t>777</t>
  </si>
  <si>
    <t>Podlahy syntetické</t>
  </si>
  <si>
    <t>266</t>
  </si>
  <si>
    <t>777130105.S</t>
  </si>
  <si>
    <t>D+M Polyuretánová podlaha - koberec z prírodného kameňa, hr. 6 mm, penetrácia, posyp kremičitým pieskom, 1x stierka plnená mramorovým kamenivom "komplet P4,P5</t>
  </si>
  <si>
    <t>-1256340537</t>
  </si>
  <si>
    <t>(5,6*1,1+6,2*1,4)*1,1 "P4</t>
  </si>
  <si>
    <t>(1,5*1,2+3,4*1,5+6,165*1,11+6,2*1,42+0,3*1,08+6,2*0,2*2)*1,1 "P5</t>
  </si>
  <si>
    <t>267</t>
  </si>
  <si>
    <t>777610405.S</t>
  </si>
  <si>
    <t>D+M Epoxidovo-živicový náter, 2x náter odolný kyselinám, ropným látkam, soliam, chemikáliam "komplet P3</t>
  </si>
  <si>
    <t>-2067781015</t>
  </si>
  <si>
    <t>34,04+51,56+12,69 "P3</t>
  </si>
  <si>
    <t>268</t>
  </si>
  <si>
    <t>777531054</t>
  </si>
  <si>
    <t>D+M Metalakrylátová penetrácia na mastné betón + zásyp kremičitým pieskom fr. 0,3-0,8mm</t>
  </si>
  <si>
    <t>430</t>
  </si>
  <si>
    <t>269</t>
  </si>
  <si>
    <t>77753105.S</t>
  </si>
  <si>
    <t>D+M Metalakrylátová samonivelačná elastická stierka hr. 4-6 mm s kremičitým pieskom fr.0,3-0,8mm vr. brúsenia</t>
  </si>
  <si>
    <t>432</t>
  </si>
  <si>
    <t>(12,58+46,48+9,42+10,17+90,2+43,25+46,36+9,67+9,42+18,65+19,14+12,58)*1,1"1.np</t>
  </si>
  <si>
    <t>(20,36+20,53+16,74+38,06+18,02+18,06+12,8+34,84+36,72+17,98+52,77)*1,1 "2.np</t>
  </si>
  <si>
    <t>(51,9+18,2+52,9+35,77+56,88+17,08+36,43+35,16+18,3+51,74)*1,1 "3.np</t>
  </si>
  <si>
    <t>270</t>
  </si>
  <si>
    <t>777630000.S</t>
  </si>
  <si>
    <t>Zhotovenie náteru zo syntetických hmôt na báze epoxidovej živice v dvoch vrstvách ( 3-vrstvy ) - RAL prispôsobiť podľa požiadaviek</t>
  </si>
  <si>
    <t>438</t>
  </si>
  <si>
    <t>P02*3 "Přepočítané koeficientom množstva</t>
  </si>
  <si>
    <t>271</t>
  </si>
  <si>
    <t>2456900024.S</t>
  </si>
  <si>
    <t>Metakrylátový dvojzložkový povrchový lakna polymérbetón</t>
  </si>
  <si>
    <t>440</t>
  </si>
  <si>
    <t>P02*0,8 "Přepočítané koeficientom množstva</t>
  </si>
  <si>
    <t>272</t>
  </si>
  <si>
    <t>998777201.S</t>
  </si>
  <si>
    <t>Presun hmôt pre podlahy syntetické v objektoch výšky do 6 m</t>
  </si>
  <si>
    <t>442</t>
  </si>
  <si>
    <t>781</t>
  </si>
  <si>
    <t>Obklady</t>
  </si>
  <si>
    <t>273</t>
  </si>
  <si>
    <t>781445018.S</t>
  </si>
  <si>
    <t>Montáž obkladov vnútor. stien z obkladačiek kladených do tmelu(vrátane lepidla a škárovacej hmoty)</t>
  </si>
  <si>
    <t>444</t>
  </si>
  <si>
    <t>(3,1*4+4,25*2+1,9*2)*2-0,8*1,97*3-1,15*2 "1.04,1.05</t>
  </si>
  <si>
    <t>(2,95*4+4,25*2+1,9*2)*2-0,8*1,97*3-1,15*2 "1.06,1.07</t>
  </si>
  <si>
    <t>(2,95*4+4,25*2+1,95*2)*2-0,8*1,97*3-1,15*2"1.15,1.16</t>
  </si>
  <si>
    <t>(1,325+4,4)*2*2-0,7*2 "1.20,1.21</t>
  </si>
  <si>
    <t>(1,3+4,4)*2*2-0,7*2"1.22,1.23</t>
  </si>
  <si>
    <t>(2,75+1,945)*2-0,8*2-0,9*2 "1.24</t>
  </si>
  <si>
    <t>(2,75+2,7+1,53)*2-0,9*2,1-1,15*2-2*0,25*2 "1.25,1.26</t>
  </si>
  <si>
    <t>(2,75+1,75)*2*2-0,9*2-1,15*2+0,25*2*2 "1.33</t>
  </si>
  <si>
    <t>(6,35*2+2,425*2+1*6)*2-0,9*2-1,15*2+0,25*2*2+3,2*1,5 "2.01a,b</t>
  </si>
  <si>
    <t>3,2*1,5 "2.05</t>
  </si>
  <si>
    <t>(3,04*4+4,205*2+1,92*2)*2-0,9*2-0,8*2-1,15*2+0,25*2*2 "2.07,2.08,2.09</t>
  </si>
  <si>
    <t>(2,81*4+4,525*2+1,65*2)*2-0,9*2-0,8*2-1,15*2+0,25*2*2 "2.10,2.11</t>
  </si>
  <si>
    <t>(5,5*1,6)*2 "2.12,2.13</t>
  </si>
  <si>
    <t>(2,95*4+2,65*2+6,3*4)*2+(1,2*10)*2-0,8*1,97*3-0,99*2,08-1,15*2*2 "2.18,2.19,2.20</t>
  </si>
  <si>
    <t>1,2*1,6 "2.22</t>
  </si>
  <si>
    <t>(3,2*4+4,205*2+1,92*2)*2-0,9*2*2-0,8*2-1,15*2+0,25*2*2"2.23,2.24</t>
  </si>
  <si>
    <t>1,2*1,5*2 "2.26,2.28</t>
  </si>
  <si>
    <t>(3,04+6,25)*2*2-0,8*2*2-1,15*2+0,25*2*2 "3.05,3.06,3.07,3.08</t>
  </si>
  <si>
    <t>6,25*1,6 "3.09</t>
  </si>
  <si>
    <t>1,2*1,5 "3.12</t>
  </si>
  <si>
    <t>0,85*1,5 "3.13</t>
  </si>
  <si>
    <t>(2,725*4+2,825*2+6,3*4)*2+(1,2*8)*2-0,8*1,97*3-0,90*2,02-1,15*2*2 "3.16a,3.17,3.18</t>
  </si>
  <si>
    <t>1,5*1,6"3.22</t>
  </si>
  <si>
    <t>(3,65+2,15+2,6+1)*2*2-0,8*2-1,15*2+0,25*2*2 "3.21,3.20</t>
  </si>
  <si>
    <t>(3,05*4+4,205*2+2,01*2)*2-0,9*2*2-0,8*2-1,15*2+0,25*2*2 "3.22,3.23,3.24</t>
  </si>
  <si>
    <t>1,15*1,5"3.26</t>
  </si>
  <si>
    <t>1,2*1,5 "3.28</t>
  </si>
  <si>
    <t>274</t>
  </si>
  <si>
    <t>597640000400.S</t>
  </si>
  <si>
    <t>Obkladačky keramické glazované jednofarebné hladké (cena v závislosti od výberu)</t>
  </si>
  <si>
    <t>446</t>
  </si>
  <si>
    <t>keram_obklad*1,02 "Přepočítané koeficientom množstva</t>
  </si>
  <si>
    <t>275</t>
  </si>
  <si>
    <t>998781202.S</t>
  </si>
  <si>
    <t>Presun hmôt pre obklady keramické v objektoch výšky nad 6 do 12 m</t>
  </si>
  <si>
    <t>1334934864</t>
  </si>
  <si>
    <t>783</t>
  </si>
  <si>
    <t>Nátery</t>
  </si>
  <si>
    <t>276</t>
  </si>
  <si>
    <t>783222100.S</t>
  </si>
  <si>
    <t>Nátery kov.stav.doplnk.konštr. syntetické farby šedej na vzduchu schnúce dvojnásobné - 70µm (základ+vrch)</t>
  </si>
  <si>
    <t>448</t>
  </si>
  <si>
    <t>129,6*0,04*4+166,2*(0,08*2+0,06*2)+200*(0,03*2) "preklady</t>
  </si>
  <si>
    <t>37,53 "oceľové prvky prestrešenia vstupu</t>
  </si>
  <si>
    <t>784</t>
  </si>
  <si>
    <t>Maľby</t>
  </si>
  <si>
    <t>277</t>
  </si>
  <si>
    <t>784418011.S</t>
  </si>
  <si>
    <t>Zakrývanie otvorov, podláh a zariadení fóliou v miestnostiach alebo na schodisku</t>
  </si>
  <si>
    <t>-268490553</t>
  </si>
  <si>
    <t>278</t>
  </si>
  <si>
    <t>784418012.S</t>
  </si>
  <si>
    <t>Zakrývanie podláh a zariadení papierom v miestnostiach alebo na schodisku</t>
  </si>
  <si>
    <t>-392467010</t>
  </si>
  <si>
    <t>279</t>
  </si>
  <si>
    <t>784410100.S</t>
  </si>
  <si>
    <t>Penetrovanie jednonásobné jemnozrnných podkladov výšky do 3,80 m</t>
  </si>
  <si>
    <t>1425203926</t>
  </si>
  <si>
    <t>omietka_strop+omietka_steny+1299,45+98,29</t>
  </si>
  <si>
    <t>784410500.S</t>
  </si>
  <si>
    <t>Prebrúsenie a oprášenie jemnozrnných povrchov výšky do 3,80 m</t>
  </si>
  <si>
    <t>1334603306</t>
  </si>
  <si>
    <t>281</t>
  </si>
  <si>
    <t>784430010.S</t>
  </si>
  <si>
    <t>Maľby akrylátové základné dvojnásobné, ručne nanášané na jemnozrnný podklad výšky do 3,80 m</t>
  </si>
  <si>
    <t>452</t>
  </si>
  <si>
    <t>omietka_strop+omietka_steny-keram_obklad+1299,45+98,29</t>
  </si>
  <si>
    <t>Práce a dodávky M</t>
  </si>
  <si>
    <t>21-M</t>
  </si>
  <si>
    <t>Elektromontáže</t>
  </si>
  <si>
    <t>210.S</t>
  </si>
  <si>
    <t>ELI- viď profesia D.4 ELI</t>
  </si>
  <si>
    <t>454</t>
  </si>
  <si>
    <t>283</t>
  </si>
  <si>
    <t>211.S</t>
  </si>
  <si>
    <t>Prekládka audiovrátnika</t>
  </si>
  <si>
    <t>sub.</t>
  </si>
  <si>
    <t>456</t>
  </si>
  <si>
    <t>212.S</t>
  </si>
  <si>
    <t>Prekládka IBS (3x kamera)</t>
  </si>
  <si>
    <t>458</t>
  </si>
  <si>
    <t>VRN</t>
  </si>
  <si>
    <t>Vedľajšie rozpočtové náklady</t>
  </si>
  <si>
    <t>285</t>
  </si>
  <si>
    <t>000600013.S</t>
  </si>
  <si>
    <t>Hasiaci prístroj práškový 6kg vratane konzoly na stenu</t>
  </si>
  <si>
    <t>460</t>
  </si>
  <si>
    <t>000600012.S</t>
  </si>
  <si>
    <t>Demontáž a opätovná montáž klimatizčnej jednotky, demontáž predizolovaného medeného potrubia dl. 10m,montáž predizol. potrubia 10 m</t>
  </si>
  <si>
    <t>462</t>
  </si>
  <si>
    <t>287</t>
  </si>
  <si>
    <t>000600014.S</t>
  </si>
  <si>
    <t>Demontáž a opätovná montáž strešného rebríka vrátane prekotvenia konzol 4ks 60x10x200 (privarenie)+ 1xzakladný a 2x syntetický náter</t>
  </si>
  <si>
    <t>464</t>
  </si>
  <si>
    <t>000600011.S</t>
  </si>
  <si>
    <t>Zariadenie staveniska</t>
  </si>
  <si>
    <t>eur</t>
  </si>
  <si>
    <t>466</t>
  </si>
  <si>
    <t>289</t>
  </si>
  <si>
    <t>001000011.S</t>
  </si>
  <si>
    <t>Inžinierska činnosť</t>
  </si>
  <si>
    <t>468</t>
  </si>
  <si>
    <t>Spojená škola DETVA - modernizácia odborného vzdelávania - stavebné úpravy budovy dielní</t>
  </si>
  <si>
    <t>22. 2. 2022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</si>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</sst>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30" x14ac:knownFonts="1">
    <font>
      <sz val="8"/>
      <name val="Arial CE"/>
      <family val="2"/>
    </font>
    <font>
      <sz val="8"/>
      <color rgb="FF3366FF"/>
      <name val="Arial CE"/>
    </font>
    <font>
      <sz val="8"/>
      <color rgb="FF000000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8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5" fontId="11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13" fillId="4" borderId="5" xfId="0" applyFont="1" applyFill="1" applyBorder="1" applyAlignment="1">
      <alignment horizontal="left" vertical="center"/>
    </xf>
    <xf numFmtId="0" fontId="0" fillId="4" borderId="6" xfId="0" applyFill="1" applyBorder="1" applyAlignment="1">
      <alignment vertical="center"/>
    </xf>
    <xf numFmtId="0" fontId="13" fillId="4" borderId="6" xfId="0" applyFont="1" applyFill="1" applyBorder="1" applyAlignment="1">
      <alignment horizontal="right" vertical="center"/>
    </xf>
    <xf numFmtId="0" fontId="13" fillId="4" borderId="6" xfId="0" applyFont="1" applyFill="1" applyBorder="1" applyAlignment="1">
      <alignment horizontal="center" vertical="center"/>
    </xf>
    <xf numFmtId="4" fontId="13" fillId="4" borderId="6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14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5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12" xfId="0" applyFont="1" applyBorder="1" applyAlignment="1">
      <alignment horizontal="left" vertical="center"/>
    </xf>
    <xf numFmtId="0" fontId="18" fillId="0" borderId="12" xfId="0" applyFont="1" applyBorder="1" applyAlignment="1">
      <alignment vertical="center"/>
    </xf>
    <xf numFmtId="4" fontId="18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" fontId="9" fillId="0" borderId="0" xfId="0" applyNumberFormat="1" applyFont="1"/>
    <xf numFmtId="0" fontId="0" fillId="0" borderId="16" xfId="0" applyBorder="1" applyAlignment="1">
      <alignment vertical="center"/>
    </xf>
    <xf numFmtId="166" fontId="20" fillId="0" borderId="4" xfId="0" applyNumberFormat="1" applyFont="1" applyBorder="1"/>
    <xf numFmtId="166" fontId="20" fillId="0" borderId="17" xfId="0" applyNumberFormat="1" applyFont="1" applyBorder="1"/>
    <xf numFmtId="4" fontId="21" fillId="0" borderId="0" xfId="0" applyNumberFormat="1" applyFont="1" applyAlignment="1">
      <alignment vertical="center"/>
    </xf>
    <xf numFmtId="0" fontId="22" fillId="0" borderId="0" xfId="0" applyFont="1"/>
    <xf numFmtId="0" fontId="22" fillId="0" borderId="3" xfId="0" applyFont="1" applyBorder="1"/>
    <xf numFmtId="0" fontId="2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2" fillId="0" borderId="0" xfId="0" applyFont="1" applyProtection="1">
      <protection locked="0"/>
    </xf>
    <xf numFmtId="4" fontId="17" fillId="0" borderId="0" xfId="0" applyNumberFormat="1" applyFont="1"/>
    <xf numFmtId="0" fontId="22" fillId="0" borderId="18" xfId="0" applyFont="1" applyBorder="1"/>
    <xf numFmtId="166" fontId="22" fillId="0" borderId="0" xfId="0" applyNumberFormat="1" applyFont="1"/>
    <xf numFmtId="166" fontId="22" fillId="0" borderId="19" xfId="0" applyNumberFormat="1" applyFont="1" applyBorder="1"/>
    <xf numFmtId="0" fontId="22" fillId="0" borderId="0" xfId="0" applyFont="1" applyAlignment="1">
      <alignment horizontal="center"/>
    </xf>
    <xf numFmtId="4" fontId="22" fillId="0" borderId="0" xfId="0" applyNumberFormat="1" applyFont="1" applyAlignment="1">
      <alignment vertical="center"/>
    </xf>
    <xf numFmtId="0" fontId="18" fillId="0" borderId="0" xfId="0" applyFont="1" applyAlignment="1">
      <alignment horizontal="left"/>
    </xf>
    <xf numFmtId="4" fontId="18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49" fontId="15" fillId="0" borderId="20" xfId="0" applyNumberFormat="1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167" fontId="15" fillId="0" borderId="20" xfId="0" applyNumberFormat="1" applyFont="1" applyBorder="1" applyAlignment="1" applyProtection="1">
      <alignment vertical="center"/>
      <protection locked="0"/>
    </xf>
    <xf numFmtId="4" fontId="15" fillId="2" borderId="20" xfId="0" applyNumberFormat="1" applyFont="1" applyFill="1" applyBorder="1" applyAlignment="1" applyProtection="1">
      <alignment vertical="center"/>
      <protection locked="0"/>
    </xf>
    <xf numFmtId="4" fontId="15" fillId="0" borderId="20" xfId="0" applyNumberFormat="1" applyFont="1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19" fillId="2" borderId="18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9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167" fontId="23" fillId="0" borderId="0" xfId="0" applyNumberFormat="1" applyFont="1" applyAlignment="1">
      <alignment vertical="center"/>
    </xf>
    <xf numFmtId="0" fontId="23" fillId="0" borderId="0" xfId="0" applyFont="1" applyAlignment="1" applyProtection="1">
      <alignment vertical="center"/>
      <protection locked="0"/>
    </xf>
    <xf numFmtId="0" fontId="23" fillId="0" borderId="18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167" fontId="25" fillId="0" borderId="0" xfId="0" applyNumberFormat="1" applyFont="1" applyAlignment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25" fillId="0" borderId="18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 applyProtection="1">
      <alignment vertical="center"/>
      <protection locked="0"/>
    </xf>
    <xf numFmtId="0" fontId="26" fillId="0" borderId="18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167" fontId="27" fillId="0" borderId="0" xfId="0" applyNumberFormat="1" applyFont="1" applyAlignment="1">
      <alignment vertical="center"/>
    </xf>
    <xf numFmtId="0" fontId="27" fillId="0" borderId="0" xfId="0" applyFont="1" applyAlignment="1" applyProtection="1">
      <alignment vertical="center"/>
      <protection locked="0"/>
    </xf>
    <xf numFmtId="0" fontId="27" fillId="0" borderId="18" xfId="0" applyFont="1" applyBorder="1" applyAlignment="1">
      <alignment vertical="center"/>
    </xf>
    <xf numFmtId="0" fontId="27" fillId="0" borderId="19" xfId="0" applyFont="1" applyBorder="1" applyAlignment="1">
      <alignment vertical="center"/>
    </xf>
    <xf numFmtId="0" fontId="19" fillId="2" borderId="21" xfId="0" applyFont="1" applyFill="1" applyBorder="1" applyAlignment="1" applyProtection="1">
      <alignment horizontal="left" vertical="center"/>
      <protection locked="0"/>
    </xf>
    <xf numFmtId="0" fontId="19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166" fontId="19" fillId="0" borderId="12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28" fillId="0" borderId="20" xfId="0" applyFont="1" applyBorder="1" applyAlignment="1" applyProtection="1">
      <alignment horizontal="center" vertical="center"/>
      <protection locked="0"/>
    </xf>
    <xf numFmtId="49" fontId="28" fillId="0" borderId="20" xfId="0" applyNumberFormat="1" applyFont="1" applyBorder="1" applyAlignment="1" applyProtection="1">
      <alignment horizontal="left" vertical="center" wrapText="1"/>
      <protection locked="0"/>
    </xf>
    <xf numFmtId="0" fontId="28" fillId="0" borderId="20" xfId="0" applyFont="1" applyBorder="1" applyAlignment="1" applyProtection="1">
      <alignment horizontal="left" vertical="center" wrapText="1"/>
      <protection locked="0"/>
    </xf>
    <xf numFmtId="0" fontId="28" fillId="0" borderId="20" xfId="0" applyFont="1" applyBorder="1" applyAlignment="1" applyProtection="1">
      <alignment horizontal="center" vertical="center" wrapText="1"/>
      <protection locked="0"/>
    </xf>
    <xf numFmtId="167" fontId="28" fillId="0" borderId="20" xfId="0" applyNumberFormat="1" applyFont="1" applyBorder="1" applyAlignment="1" applyProtection="1">
      <alignment vertical="center"/>
      <protection locked="0"/>
    </xf>
    <xf numFmtId="4" fontId="28" fillId="2" borderId="20" xfId="0" applyNumberFormat="1" applyFont="1" applyFill="1" applyBorder="1" applyAlignment="1" applyProtection="1">
      <alignment vertical="center"/>
      <protection locked="0"/>
    </xf>
    <xf numFmtId="4" fontId="28" fillId="0" borderId="20" xfId="0" applyNumberFormat="1" applyFont="1" applyBorder="1" applyAlignment="1" applyProtection="1">
      <alignment vertical="center"/>
      <protection locked="0"/>
    </xf>
    <xf numFmtId="0" fontId="29" fillId="0" borderId="20" xfId="0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8" fillId="2" borderId="18" xfId="0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 vertical="center"/>
    </xf>
    <xf numFmtId="167" fontId="15" fillId="2" borderId="2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BM339"/>
  <sheetViews>
    <sheetView showGridLines="0" tabSelected="1" workbookViewId="0">
      <selection activeCell="Z15" sqref="Z1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56" ht="36.950000000000003" customHeight="1" x14ac:dyDescent="0.2">
      <c r="L2" s="152" t="s">
        <v>0</v>
      </c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" t="s">
        <v>1</v>
      </c>
      <c r="AZ2" s="2" t="s">
        <v>2</v>
      </c>
      <c r="BA2" s="2" t="s">
        <v>3</v>
      </c>
      <c r="BB2" s="2" t="s">
        <v>3</v>
      </c>
      <c r="BC2" s="2" t="s">
        <v>4</v>
      </c>
      <c r="BD2" s="2" t="s">
        <v>5</v>
      </c>
    </row>
    <row r="3" spans="2:56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1" t="s">
        <v>6</v>
      </c>
      <c r="AZ3" s="2" t="s">
        <v>7</v>
      </c>
      <c r="BA3" s="2" t="s">
        <v>3</v>
      </c>
      <c r="BB3" s="2" t="s">
        <v>3</v>
      </c>
      <c r="BC3" s="2" t="s">
        <v>8</v>
      </c>
      <c r="BD3" s="2" t="s">
        <v>5</v>
      </c>
    </row>
    <row r="4" spans="2:56" ht="24.95" customHeight="1" x14ac:dyDescent="0.2">
      <c r="B4" s="5"/>
      <c r="D4" s="6" t="s">
        <v>9</v>
      </c>
      <c r="L4" s="5"/>
      <c r="M4" s="7" t="s">
        <v>10</v>
      </c>
      <c r="AT4" s="1" t="s">
        <v>11</v>
      </c>
    </row>
    <row r="5" spans="2:56" ht="6.95" customHeight="1" x14ac:dyDescent="0.2">
      <c r="B5" s="5"/>
      <c r="L5" s="5"/>
    </row>
    <row r="6" spans="2:56" ht="12" customHeight="1" x14ac:dyDescent="0.2">
      <c r="B6" s="5"/>
      <c r="D6" s="8" t="s">
        <v>12</v>
      </c>
      <c r="L6" s="5"/>
    </row>
    <row r="7" spans="2:56" ht="26.25" customHeight="1" x14ac:dyDescent="0.2">
      <c r="B7" s="5"/>
      <c r="E7" s="154" t="s">
        <v>1982</v>
      </c>
      <c r="F7" s="155"/>
      <c r="G7" s="155"/>
      <c r="H7" s="155"/>
      <c r="L7" s="5"/>
    </row>
    <row r="8" spans="2:56" ht="12" customHeight="1" x14ac:dyDescent="0.2">
      <c r="B8" s="5"/>
      <c r="D8" s="8" t="s">
        <v>13</v>
      </c>
      <c r="L8" s="5"/>
    </row>
    <row r="9" spans="2:56" s="9" customFormat="1" ht="16.5" customHeight="1" x14ac:dyDescent="0.2">
      <c r="B9" s="10"/>
      <c r="E9" s="154" t="s">
        <v>14</v>
      </c>
      <c r="F9" s="151"/>
      <c r="G9" s="151"/>
      <c r="H9" s="151"/>
      <c r="L9" s="10"/>
    </row>
    <row r="10" spans="2:56" s="9" customFormat="1" ht="12" customHeight="1" x14ac:dyDescent="0.2">
      <c r="B10" s="10"/>
      <c r="D10" s="8" t="s">
        <v>15</v>
      </c>
      <c r="L10" s="10"/>
    </row>
    <row r="11" spans="2:56" s="9" customFormat="1" ht="16.5" customHeight="1" x14ac:dyDescent="0.2">
      <c r="B11" s="10"/>
      <c r="E11" s="150" t="s">
        <v>16</v>
      </c>
      <c r="F11" s="151"/>
      <c r="G11" s="151"/>
      <c r="H11" s="151"/>
      <c r="L11" s="10"/>
    </row>
    <row r="12" spans="2:56" s="9" customFormat="1" x14ac:dyDescent="0.2">
      <c r="B12" s="10"/>
      <c r="L12" s="10"/>
    </row>
    <row r="13" spans="2:56" s="9" customFormat="1" ht="12" customHeight="1" x14ac:dyDescent="0.2">
      <c r="B13" s="10"/>
      <c r="D13" s="8" t="s">
        <v>17</v>
      </c>
      <c r="F13" s="11" t="s">
        <v>3</v>
      </c>
      <c r="I13" s="8" t="s">
        <v>18</v>
      </c>
      <c r="J13" s="11" t="s">
        <v>3</v>
      </c>
      <c r="L13" s="10"/>
    </row>
    <row r="14" spans="2:56" s="9" customFormat="1" ht="12" customHeight="1" x14ac:dyDescent="0.2">
      <c r="B14" s="10"/>
      <c r="D14" s="8" t="s">
        <v>19</v>
      </c>
      <c r="F14" s="11" t="s">
        <v>20</v>
      </c>
      <c r="I14" s="8" t="s">
        <v>21</v>
      </c>
      <c r="J14" s="12" t="s">
        <v>1983</v>
      </c>
      <c r="L14" s="10"/>
    </row>
    <row r="15" spans="2:56" s="9" customFormat="1" ht="10.9" customHeight="1" x14ac:dyDescent="0.2">
      <c r="B15" s="10"/>
      <c r="L15" s="10"/>
    </row>
    <row r="16" spans="2:56" s="9" customFormat="1" ht="12" customHeight="1" x14ac:dyDescent="0.2">
      <c r="B16" s="10"/>
      <c r="D16" s="8" t="s">
        <v>22</v>
      </c>
      <c r="I16" s="8" t="s">
        <v>23</v>
      </c>
      <c r="J16" s="11" t="s">
        <v>3</v>
      </c>
      <c r="L16" s="10"/>
    </row>
    <row r="17" spans="2:12" s="9" customFormat="1" ht="18" customHeight="1" x14ac:dyDescent="0.2">
      <c r="B17" s="10"/>
      <c r="E17" s="11" t="s">
        <v>24</v>
      </c>
      <c r="I17" s="8" t="s">
        <v>25</v>
      </c>
      <c r="J17" s="11" t="s">
        <v>3</v>
      </c>
      <c r="L17" s="10"/>
    </row>
    <row r="18" spans="2:12" s="9" customFormat="1" ht="6.95" customHeight="1" x14ac:dyDescent="0.2">
      <c r="B18" s="10"/>
      <c r="L18" s="10"/>
    </row>
    <row r="19" spans="2:12" s="9" customFormat="1" ht="12" customHeight="1" x14ac:dyDescent="0.2">
      <c r="B19" s="10"/>
      <c r="D19" s="8" t="s">
        <v>26</v>
      </c>
      <c r="I19" s="8" t="s">
        <v>23</v>
      </c>
      <c r="J19" s="13" t="s">
        <v>1984</v>
      </c>
      <c r="L19" s="10"/>
    </row>
    <row r="20" spans="2:12" s="9" customFormat="1" ht="18" customHeight="1" x14ac:dyDescent="0.2">
      <c r="B20" s="10"/>
      <c r="E20" s="156" t="s">
        <v>1984</v>
      </c>
      <c r="F20" s="157"/>
      <c r="G20" s="157"/>
      <c r="H20" s="157"/>
      <c r="I20" s="8" t="s">
        <v>25</v>
      </c>
      <c r="J20" s="13" t="s">
        <v>1984</v>
      </c>
      <c r="L20" s="10"/>
    </row>
    <row r="21" spans="2:12" s="9" customFormat="1" ht="6.95" customHeight="1" x14ac:dyDescent="0.2">
      <c r="B21" s="10"/>
      <c r="L21" s="10"/>
    </row>
    <row r="22" spans="2:12" s="9" customFormat="1" ht="12" customHeight="1" x14ac:dyDescent="0.2">
      <c r="B22" s="10"/>
      <c r="D22" s="8" t="s">
        <v>27</v>
      </c>
      <c r="I22" s="8" t="s">
        <v>23</v>
      </c>
      <c r="J22" s="11" t="s">
        <v>3</v>
      </c>
      <c r="L22" s="10"/>
    </row>
    <row r="23" spans="2:12" s="9" customFormat="1" ht="18" customHeight="1" x14ac:dyDescent="0.2">
      <c r="B23" s="10"/>
      <c r="E23" s="11" t="s">
        <v>28</v>
      </c>
      <c r="I23" s="8" t="s">
        <v>25</v>
      </c>
      <c r="J23" s="11" t="s">
        <v>3</v>
      </c>
      <c r="L23" s="10"/>
    </row>
    <row r="24" spans="2:12" s="9" customFormat="1" ht="6.95" customHeight="1" x14ac:dyDescent="0.2">
      <c r="B24" s="10"/>
      <c r="L24" s="10"/>
    </row>
    <row r="25" spans="2:12" s="9" customFormat="1" ht="12" customHeight="1" x14ac:dyDescent="0.2">
      <c r="B25" s="10"/>
      <c r="D25" s="8" t="s">
        <v>29</v>
      </c>
      <c r="I25" s="8" t="s">
        <v>23</v>
      </c>
      <c r="J25" s="11" t="s">
        <v>3</v>
      </c>
      <c r="L25" s="10"/>
    </row>
    <row r="26" spans="2:12" s="9" customFormat="1" ht="18" customHeight="1" x14ac:dyDescent="0.2">
      <c r="B26" s="10"/>
      <c r="E26" s="11" t="s">
        <v>30</v>
      </c>
      <c r="I26" s="8" t="s">
        <v>25</v>
      </c>
      <c r="J26" s="11" t="s">
        <v>3</v>
      </c>
      <c r="L26" s="10"/>
    </row>
    <row r="27" spans="2:12" s="9" customFormat="1" ht="6.95" customHeight="1" x14ac:dyDescent="0.2">
      <c r="B27" s="10"/>
      <c r="L27" s="10"/>
    </row>
    <row r="28" spans="2:12" s="9" customFormat="1" ht="12" customHeight="1" x14ac:dyDescent="0.2">
      <c r="B28" s="10"/>
      <c r="D28" s="8" t="s">
        <v>31</v>
      </c>
      <c r="L28" s="10"/>
    </row>
    <row r="29" spans="2:12" s="14" customFormat="1" ht="47.25" customHeight="1" x14ac:dyDescent="0.2">
      <c r="B29" s="15"/>
      <c r="E29" s="158" t="s">
        <v>32</v>
      </c>
      <c r="F29" s="158"/>
      <c r="G29" s="158"/>
      <c r="H29" s="158"/>
      <c r="L29" s="15"/>
    </row>
    <row r="30" spans="2:12" s="9" customFormat="1" ht="6.95" customHeight="1" x14ac:dyDescent="0.2">
      <c r="B30" s="10"/>
      <c r="L30" s="10"/>
    </row>
    <row r="31" spans="2:12" s="9" customFormat="1" ht="6.95" customHeight="1" x14ac:dyDescent="0.2">
      <c r="B31" s="10"/>
      <c r="D31" s="16"/>
      <c r="E31" s="16"/>
      <c r="F31" s="16"/>
      <c r="G31" s="16"/>
      <c r="H31" s="16"/>
      <c r="I31" s="16"/>
      <c r="J31" s="16"/>
      <c r="K31" s="16"/>
      <c r="L31" s="10"/>
    </row>
    <row r="32" spans="2:12" s="9" customFormat="1" ht="25.35" customHeight="1" x14ac:dyDescent="0.2">
      <c r="B32" s="10"/>
      <c r="D32" s="17" t="s">
        <v>33</v>
      </c>
      <c r="J32" s="18">
        <f>ROUND(J134, 2)</f>
        <v>0</v>
      </c>
      <c r="L32" s="10"/>
    </row>
    <row r="33" spans="2:12" s="9" customFormat="1" ht="6.95" customHeight="1" x14ac:dyDescent="0.2">
      <c r="B33" s="10"/>
      <c r="D33" s="16"/>
      <c r="E33" s="16"/>
      <c r="F33" s="16"/>
      <c r="G33" s="16"/>
      <c r="H33" s="16"/>
      <c r="I33" s="16"/>
      <c r="J33" s="16"/>
      <c r="K33" s="16"/>
      <c r="L33" s="10"/>
    </row>
    <row r="34" spans="2:12" s="9" customFormat="1" ht="14.45" customHeight="1" x14ac:dyDescent="0.2">
      <c r="B34" s="10"/>
      <c r="F34" s="19" t="s">
        <v>34</v>
      </c>
      <c r="I34" s="19" t="s">
        <v>35</v>
      </c>
      <c r="J34" s="19" t="s">
        <v>36</v>
      </c>
      <c r="L34" s="10"/>
    </row>
    <row r="35" spans="2:12" s="9" customFormat="1" ht="14.45" customHeight="1" x14ac:dyDescent="0.2">
      <c r="B35" s="10"/>
      <c r="D35" s="20" t="s">
        <v>37</v>
      </c>
      <c r="E35" s="21" t="s">
        <v>38</v>
      </c>
      <c r="F35" s="22">
        <f>ROUND((SUM(BE134:BE338)),  2)</f>
        <v>0</v>
      </c>
      <c r="G35" s="23"/>
      <c r="H35" s="23"/>
      <c r="I35" s="24">
        <v>0.2</v>
      </c>
      <c r="J35" s="22">
        <f>ROUND(((SUM(BE134:BE338))*I35),  2)</f>
        <v>0</v>
      </c>
      <c r="L35" s="10"/>
    </row>
    <row r="36" spans="2:12" s="9" customFormat="1" ht="14.45" customHeight="1" x14ac:dyDescent="0.2">
      <c r="B36" s="10"/>
      <c r="E36" s="21" t="s">
        <v>39</v>
      </c>
      <c r="F36" s="22">
        <f>ROUND((SUM(BF134:BF338)),  2)</f>
        <v>0</v>
      </c>
      <c r="G36" s="23"/>
      <c r="H36" s="23"/>
      <c r="I36" s="24">
        <v>0.2</v>
      </c>
      <c r="J36" s="22">
        <f>ROUND(((SUM(BF134:BF338))*I36),  2)</f>
        <v>0</v>
      </c>
      <c r="L36" s="10"/>
    </row>
    <row r="37" spans="2:12" s="9" customFormat="1" ht="14.45" hidden="1" customHeight="1" x14ac:dyDescent="0.2">
      <c r="B37" s="10"/>
      <c r="E37" s="8" t="s">
        <v>40</v>
      </c>
      <c r="F37" s="25">
        <f>ROUND((SUM(BG134:BG338)),  2)</f>
        <v>0</v>
      </c>
      <c r="I37" s="26">
        <v>0.2</v>
      </c>
      <c r="J37" s="25">
        <f>0</f>
        <v>0</v>
      </c>
      <c r="L37" s="10"/>
    </row>
    <row r="38" spans="2:12" s="9" customFormat="1" ht="14.45" hidden="1" customHeight="1" x14ac:dyDescent="0.2">
      <c r="B38" s="10"/>
      <c r="E38" s="8" t="s">
        <v>41</v>
      </c>
      <c r="F38" s="25">
        <f>ROUND((SUM(BH134:BH338)),  2)</f>
        <v>0</v>
      </c>
      <c r="I38" s="26">
        <v>0.2</v>
      </c>
      <c r="J38" s="25">
        <f>0</f>
        <v>0</v>
      </c>
      <c r="L38" s="10"/>
    </row>
    <row r="39" spans="2:12" s="9" customFormat="1" ht="14.45" hidden="1" customHeight="1" x14ac:dyDescent="0.2">
      <c r="B39" s="10"/>
      <c r="E39" s="21" t="s">
        <v>42</v>
      </c>
      <c r="F39" s="22">
        <f>ROUND((SUM(BI134:BI338)),  2)</f>
        <v>0</v>
      </c>
      <c r="G39" s="23"/>
      <c r="H39" s="23"/>
      <c r="I39" s="24">
        <v>0</v>
      </c>
      <c r="J39" s="22">
        <f>0</f>
        <v>0</v>
      </c>
      <c r="L39" s="10"/>
    </row>
    <row r="40" spans="2:12" s="9" customFormat="1" ht="6.95" customHeight="1" x14ac:dyDescent="0.2">
      <c r="B40" s="10"/>
      <c r="L40" s="10"/>
    </row>
    <row r="41" spans="2:12" s="9" customFormat="1" ht="25.35" customHeight="1" x14ac:dyDescent="0.2">
      <c r="B41" s="10"/>
      <c r="C41" s="27"/>
      <c r="D41" s="28" t="s">
        <v>43</v>
      </c>
      <c r="E41" s="29"/>
      <c r="F41" s="29"/>
      <c r="G41" s="30" t="s">
        <v>44</v>
      </c>
      <c r="H41" s="31" t="s">
        <v>45</v>
      </c>
      <c r="I41" s="29"/>
      <c r="J41" s="32">
        <f>SUM(J32:J39)</f>
        <v>0</v>
      </c>
      <c r="K41" s="33"/>
      <c r="L41" s="10"/>
    </row>
    <row r="42" spans="2:12" s="9" customFormat="1" ht="14.45" customHeight="1" x14ac:dyDescent="0.2">
      <c r="B42" s="10"/>
      <c r="L42" s="10"/>
    </row>
    <row r="43" spans="2:12" ht="14.45" customHeight="1" x14ac:dyDescent="0.2">
      <c r="B43" s="5"/>
      <c r="L43" s="5"/>
    </row>
    <row r="44" spans="2:12" ht="14.45" customHeight="1" x14ac:dyDescent="0.2">
      <c r="B44" s="5"/>
      <c r="L44" s="5"/>
    </row>
    <row r="45" spans="2:12" ht="14.45" customHeight="1" x14ac:dyDescent="0.2">
      <c r="B45" s="5"/>
      <c r="L45" s="5"/>
    </row>
    <row r="46" spans="2:12" ht="14.45" customHeight="1" x14ac:dyDescent="0.2">
      <c r="B46" s="5"/>
      <c r="L46" s="5"/>
    </row>
    <row r="47" spans="2:12" ht="14.45" customHeight="1" x14ac:dyDescent="0.2">
      <c r="B47" s="5"/>
      <c r="L47" s="5"/>
    </row>
    <row r="48" spans="2:12" ht="14.45" customHeight="1" x14ac:dyDescent="0.2">
      <c r="B48" s="5"/>
      <c r="L48" s="5"/>
    </row>
    <row r="49" spans="2:12" ht="14.45" customHeight="1" x14ac:dyDescent="0.2">
      <c r="B49" s="5"/>
      <c r="L49" s="5"/>
    </row>
    <row r="50" spans="2:12" s="9" customFormat="1" ht="14.45" customHeight="1" x14ac:dyDescent="0.2">
      <c r="B50" s="10"/>
      <c r="D50" s="34" t="s">
        <v>46</v>
      </c>
      <c r="E50" s="35"/>
      <c r="F50" s="35"/>
      <c r="G50" s="34" t="s">
        <v>47</v>
      </c>
      <c r="H50" s="35"/>
      <c r="I50" s="35"/>
      <c r="J50" s="35"/>
      <c r="K50" s="35"/>
      <c r="L50" s="10"/>
    </row>
    <row r="51" spans="2:12" x14ac:dyDescent="0.2">
      <c r="B51" s="5"/>
      <c r="L51" s="5"/>
    </row>
    <row r="52" spans="2:12" x14ac:dyDescent="0.2">
      <c r="B52" s="5"/>
      <c r="L52" s="5"/>
    </row>
    <row r="53" spans="2:12" x14ac:dyDescent="0.2">
      <c r="B53" s="5"/>
      <c r="L53" s="5"/>
    </row>
    <row r="54" spans="2:12" x14ac:dyDescent="0.2">
      <c r="B54" s="5"/>
      <c r="L54" s="5"/>
    </row>
    <row r="55" spans="2:12" x14ac:dyDescent="0.2">
      <c r="B55" s="5"/>
      <c r="L55" s="5"/>
    </row>
    <row r="56" spans="2:12" x14ac:dyDescent="0.2">
      <c r="B56" s="5"/>
      <c r="L56" s="5"/>
    </row>
    <row r="57" spans="2:12" x14ac:dyDescent="0.2">
      <c r="B57" s="5"/>
      <c r="L57" s="5"/>
    </row>
    <row r="58" spans="2:12" x14ac:dyDescent="0.2">
      <c r="B58" s="5"/>
      <c r="L58" s="5"/>
    </row>
    <row r="59" spans="2:12" x14ac:dyDescent="0.2">
      <c r="B59" s="5"/>
      <c r="L59" s="5"/>
    </row>
    <row r="60" spans="2:12" x14ac:dyDescent="0.2">
      <c r="B60" s="5"/>
      <c r="L60" s="5"/>
    </row>
    <row r="61" spans="2:12" s="9" customFormat="1" ht="12.75" x14ac:dyDescent="0.2">
      <c r="B61" s="10"/>
      <c r="D61" s="36" t="s">
        <v>48</v>
      </c>
      <c r="E61" s="37"/>
      <c r="F61" s="38" t="s">
        <v>49</v>
      </c>
      <c r="G61" s="36" t="s">
        <v>48</v>
      </c>
      <c r="H61" s="37"/>
      <c r="I61" s="37"/>
      <c r="J61" s="39" t="s">
        <v>49</v>
      </c>
      <c r="K61" s="37"/>
      <c r="L61" s="10"/>
    </row>
    <row r="62" spans="2:12" x14ac:dyDescent="0.2">
      <c r="B62" s="5"/>
      <c r="L62" s="5"/>
    </row>
    <row r="63" spans="2:12" x14ac:dyDescent="0.2">
      <c r="B63" s="5"/>
      <c r="L63" s="5"/>
    </row>
    <row r="64" spans="2:12" x14ac:dyDescent="0.2">
      <c r="B64" s="5"/>
      <c r="L64" s="5"/>
    </row>
    <row r="65" spans="2:12" s="9" customFormat="1" ht="12.75" x14ac:dyDescent="0.2">
      <c r="B65" s="10"/>
      <c r="D65" s="34" t="s">
        <v>50</v>
      </c>
      <c r="E65" s="35"/>
      <c r="F65" s="35"/>
      <c r="G65" s="34" t="s">
        <v>51</v>
      </c>
      <c r="H65" s="35"/>
      <c r="I65" s="35"/>
      <c r="J65" s="35"/>
      <c r="K65" s="35"/>
      <c r="L65" s="10"/>
    </row>
    <row r="66" spans="2:12" x14ac:dyDescent="0.2">
      <c r="B66" s="5"/>
      <c r="L66" s="5"/>
    </row>
    <row r="67" spans="2:12" x14ac:dyDescent="0.2">
      <c r="B67" s="5"/>
      <c r="L67" s="5"/>
    </row>
    <row r="68" spans="2:12" x14ac:dyDescent="0.2">
      <c r="B68" s="5"/>
      <c r="L68" s="5"/>
    </row>
    <row r="69" spans="2:12" x14ac:dyDescent="0.2">
      <c r="B69" s="5"/>
      <c r="L69" s="5"/>
    </row>
    <row r="70" spans="2:12" x14ac:dyDescent="0.2">
      <c r="B70" s="5"/>
      <c r="L70" s="5"/>
    </row>
    <row r="71" spans="2:12" x14ac:dyDescent="0.2">
      <c r="B71" s="5"/>
      <c r="L71" s="5"/>
    </row>
    <row r="72" spans="2:12" x14ac:dyDescent="0.2">
      <c r="B72" s="5"/>
      <c r="L72" s="5"/>
    </row>
    <row r="73" spans="2:12" x14ac:dyDescent="0.2">
      <c r="B73" s="5"/>
      <c r="L73" s="5"/>
    </row>
    <row r="74" spans="2:12" x14ac:dyDescent="0.2">
      <c r="B74" s="5"/>
      <c r="L74" s="5"/>
    </row>
    <row r="75" spans="2:12" x14ac:dyDescent="0.2">
      <c r="B75" s="5"/>
      <c r="L75" s="5"/>
    </row>
    <row r="76" spans="2:12" s="9" customFormat="1" ht="12.75" x14ac:dyDescent="0.2">
      <c r="B76" s="10"/>
      <c r="D76" s="36" t="s">
        <v>48</v>
      </c>
      <c r="E76" s="37"/>
      <c r="F76" s="38" t="s">
        <v>49</v>
      </c>
      <c r="G76" s="36" t="s">
        <v>48</v>
      </c>
      <c r="H76" s="37"/>
      <c r="I76" s="37"/>
      <c r="J76" s="39" t="s">
        <v>49</v>
      </c>
      <c r="K76" s="37"/>
      <c r="L76" s="10"/>
    </row>
    <row r="77" spans="2:12" s="9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0"/>
    </row>
    <row r="81" spans="2:12" s="9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0"/>
    </row>
    <row r="82" spans="2:12" s="9" customFormat="1" ht="24.95" customHeight="1" x14ac:dyDescent="0.2">
      <c r="B82" s="10"/>
      <c r="C82" s="6" t="s">
        <v>52</v>
      </c>
      <c r="L82" s="10"/>
    </row>
    <row r="83" spans="2:12" s="9" customFormat="1" ht="6.95" customHeight="1" x14ac:dyDescent="0.2">
      <c r="B83" s="10"/>
      <c r="L83" s="10"/>
    </row>
    <row r="84" spans="2:12" s="9" customFormat="1" ht="12" customHeight="1" x14ac:dyDescent="0.2">
      <c r="B84" s="10"/>
      <c r="C84" s="8" t="s">
        <v>12</v>
      </c>
      <c r="L84" s="10"/>
    </row>
    <row r="85" spans="2:12" s="9" customFormat="1" ht="26.25" customHeight="1" x14ac:dyDescent="0.2">
      <c r="B85" s="10"/>
      <c r="E85" s="154" t="str">
        <f>E7</f>
        <v>Spojená škola DETVA - modernizácia odborného vzdelávania - stavebné úpravy budovy dielní</v>
      </c>
      <c r="F85" s="155"/>
      <c r="G85" s="155"/>
      <c r="H85" s="155"/>
      <c r="L85" s="10"/>
    </row>
    <row r="86" spans="2:12" ht="12" customHeight="1" x14ac:dyDescent="0.2">
      <c r="B86" s="5"/>
      <c r="C86" s="8" t="s">
        <v>13</v>
      </c>
      <c r="L86" s="5"/>
    </row>
    <row r="87" spans="2:12" s="9" customFormat="1" ht="16.5" customHeight="1" x14ac:dyDescent="0.2">
      <c r="B87" s="10"/>
      <c r="E87" s="154" t="s">
        <v>14</v>
      </c>
      <c r="F87" s="151"/>
      <c r="G87" s="151"/>
      <c r="H87" s="151"/>
      <c r="L87" s="10"/>
    </row>
    <row r="88" spans="2:12" s="9" customFormat="1" ht="12" customHeight="1" x14ac:dyDescent="0.2">
      <c r="B88" s="10"/>
      <c r="C88" s="8" t="s">
        <v>15</v>
      </c>
      <c r="L88" s="10"/>
    </row>
    <row r="89" spans="2:12" s="9" customFormat="1" ht="16.5" customHeight="1" x14ac:dyDescent="0.2">
      <c r="B89" s="10"/>
      <c r="E89" s="150" t="str">
        <f>E11</f>
        <v>03.01 - SO05 a SO06 - búracie práce</v>
      </c>
      <c r="F89" s="151"/>
      <c r="G89" s="151"/>
      <c r="H89" s="151"/>
      <c r="L89" s="10"/>
    </row>
    <row r="90" spans="2:12" s="9" customFormat="1" ht="6.95" customHeight="1" x14ac:dyDescent="0.2">
      <c r="B90" s="10"/>
      <c r="L90" s="10"/>
    </row>
    <row r="91" spans="2:12" s="9" customFormat="1" ht="12" customHeight="1" x14ac:dyDescent="0.2">
      <c r="B91" s="10"/>
      <c r="C91" s="8" t="s">
        <v>19</v>
      </c>
      <c r="F91" s="11" t="str">
        <f>F14</f>
        <v>Detva</v>
      </c>
      <c r="I91" s="8" t="s">
        <v>21</v>
      </c>
      <c r="J91" s="12" t="str">
        <f>IF(J14="","",J14)</f>
        <v>22. 2. 2022</v>
      </c>
      <c r="L91" s="10"/>
    </row>
    <row r="92" spans="2:12" s="9" customFormat="1" ht="6.95" customHeight="1" x14ac:dyDescent="0.2">
      <c r="B92" s="10"/>
      <c r="L92" s="10"/>
    </row>
    <row r="93" spans="2:12" s="9" customFormat="1" ht="25.7" customHeight="1" x14ac:dyDescent="0.2">
      <c r="B93" s="10"/>
      <c r="C93" s="8" t="s">
        <v>22</v>
      </c>
      <c r="F93" s="11" t="str">
        <f>E17</f>
        <v>Banskobystrický samosprávny kraj</v>
      </c>
      <c r="I93" s="8" t="s">
        <v>27</v>
      </c>
      <c r="J93" s="44" t="str">
        <f>E23</f>
        <v>Ing. Arch. Mário Regec</v>
      </c>
      <c r="L93" s="10"/>
    </row>
    <row r="94" spans="2:12" s="9" customFormat="1" ht="25.7" customHeight="1" x14ac:dyDescent="0.2">
      <c r="B94" s="10"/>
      <c r="C94" s="8" t="s">
        <v>26</v>
      </c>
      <c r="F94" s="11" t="str">
        <f>IF(E20="","",E20)</f>
        <v>Vyplň údaj</v>
      </c>
      <c r="I94" s="8" t="s">
        <v>29</v>
      </c>
      <c r="J94" s="44" t="str">
        <f>E26</f>
        <v>úprava - Stavebný cenár, s.r.o.</v>
      </c>
      <c r="L94" s="10"/>
    </row>
    <row r="95" spans="2:12" s="9" customFormat="1" ht="10.35" customHeight="1" x14ac:dyDescent="0.2">
      <c r="B95" s="10"/>
      <c r="L95" s="10"/>
    </row>
    <row r="96" spans="2:12" s="9" customFormat="1" ht="29.25" customHeight="1" x14ac:dyDescent="0.2">
      <c r="B96" s="10"/>
      <c r="C96" s="45" t="s">
        <v>53</v>
      </c>
      <c r="D96" s="27"/>
      <c r="E96" s="27"/>
      <c r="F96" s="27"/>
      <c r="G96" s="27"/>
      <c r="H96" s="27"/>
      <c r="I96" s="27"/>
      <c r="J96" s="46" t="s">
        <v>54</v>
      </c>
      <c r="K96" s="27"/>
      <c r="L96" s="10"/>
    </row>
    <row r="97" spans="2:47" s="9" customFormat="1" ht="10.35" customHeight="1" x14ac:dyDescent="0.2">
      <c r="B97" s="10"/>
      <c r="L97" s="10"/>
    </row>
    <row r="98" spans="2:47" s="9" customFormat="1" ht="22.9" customHeight="1" x14ac:dyDescent="0.2">
      <c r="B98" s="10"/>
      <c r="C98" s="47" t="s">
        <v>55</v>
      </c>
      <c r="J98" s="18">
        <f>J134</f>
        <v>0</v>
      </c>
      <c r="L98" s="10"/>
      <c r="AU98" s="1" t="s">
        <v>56</v>
      </c>
    </row>
    <row r="99" spans="2:47" s="48" customFormat="1" ht="24.95" customHeight="1" x14ac:dyDescent="0.2">
      <c r="B99" s="49"/>
      <c r="D99" s="50" t="s">
        <v>57</v>
      </c>
      <c r="E99" s="51"/>
      <c r="F99" s="51"/>
      <c r="G99" s="51"/>
      <c r="H99" s="51"/>
      <c r="I99" s="51"/>
      <c r="J99" s="52">
        <f>J135</f>
        <v>0</v>
      </c>
      <c r="L99" s="49"/>
    </row>
    <row r="100" spans="2:47" s="53" customFormat="1" ht="19.899999999999999" customHeight="1" x14ac:dyDescent="0.2">
      <c r="B100" s="54"/>
      <c r="D100" s="55" t="s">
        <v>58</v>
      </c>
      <c r="E100" s="56"/>
      <c r="F100" s="56"/>
      <c r="G100" s="56"/>
      <c r="H100" s="56"/>
      <c r="I100" s="56"/>
      <c r="J100" s="57">
        <f>J136</f>
        <v>0</v>
      </c>
      <c r="L100" s="54"/>
    </row>
    <row r="101" spans="2:47" s="48" customFormat="1" ht="24.95" customHeight="1" x14ac:dyDescent="0.2">
      <c r="B101" s="49"/>
      <c r="D101" s="50" t="s">
        <v>59</v>
      </c>
      <c r="E101" s="51"/>
      <c r="F101" s="51"/>
      <c r="G101" s="51"/>
      <c r="H101" s="51"/>
      <c r="I101" s="51"/>
      <c r="J101" s="52">
        <f>J259</f>
        <v>0</v>
      </c>
      <c r="L101" s="49"/>
    </row>
    <row r="102" spans="2:47" s="53" customFormat="1" ht="19.899999999999999" customHeight="1" x14ac:dyDescent="0.2">
      <c r="B102" s="54"/>
      <c r="D102" s="55" t="s">
        <v>60</v>
      </c>
      <c r="E102" s="56"/>
      <c r="F102" s="56"/>
      <c r="G102" s="56"/>
      <c r="H102" s="56"/>
      <c r="I102" s="56"/>
      <c r="J102" s="57">
        <f>J260</f>
        <v>0</v>
      </c>
      <c r="L102" s="54"/>
    </row>
    <row r="103" spans="2:47" s="53" customFormat="1" ht="19.899999999999999" customHeight="1" x14ac:dyDescent="0.2">
      <c r="B103" s="54"/>
      <c r="D103" s="55" t="s">
        <v>61</v>
      </c>
      <c r="E103" s="56"/>
      <c r="F103" s="56"/>
      <c r="G103" s="56"/>
      <c r="H103" s="56"/>
      <c r="I103" s="56"/>
      <c r="J103" s="57">
        <f>J267</f>
        <v>0</v>
      </c>
      <c r="L103" s="54"/>
    </row>
    <row r="104" spans="2:47" s="53" customFormat="1" ht="19.899999999999999" customHeight="1" x14ac:dyDescent="0.2">
      <c r="B104" s="54"/>
      <c r="D104" s="55" t="s">
        <v>62</v>
      </c>
      <c r="E104" s="56"/>
      <c r="F104" s="56"/>
      <c r="G104" s="56"/>
      <c r="H104" s="56"/>
      <c r="I104" s="56"/>
      <c r="J104" s="57">
        <f>J270</f>
        <v>0</v>
      </c>
      <c r="L104" s="54"/>
    </row>
    <row r="105" spans="2:47" s="53" customFormat="1" ht="19.899999999999999" customHeight="1" x14ac:dyDescent="0.2">
      <c r="B105" s="54"/>
      <c r="D105" s="55" t="s">
        <v>63</v>
      </c>
      <c r="E105" s="56"/>
      <c r="F105" s="56"/>
      <c r="G105" s="56"/>
      <c r="H105" s="56"/>
      <c r="I105" s="56"/>
      <c r="J105" s="57">
        <f>J272</f>
        <v>0</v>
      </c>
      <c r="L105" s="54"/>
    </row>
    <row r="106" spans="2:47" s="53" customFormat="1" ht="19.899999999999999" customHeight="1" x14ac:dyDescent="0.2">
      <c r="B106" s="54"/>
      <c r="D106" s="55" t="s">
        <v>64</v>
      </c>
      <c r="E106" s="56"/>
      <c r="F106" s="56"/>
      <c r="G106" s="56"/>
      <c r="H106" s="56"/>
      <c r="I106" s="56"/>
      <c r="J106" s="57">
        <f>J274</f>
        <v>0</v>
      </c>
      <c r="L106" s="54"/>
    </row>
    <row r="107" spans="2:47" s="53" customFormat="1" ht="19.899999999999999" customHeight="1" x14ac:dyDescent="0.2">
      <c r="B107" s="54"/>
      <c r="D107" s="55" t="s">
        <v>65</v>
      </c>
      <c r="E107" s="56"/>
      <c r="F107" s="56"/>
      <c r="G107" s="56"/>
      <c r="H107" s="56"/>
      <c r="I107" s="56"/>
      <c r="J107" s="57">
        <f>J279</f>
        <v>0</v>
      </c>
      <c r="L107" s="54"/>
    </row>
    <row r="108" spans="2:47" s="53" customFormat="1" ht="19.899999999999999" customHeight="1" x14ac:dyDescent="0.2">
      <c r="B108" s="54"/>
      <c r="D108" s="55" t="s">
        <v>66</v>
      </c>
      <c r="E108" s="56"/>
      <c r="F108" s="56"/>
      <c r="G108" s="56"/>
      <c r="H108" s="56"/>
      <c r="I108" s="56"/>
      <c r="J108" s="57">
        <f>J284</f>
        <v>0</v>
      </c>
      <c r="L108" s="54"/>
    </row>
    <row r="109" spans="2:47" s="53" customFormat="1" ht="19.899999999999999" customHeight="1" x14ac:dyDescent="0.2">
      <c r="B109" s="54"/>
      <c r="D109" s="55" t="s">
        <v>67</v>
      </c>
      <c r="E109" s="56"/>
      <c r="F109" s="56"/>
      <c r="G109" s="56"/>
      <c r="H109" s="56"/>
      <c r="I109" s="56"/>
      <c r="J109" s="57">
        <f>J323</f>
        <v>0</v>
      </c>
      <c r="L109" s="54"/>
    </row>
    <row r="110" spans="2:47" s="53" customFormat="1" ht="19.899999999999999" customHeight="1" x14ac:dyDescent="0.2">
      <c r="B110" s="54"/>
      <c r="D110" s="55" t="s">
        <v>68</v>
      </c>
      <c r="E110" s="56"/>
      <c r="F110" s="56"/>
      <c r="G110" s="56"/>
      <c r="H110" s="56"/>
      <c r="I110" s="56"/>
      <c r="J110" s="57">
        <f>J328</f>
        <v>0</v>
      </c>
      <c r="L110" s="54"/>
    </row>
    <row r="111" spans="2:47" s="53" customFormat="1" ht="19.899999999999999" customHeight="1" x14ac:dyDescent="0.2">
      <c r="B111" s="54"/>
      <c r="D111" s="55" t="s">
        <v>69</v>
      </c>
      <c r="E111" s="56"/>
      <c r="F111" s="56"/>
      <c r="G111" s="56"/>
      <c r="H111" s="56"/>
      <c r="I111" s="56"/>
      <c r="J111" s="57">
        <f>J334</f>
        <v>0</v>
      </c>
      <c r="L111" s="54"/>
    </row>
    <row r="112" spans="2:47" s="48" customFormat="1" ht="24.95" customHeight="1" x14ac:dyDescent="0.2">
      <c r="B112" s="49"/>
      <c r="D112" s="50" t="s">
        <v>70</v>
      </c>
      <c r="E112" s="51"/>
      <c r="F112" s="51"/>
      <c r="G112" s="51"/>
      <c r="H112" s="51"/>
      <c r="I112" s="51"/>
      <c r="J112" s="52">
        <f>J337</f>
        <v>0</v>
      </c>
      <c r="L112" s="49"/>
    </row>
    <row r="113" spans="2:12" s="9" customFormat="1" ht="21.75" customHeight="1" x14ac:dyDescent="0.2">
      <c r="B113" s="10"/>
      <c r="L113" s="10"/>
    </row>
    <row r="114" spans="2:12" s="9" customFormat="1" ht="6.95" customHeight="1" x14ac:dyDescent="0.2"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10"/>
    </row>
    <row r="118" spans="2:12" s="9" customFormat="1" ht="6.95" customHeight="1" x14ac:dyDescent="0.2"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10"/>
    </row>
    <row r="119" spans="2:12" s="9" customFormat="1" ht="24.95" customHeight="1" x14ac:dyDescent="0.2">
      <c r="B119" s="10"/>
      <c r="C119" s="6" t="s">
        <v>71</v>
      </c>
      <c r="L119" s="10"/>
    </row>
    <row r="120" spans="2:12" s="9" customFormat="1" ht="6.95" customHeight="1" x14ac:dyDescent="0.2">
      <c r="B120" s="10"/>
      <c r="L120" s="10"/>
    </row>
    <row r="121" spans="2:12" s="9" customFormat="1" ht="12" customHeight="1" x14ac:dyDescent="0.2">
      <c r="B121" s="10"/>
      <c r="C121" s="8" t="s">
        <v>12</v>
      </c>
      <c r="L121" s="10"/>
    </row>
    <row r="122" spans="2:12" s="9" customFormat="1" ht="26.25" customHeight="1" x14ac:dyDescent="0.2">
      <c r="B122" s="10"/>
      <c r="E122" s="154" t="str">
        <f>E7</f>
        <v>Spojená škola DETVA - modernizácia odborného vzdelávania - stavebné úpravy budovy dielní</v>
      </c>
      <c r="F122" s="155"/>
      <c r="G122" s="155"/>
      <c r="H122" s="155"/>
      <c r="L122" s="10"/>
    </row>
    <row r="123" spans="2:12" ht="12" customHeight="1" x14ac:dyDescent="0.2">
      <c r="B123" s="5"/>
      <c r="C123" s="8" t="s">
        <v>13</v>
      </c>
      <c r="L123" s="5"/>
    </row>
    <row r="124" spans="2:12" s="9" customFormat="1" ht="16.5" customHeight="1" x14ac:dyDescent="0.2">
      <c r="B124" s="10"/>
      <c r="E124" s="154" t="s">
        <v>14</v>
      </c>
      <c r="F124" s="151"/>
      <c r="G124" s="151"/>
      <c r="H124" s="151"/>
      <c r="L124" s="10"/>
    </row>
    <row r="125" spans="2:12" s="9" customFormat="1" ht="12" customHeight="1" x14ac:dyDescent="0.2">
      <c r="B125" s="10"/>
      <c r="C125" s="8" t="s">
        <v>15</v>
      </c>
      <c r="L125" s="10"/>
    </row>
    <row r="126" spans="2:12" s="9" customFormat="1" ht="16.5" customHeight="1" x14ac:dyDescent="0.2">
      <c r="B126" s="10"/>
      <c r="E126" s="150" t="str">
        <f>E11</f>
        <v>03.01 - SO05 a SO06 - búracie práce</v>
      </c>
      <c r="F126" s="151"/>
      <c r="G126" s="151"/>
      <c r="H126" s="151"/>
      <c r="L126" s="10"/>
    </row>
    <row r="127" spans="2:12" s="9" customFormat="1" ht="6.95" customHeight="1" x14ac:dyDescent="0.2">
      <c r="B127" s="10"/>
      <c r="L127" s="10"/>
    </row>
    <row r="128" spans="2:12" s="9" customFormat="1" ht="12" customHeight="1" x14ac:dyDescent="0.2">
      <c r="B128" s="10"/>
      <c r="C128" s="8" t="s">
        <v>19</v>
      </c>
      <c r="F128" s="11" t="str">
        <f>F14</f>
        <v>Detva</v>
      </c>
      <c r="I128" s="8" t="s">
        <v>21</v>
      </c>
      <c r="J128" s="12" t="str">
        <f>IF(J14="","",J14)</f>
        <v>22. 2. 2022</v>
      </c>
      <c r="L128" s="10"/>
    </row>
    <row r="129" spans="2:65" s="9" customFormat="1" ht="6.95" customHeight="1" x14ac:dyDescent="0.2">
      <c r="B129" s="10"/>
      <c r="L129" s="10"/>
    </row>
    <row r="130" spans="2:65" s="9" customFormat="1" ht="25.7" customHeight="1" x14ac:dyDescent="0.2">
      <c r="B130" s="10"/>
      <c r="C130" s="8" t="s">
        <v>22</v>
      </c>
      <c r="F130" s="11" t="str">
        <f>E17</f>
        <v>Banskobystrický samosprávny kraj</v>
      </c>
      <c r="I130" s="8" t="s">
        <v>27</v>
      </c>
      <c r="J130" s="44" t="str">
        <f>E23</f>
        <v>Ing. Arch. Mário Regec</v>
      </c>
      <c r="L130" s="10"/>
    </row>
    <row r="131" spans="2:65" s="9" customFormat="1" ht="25.7" customHeight="1" x14ac:dyDescent="0.2">
      <c r="B131" s="10"/>
      <c r="C131" s="8" t="s">
        <v>26</v>
      </c>
      <c r="F131" s="11" t="str">
        <f>IF(E20="","",E20)</f>
        <v>Vyplň údaj</v>
      </c>
      <c r="I131" s="8" t="s">
        <v>29</v>
      </c>
      <c r="J131" s="44" t="str">
        <f>E26</f>
        <v>úprava - Stavebný cenár, s.r.o.</v>
      </c>
      <c r="L131" s="10"/>
    </row>
    <row r="132" spans="2:65" s="9" customFormat="1" ht="10.35" customHeight="1" x14ac:dyDescent="0.2">
      <c r="B132" s="10"/>
      <c r="L132" s="10"/>
    </row>
    <row r="133" spans="2:65" s="58" customFormat="1" ht="29.25" customHeight="1" x14ac:dyDescent="0.2">
      <c r="B133" s="59"/>
      <c r="C133" s="60" t="s">
        <v>72</v>
      </c>
      <c r="D133" s="61" t="s">
        <v>73</v>
      </c>
      <c r="E133" s="61" t="s">
        <v>74</v>
      </c>
      <c r="F133" s="61" t="s">
        <v>75</v>
      </c>
      <c r="G133" s="61" t="s">
        <v>76</v>
      </c>
      <c r="H133" s="61" t="s">
        <v>77</v>
      </c>
      <c r="I133" s="61" t="s">
        <v>78</v>
      </c>
      <c r="J133" s="62" t="s">
        <v>54</v>
      </c>
      <c r="K133" s="63" t="s">
        <v>79</v>
      </c>
      <c r="L133" s="59"/>
      <c r="M133" s="64" t="s">
        <v>3</v>
      </c>
      <c r="N133" s="65" t="s">
        <v>37</v>
      </c>
      <c r="O133" s="65" t="s">
        <v>80</v>
      </c>
      <c r="P133" s="65" t="s">
        <v>81</v>
      </c>
      <c r="Q133" s="65" t="s">
        <v>82</v>
      </c>
      <c r="R133" s="65" t="s">
        <v>83</v>
      </c>
      <c r="S133" s="65" t="s">
        <v>84</v>
      </c>
      <c r="T133" s="66" t="s">
        <v>85</v>
      </c>
    </row>
    <row r="134" spans="2:65" s="9" customFormat="1" ht="22.9" customHeight="1" x14ac:dyDescent="0.25">
      <c r="B134" s="10"/>
      <c r="C134" s="67" t="s">
        <v>55</v>
      </c>
      <c r="J134" s="68">
        <f>BK134</f>
        <v>0</v>
      </c>
      <c r="L134" s="10"/>
      <c r="M134" s="69"/>
      <c r="N134" s="16"/>
      <c r="O134" s="16"/>
      <c r="P134" s="70">
        <f>P135+P259+P337</f>
        <v>0</v>
      </c>
      <c r="Q134" s="16"/>
      <c r="R134" s="70">
        <f>R135+R259+R337</f>
        <v>34.552284024139993</v>
      </c>
      <c r="S134" s="16"/>
      <c r="T134" s="71">
        <f>T135+T259+T337</f>
        <v>793.77666236000005</v>
      </c>
      <c r="AT134" s="1" t="s">
        <v>86</v>
      </c>
      <c r="AU134" s="1" t="s">
        <v>56</v>
      </c>
      <c r="BK134" s="72">
        <f>BK135+BK259+BK337</f>
        <v>0</v>
      </c>
    </row>
    <row r="135" spans="2:65" s="73" customFormat="1" ht="25.9" customHeight="1" x14ac:dyDescent="0.2">
      <c r="B135" s="74"/>
      <c r="D135" s="75" t="s">
        <v>86</v>
      </c>
      <c r="E135" s="76" t="s">
        <v>87</v>
      </c>
      <c r="F135" s="76" t="s">
        <v>88</v>
      </c>
      <c r="I135" s="77"/>
      <c r="J135" s="78">
        <f>BK135</f>
        <v>0</v>
      </c>
      <c r="L135" s="74"/>
      <c r="M135" s="79"/>
      <c r="P135" s="80">
        <f>P136</f>
        <v>0</v>
      </c>
      <c r="R135" s="80">
        <f>R136</f>
        <v>34.519534024139993</v>
      </c>
      <c r="T135" s="81">
        <f>T136</f>
        <v>740.89964100000009</v>
      </c>
      <c r="AR135" s="75" t="s">
        <v>89</v>
      </c>
      <c r="AT135" s="82" t="s">
        <v>86</v>
      </c>
      <c r="AU135" s="82" t="s">
        <v>6</v>
      </c>
      <c r="AY135" s="75" t="s">
        <v>90</v>
      </c>
      <c r="BK135" s="83">
        <f>BK136</f>
        <v>0</v>
      </c>
    </row>
    <row r="136" spans="2:65" s="73" customFormat="1" ht="22.9" customHeight="1" x14ac:dyDescent="0.2">
      <c r="B136" s="74"/>
      <c r="D136" s="75" t="s">
        <v>86</v>
      </c>
      <c r="E136" s="84" t="s">
        <v>91</v>
      </c>
      <c r="F136" s="84" t="s">
        <v>92</v>
      </c>
      <c r="I136" s="77"/>
      <c r="J136" s="85">
        <f>BK136</f>
        <v>0</v>
      </c>
      <c r="L136" s="74"/>
      <c r="M136" s="79"/>
      <c r="P136" s="80">
        <f>SUM(P137:P258)</f>
        <v>0</v>
      </c>
      <c r="R136" s="80">
        <f>SUM(R137:R258)</f>
        <v>34.519534024139993</v>
      </c>
      <c r="T136" s="81">
        <f>SUM(T137:T258)</f>
        <v>740.89964100000009</v>
      </c>
      <c r="AR136" s="75" t="s">
        <v>89</v>
      </c>
      <c r="AT136" s="82" t="s">
        <v>86</v>
      </c>
      <c r="AU136" s="82" t="s">
        <v>89</v>
      </c>
      <c r="AY136" s="75" t="s">
        <v>90</v>
      </c>
      <c r="BK136" s="83">
        <f>SUM(BK137:BK258)</f>
        <v>0</v>
      </c>
    </row>
    <row r="137" spans="2:65" s="9" customFormat="1" ht="24.2" customHeight="1" x14ac:dyDescent="0.2">
      <c r="B137" s="86"/>
      <c r="C137" s="87" t="s">
        <v>89</v>
      </c>
      <c r="D137" s="87" t="s">
        <v>93</v>
      </c>
      <c r="E137" s="88" t="s">
        <v>94</v>
      </c>
      <c r="F137" s="89" t="s">
        <v>95</v>
      </c>
      <c r="G137" s="90" t="s">
        <v>96</v>
      </c>
      <c r="H137" s="91">
        <v>1480.336</v>
      </c>
      <c r="I137" s="92"/>
      <c r="J137" s="93">
        <f>ROUND(I137*H137,2)</f>
        <v>0</v>
      </c>
      <c r="K137" s="94"/>
      <c r="L137" s="10"/>
      <c r="M137" s="95" t="s">
        <v>3</v>
      </c>
      <c r="N137" s="96" t="s">
        <v>39</v>
      </c>
      <c r="P137" s="97">
        <f>O137*H137</f>
        <v>0</v>
      </c>
      <c r="Q137" s="97">
        <v>1.5299999999999999E-3</v>
      </c>
      <c r="R137" s="97">
        <f>Q137*H137</f>
        <v>2.2649140800000001</v>
      </c>
      <c r="S137" s="97">
        <v>0</v>
      </c>
      <c r="T137" s="98">
        <f>S137*H137</f>
        <v>0</v>
      </c>
      <c r="AR137" s="99" t="s">
        <v>97</v>
      </c>
      <c r="AT137" s="99" t="s">
        <v>93</v>
      </c>
      <c r="AU137" s="99" t="s">
        <v>5</v>
      </c>
      <c r="AY137" s="1" t="s">
        <v>90</v>
      </c>
      <c r="BE137" s="100">
        <f>IF(N137="základná",J137,0)</f>
        <v>0</v>
      </c>
      <c r="BF137" s="100">
        <f>IF(N137="znížená",J137,0)</f>
        <v>0</v>
      </c>
      <c r="BG137" s="100">
        <f>IF(N137="zákl. prenesená",J137,0)</f>
        <v>0</v>
      </c>
      <c r="BH137" s="100">
        <f>IF(N137="zníž. prenesená",J137,0)</f>
        <v>0</v>
      </c>
      <c r="BI137" s="100">
        <f>IF(N137="nulová",J137,0)</f>
        <v>0</v>
      </c>
      <c r="BJ137" s="1" t="s">
        <v>5</v>
      </c>
      <c r="BK137" s="100">
        <f>ROUND(I137*H137,2)</f>
        <v>0</v>
      </c>
      <c r="BL137" s="1" t="s">
        <v>97</v>
      </c>
      <c r="BM137" s="99" t="s">
        <v>98</v>
      </c>
    </row>
    <row r="138" spans="2:65" s="101" customFormat="1" x14ac:dyDescent="0.2">
      <c r="B138" s="102"/>
      <c r="D138" s="103" t="s">
        <v>99</v>
      </c>
      <c r="E138" s="104" t="s">
        <v>3</v>
      </c>
      <c r="F138" s="105" t="s">
        <v>100</v>
      </c>
      <c r="H138" s="106">
        <v>750.22199999999998</v>
      </c>
      <c r="I138" s="107"/>
      <c r="L138" s="102"/>
      <c r="M138" s="108"/>
      <c r="T138" s="109"/>
      <c r="AT138" s="104" t="s">
        <v>99</v>
      </c>
      <c r="AU138" s="104" t="s">
        <v>5</v>
      </c>
      <c r="AV138" s="101" t="s">
        <v>5</v>
      </c>
      <c r="AW138" s="101" t="s">
        <v>101</v>
      </c>
      <c r="AX138" s="101" t="s">
        <v>6</v>
      </c>
      <c r="AY138" s="104" t="s">
        <v>90</v>
      </c>
    </row>
    <row r="139" spans="2:65" s="101" customFormat="1" x14ac:dyDescent="0.2">
      <c r="B139" s="102"/>
      <c r="D139" s="103" t="s">
        <v>99</v>
      </c>
      <c r="E139" s="104" t="s">
        <v>3</v>
      </c>
      <c r="F139" s="105" t="s">
        <v>102</v>
      </c>
      <c r="H139" s="106">
        <v>730.11400000000003</v>
      </c>
      <c r="I139" s="107"/>
      <c r="L139" s="102"/>
      <c r="M139" s="108"/>
      <c r="T139" s="109"/>
      <c r="AT139" s="104" t="s">
        <v>99</v>
      </c>
      <c r="AU139" s="104" t="s">
        <v>5</v>
      </c>
      <c r="AV139" s="101" t="s">
        <v>5</v>
      </c>
      <c r="AW139" s="101" t="s">
        <v>101</v>
      </c>
      <c r="AX139" s="101" t="s">
        <v>6</v>
      </c>
      <c r="AY139" s="104" t="s">
        <v>90</v>
      </c>
    </row>
    <row r="140" spans="2:65" s="110" customFormat="1" x14ac:dyDescent="0.2">
      <c r="B140" s="111"/>
      <c r="D140" s="103" t="s">
        <v>99</v>
      </c>
      <c r="E140" s="112" t="s">
        <v>3</v>
      </c>
      <c r="F140" s="113" t="s">
        <v>103</v>
      </c>
      <c r="H140" s="114">
        <v>1480.336</v>
      </c>
      <c r="I140" s="115"/>
      <c r="L140" s="111"/>
      <c r="M140" s="116"/>
      <c r="T140" s="117"/>
      <c r="AT140" s="112" t="s">
        <v>99</v>
      </c>
      <c r="AU140" s="112" t="s">
        <v>5</v>
      </c>
      <c r="AV140" s="110" t="s">
        <v>97</v>
      </c>
      <c r="AW140" s="110" t="s">
        <v>101</v>
      </c>
      <c r="AX140" s="110" t="s">
        <v>89</v>
      </c>
      <c r="AY140" s="112" t="s">
        <v>90</v>
      </c>
    </row>
    <row r="141" spans="2:65" s="9" customFormat="1" ht="24.2" customHeight="1" x14ac:dyDescent="0.2">
      <c r="B141" s="86"/>
      <c r="C141" s="87" t="s">
        <v>5</v>
      </c>
      <c r="D141" s="87" t="s">
        <v>93</v>
      </c>
      <c r="E141" s="88" t="s">
        <v>104</v>
      </c>
      <c r="F141" s="89" t="s">
        <v>105</v>
      </c>
      <c r="G141" s="90" t="s">
        <v>96</v>
      </c>
      <c r="H141" s="91">
        <v>627.69299999999998</v>
      </c>
      <c r="I141" s="92"/>
      <c r="J141" s="93">
        <f>ROUND(I141*H141,2)</f>
        <v>0</v>
      </c>
      <c r="K141" s="94"/>
      <c r="L141" s="10"/>
      <c r="M141" s="95" t="s">
        <v>3</v>
      </c>
      <c r="N141" s="96" t="s">
        <v>39</v>
      </c>
      <c r="P141" s="97">
        <f>O141*H141</f>
        <v>0</v>
      </c>
      <c r="Q141" s="97">
        <v>5.1385979999999998E-2</v>
      </c>
      <c r="R141" s="97">
        <f>Q141*H141</f>
        <v>32.254619944139996</v>
      </c>
      <c r="S141" s="97">
        <v>0</v>
      </c>
      <c r="T141" s="98">
        <f>S141*H141</f>
        <v>0</v>
      </c>
      <c r="AR141" s="99" t="s">
        <v>97</v>
      </c>
      <c r="AT141" s="99" t="s">
        <v>93</v>
      </c>
      <c r="AU141" s="99" t="s">
        <v>5</v>
      </c>
      <c r="AY141" s="1" t="s">
        <v>90</v>
      </c>
      <c r="BE141" s="100">
        <f>IF(N141="základná",J141,0)</f>
        <v>0</v>
      </c>
      <c r="BF141" s="100">
        <f>IF(N141="znížená",J141,0)</f>
        <v>0</v>
      </c>
      <c r="BG141" s="100">
        <f>IF(N141="zákl. prenesená",J141,0)</f>
        <v>0</v>
      </c>
      <c r="BH141" s="100">
        <f>IF(N141="zníž. prenesená",J141,0)</f>
        <v>0</v>
      </c>
      <c r="BI141" s="100">
        <f>IF(N141="nulová",J141,0)</f>
        <v>0</v>
      </c>
      <c r="BJ141" s="1" t="s">
        <v>5</v>
      </c>
      <c r="BK141" s="100">
        <f>ROUND(I141*H141,2)</f>
        <v>0</v>
      </c>
      <c r="BL141" s="1" t="s">
        <v>97</v>
      </c>
      <c r="BM141" s="99" t="s">
        <v>5</v>
      </c>
    </row>
    <row r="142" spans="2:65" s="101" customFormat="1" ht="33.75" x14ac:dyDescent="0.2">
      <c r="B142" s="102"/>
      <c r="D142" s="103" t="s">
        <v>99</v>
      </c>
      <c r="E142" s="104" t="s">
        <v>3</v>
      </c>
      <c r="F142" s="105" t="s">
        <v>106</v>
      </c>
      <c r="H142" s="106">
        <v>627.69299999999998</v>
      </c>
      <c r="I142" s="107"/>
      <c r="L142" s="102"/>
      <c r="M142" s="108"/>
      <c r="T142" s="109"/>
      <c r="AT142" s="104" t="s">
        <v>99</v>
      </c>
      <c r="AU142" s="104" t="s">
        <v>5</v>
      </c>
      <c r="AV142" s="101" t="s">
        <v>5</v>
      </c>
      <c r="AW142" s="101" t="s">
        <v>101</v>
      </c>
      <c r="AX142" s="101" t="s">
        <v>89</v>
      </c>
      <c r="AY142" s="104" t="s">
        <v>90</v>
      </c>
    </row>
    <row r="143" spans="2:65" s="9" customFormat="1" ht="24.2" customHeight="1" x14ac:dyDescent="0.2">
      <c r="B143" s="86"/>
      <c r="C143" s="87" t="s">
        <v>107</v>
      </c>
      <c r="D143" s="87" t="s">
        <v>93</v>
      </c>
      <c r="E143" s="88" t="s">
        <v>108</v>
      </c>
      <c r="F143" s="89" t="s">
        <v>109</v>
      </c>
      <c r="G143" s="90" t="s">
        <v>110</v>
      </c>
      <c r="H143" s="91">
        <v>30</v>
      </c>
      <c r="I143" s="92"/>
      <c r="J143" s="93">
        <f>ROUND(I143*H143,2)</f>
        <v>0</v>
      </c>
      <c r="K143" s="94"/>
      <c r="L143" s="10"/>
      <c r="M143" s="95" t="s">
        <v>3</v>
      </c>
      <c r="N143" s="96" t="s">
        <v>39</v>
      </c>
      <c r="P143" s="97">
        <f>O143*H143</f>
        <v>0</v>
      </c>
      <c r="Q143" s="97">
        <v>0</v>
      </c>
      <c r="R143" s="97">
        <f>Q143*H143</f>
        <v>0</v>
      </c>
      <c r="S143" s="97">
        <v>0</v>
      </c>
      <c r="T143" s="98">
        <f>S143*H143</f>
        <v>0</v>
      </c>
      <c r="AR143" s="99" t="s">
        <v>97</v>
      </c>
      <c r="AT143" s="99" t="s">
        <v>93</v>
      </c>
      <c r="AU143" s="99" t="s">
        <v>5</v>
      </c>
      <c r="AY143" s="1" t="s">
        <v>90</v>
      </c>
      <c r="BE143" s="100">
        <f>IF(N143="základná",J143,0)</f>
        <v>0</v>
      </c>
      <c r="BF143" s="100">
        <f>IF(N143="znížená",J143,0)</f>
        <v>0</v>
      </c>
      <c r="BG143" s="100">
        <f>IF(N143="zákl. prenesená",J143,0)</f>
        <v>0</v>
      </c>
      <c r="BH143" s="100">
        <f>IF(N143="zníž. prenesená",J143,0)</f>
        <v>0</v>
      </c>
      <c r="BI143" s="100">
        <f>IF(N143="nulová",J143,0)</f>
        <v>0</v>
      </c>
      <c r="BJ143" s="1" t="s">
        <v>5</v>
      </c>
      <c r="BK143" s="100">
        <f>ROUND(I143*H143,2)</f>
        <v>0</v>
      </c>
      <c r="BL143" s="1" t="s">
        <v>97</v>
      </c>
      <c r="BM143" s="99" t="s">
        <v>97</v>
      </c>
    </row>
    <row r="144" spans="2:65" s="9" customFormat="1" ht="37.9" customHeight="1" x14ac:dyDescent="0.2">
      <c r="B144" s="86"/>
      <c r="C144" s="87" t="s">
        <v>97</v>
      </c>
      <c r="D144" s="87" t="s">
        <v>93</v>
      </c>
      <c r="E144" s="88" t="s">
        <v>111</v>
      </c>
      <c r="F144" s="89" t="s">
        <v>112</v>
      </c>
      <c r="G144" s="90" t="s">
        <v>113</v>
      </c>
      <c r="H144" s="91">
        <v>9.6199999999999992</v>
      </c>
      <c r="I144" s="92"/>
      <c r="J144" s="93">
        <f>ROUND(I144*H144,2)</f>
        <v>0</v>
      </c>
      <c r="K144" s="94"/>
      <c r="L144" s="10"/>
      <c r="M144" s="95" t="s">
        <v>3</v>
      </c>
      <c r="N144" s="96" t="s">
        <v>39</v>
      </c>
      <c r="P144" s="97">
        <f>O144*H144</f>
        <v>0</v>
      </c>
      <c r="Q144" s="97">
        <v>0</v>
      </c>
      <c r="R144" s="97">
        <f>Q144*H144</f>
        <v>0</v>
      </c>
      <c r="S144" s="97">
        <v>2.2000000000000002</v>
      </c>
      <c r="T144" s="98">
        <f>S144*H144</f>
        <v>21.164000000000001</v>
      </c>
      <c r="AR144" s="99" t="s">
        <v>97</v>
      </c>
      <c r="AT144" s="99" t="s">
        <v>93</v>
      </c>
      <c r="AU144" s="99" t="s">
        <v>5</v>
      </c>
      <c r="AY144" s="1" t="s">
        <v>90</v>
      </c>
      <c r="BE144" s="100">
        <f>IF(N144="základná",J144,0)</f>
        <v>0</v>
      </c>
      <c r="BF144" s="100">
        <f>IF(N144="znížená",J144,0)</f>
        <v>0</v>
      </c>
      <c r="BG144" s="100">
        <f>IF(N144="zákl. prenesená",J144,0)</f>
        <v>0</v>
      </c>
      <c r="BH144" s="100">
        <f>IF(N144="zníž. prenesená",J144,0)</f>
        <v>0</v>
      </c>
      <c r="BI144" s="100">
        <f>IF(N144="nulová",J144,0)</f>
        <v>0</v>
      </c>
      <c r="BJ144" s="1" t="s">
        <v>5</v>
      </c>
      <c r="BK144" s="100">
        <f>ROUND(I144*H144,2)</f>
        <v>0</v>
      </c>
      <c r="BL144" s="1" t="s">
        <v>97</v>
      </c>
      <c r="BM144" s="99" t="s">
        <v>114</v>
      </c>
    </row>
    <row r="145" spans="2:65" s="118" customFormat="1" x14ac:dyDescent="0.2">
      <c r="B145" s="119"/>
      <c r="D145" s="103" t="s">
        <v>99</v>
      </c>
      <c r="E145" s="120" t="s">
        <v>3</v>
      </c>
      <c r="F145" s="121" t="s">
        <v>115</v>
      </c>
      <c r="H145" s="120" t="s">
        <v>3</v>
      </c>
      <c r="I145" s="122"/>
      <c r="L145" s="119"/>
      <c r="M145" s="123"/>
      <c r="T145" s="124"/>
      <c r="AT145" s="120" t="s">
        <v>99</v>
      </c>
      <c r="AU145" s="120" t="s">
        <v>5</v>
      </c>
      <c r="AV145" s="118" t="s">
        <v>89</v>
      </c>
      <c r="AW145" s="118" t="s">
        <v>101</v>
      </c>
      <c r="AX145" s="118" t="s">
        <v>6</v>
      </c>
      <c r="AY145" s="120" t="s">
        <v>90</v>
      </c>
    </row>
    <row r="146" spans="2:65" s="101" customFormat="1" x14ac:dyDescent="0.2">
      <c r="B146" s="102"/>
      <c r="D146" s="103" t="s">
        <v>99</v>
      </c>
      <c r="E146" s="104" t="s">
        <v>3</v>
      </c>
      <c r="F146" s="105" t="s">
        <v>116</v>
      </c>
      <c r="H146" s="106">
        <v>9.6199999999999992</v>
      </c>
      <c r="I146" s="107"/>
      <c r="L146" s="102"/>
      <c r="M146" s="108"/>
      <c r="T146" s="109"/>
      <c r="AT146" s="104" t="s">
        <v>99</v>
      </c>
      <c r="AU146" s="104" t="s">
        <v>5</v>
      </c>
      <c r="AV146" s="101" t="s">
        <v>5</v>
      </c>
      <c r="AW146" s="101" t="s">
        <v>101</v>
      </c>
      <c r="AX146" s="101" t="s">
        <v>6</v>
      </c>
      <c r="AY146" s="104" t="s">
        <v>90</v>
      </c>
    </row>
    <row r="147" spans="2:65" s="110" customFormat="1" x14ac:dyDescent="0.2">
      <c r="B147" s="111"/>
      <c r="D147" s="103" t="s">
        <v>99</v>
      </c>
      <c r="E147" s="112" t="s">
        <v>3</v>
      </c>
      <c r="F147" s="113" t="s">
        <v>103</v>
      </c>
      <c r="H147" s="114">
        <v>9.6199999999999992</v>
      </c>
      <c r="I147" s="115"/>
      <c r="L147" s="111"/>
      <c r="M147" s="116"/>
      <c r="T147" s="117"/>
      <c r="AT147" s="112" t="s">
        <v>99</v>
      </c>
      <c r="AU147" s="112" t="s">
        <v>5</v>
      </c>
      <c r="AV147" s="110" t="s">
        <v>97</v>
      </c>
      <c r="AW147" s="110" t="s">
        <v>101</v>
      </c>
      <c r="AX147" s="110" t="s">
        <v>89</v>
      </c>
      <c r="AY147" s="112" t="s">
        <v>90</v>
      </c>
    </row>
    <row r="148" spans="2:65" s="9" customFormat="1" ht="37.9" customHeight="1" x14ac:dyDescent="0.2">
      <c r="B148" s="86"/>
      <c r="C148" s="87" t="s">
        <v>117</v>
      </c>
      <c r="D148" s="87" t="s">
        <v>93</v>
      </c>
      <c r="E148" s="88" t="s">
        <v>118</v>
      </c>
      <c r="F148" s="89" t="s">
        <v>119</v>
      </c>
      <c r="G148" s="90" t="s">
        <v>96</v>
      </c>
      <c r="H148" s="91">
        <v>81.302000000000007</v>
      </c>
      <c r="I148" s="92"/>
      <c r="J148" s="93">
        <f>ROUND(I148*H148,2)</f>
        <v>0</v>
      </c>
      <c r="K148" s="94"/>
      <c r="L148" s="10"/>
      <c r="M148" s="95" t="s">
        <v>3</v>
      </c>
      <c r="N148" s="96" t="s">
        <v>39</v>
      </c>
      <c r="P148" s="97">
        <f>O148*H148</f>
        <v>0</v>
      </c>
      <c r="Q148" s="97">
        <v>0</v>
      </c>
      <c r="R148" s="97">
        <f>Q148*H148</f>
        <v>0</v>
      </c>
      <c r="S148" s="97">
        <v>0.19600000000000001</v>
      </c>
      <c r="T148" s="98">
        <f>S148*H148</f>
        <v>15.935192000000002</v>
      </c>
      <c r="AR148" s="99" t="s">
        <v>97</v>
      </c>
      <c r="AT148" s="99" t="s">
        <v>93</v>
      </c>
      <c r="AU148" s="99" t="s">
        <v>5</v>
      </c>
      <c r="AY148" s="1" t="s">
        <v>90</v>
      </c>
      <c r="BE148" s="100">
        <f>IF(N148="základná",J148,0)</f>
        <v>0</v>
      </c>
      <c r="BF148" s="100">
        <f>IF(N148="znížená",J148,0)</f>
        <v>0</v>
      </c>
      <c r="BG148" s="100">
        <f>IF(N148="zákl. prenesená",J148,0)</f>
        <v>0</v>
      </c>
      <c r="BH148" s="100">
        <f>IF(N148="zníž. prenesená",J148,0)</f>
        <v>0</v>
      </c>
      <c r="BI148" s="100">
        <f>IF(N148="nulová",J148,0)</f>
        <v>0</v>
      </c>
      <c r="BJ148" s="1" t="s">
        <v>5</v>
      </c>
      <c r="BK148" s="100">
        <f>ROUND(I148*H148,2)</f>
        <v>0</v>
      </c>
      <c r="BL148" s="1" t="s">
        <v>97</v>
      </c>
      <c r="BM148" s="99" t="s">
        <v>120</v>
      </c>
    </row>
    <row r="149" spans="2:65" s="118" customFormat="1" x14ac:dyDescent="0.2">
      <c r="B149" s="119"/>
      <c r="D149" s="103" t="s">
        <v>99</v>
      </c>
      <c r="E149" s="120" t="s">
        <v>3</v>
      </c>
      <c r="F149" s="121" t="s">
        <v>121</v>
      </c>
      <c r="H149" s="120" t="s">
        <v>3</v>
      </c>
      <c r="I149" s="122"/>
      <c r="L149" s="119"/>
      <c r="M149" s="123"/>
      <c r="T149" s="124"/>
      <c r="AT149" s="120" t="s">
        <v>99</v>
      </c>
      <c r="AU149" s="120" t="s">
        <v>5</v>
      </c>
      <c r="AV149" s="118" t="s">
        <v>89</v>
      </c>
      <c r="AW149" s="118" t="s">
        <v>101</v>
      </c>
      <c r="AX149" s="118" t="s">
        <v>6</v>
      </c>
      <c r="AY149" s="120" t="s">
        <v>90</v>
      </c>
    </row>
    <row r="150" spans="2:65" s="101" customFormat="1" ht="22.5" x14ac:dyDescent="0.2">
      <c r="B150" s="102"/>
      <c r="D150" s="103" t="s">
        <v>99</v>
      </c>
      <c r="E150" s="104" t="s">
        <v>3</v>
      </c>
      <c r="F150" s="105" t="s">
        <v>122</v>
      </c>
      <c r="H150" s="106">
        <v>80.641999999999996</v>
      </c>
      <c r="I150" s="107"/>
      <c r="L150" s="102"/>
      <c r="M150" s="108"/>
      <c r="T150" s="109"/>
      <c r="AT150" s="104" t="s">
        <v>99</v>
      </c>
      <c r="AU150" s="104" t="s">
        <v>5</v>
      </c>
      <c r="AV150" s="101" t="s">
        <v>5</v>
      </c>
      <c r="AW150" s="101" t="s">
        <v>101</v>
      </c>
      <c r="AX150" s="101" t="s">
        <v>6</v>
      </c>
      <c r="AY150" s="104" t="s">
        <v>90</v>
      </c>
    </row>
    <row r="151" spans="2:65" s="101" customFormat="1" x14ac:dyDescent="0.2">
      <c r="B151" s="102"/>
      <c r="D151" s="103" t="s">
        <v>99</v>
      </c>
      <c r="E151" s="104" t="s">
        <v>3</v>
      </c>
      <c r="F151" s="105" t="s">
        <v>123</v>
      </c>
      <c r="H151" s="106">
        <v>0.66</v>
      </c>
      <c r="I151" s="107"/>
      <c r="L151" s="102"/>
      <c r="M151" s="108"/>
      <c r="T151" s="109"/>
      <c r="AT151" s="104" t="s">
        <v>99</v>
      </c>
      <c r="AU151" s="104" t="s">
        <v>5</v>
      </c>
      <c r="AV151" s="101" t="s">
        <v>5</v>
      </c>
      <c r="AW151" s="101" t="s">
        <v>101</v>
      </c>
      <c r="AX151" s="101" t="s">
        <v>6</v>
      </c>
      <c r="AY151" s="104" t="s">
        <v>90</v>
      </c>
    </row>
    <row r="152" spans="2:65" s="110" customFormat="1" x14ac:dyDescent="0.2">
      <c r="B152" s="111"/>
      <c r="D152" s="103" t="s">
        <v>99</v>
      </c>
      <c r="E152" s="112" t="s">
        <v>3</v>
      </c>
      <c r="F152" s="113" t="s">
        <v>103</v>
      </c>
      <c r="H152" s="114">
        <v>81.302000000000007</v>
      </c>
      <c r="I152" s="115"/>
      <c r="L152" s="111"/>
      <c r="M152" s="116"/>
      <c r="T152" s="117"/>
      <c r="AT152" s="112" t="s">
        <v>99</v>
      </c>
      <c r="AU152" s="112" t="s">
        <v>5</v>
      </c>
      <c r="AV152" s="110" t="s">
        <v>97</v>
      </c>
      <c r="AW152" s="110" t="s">
        <v>101</v>
      </c>
      <c r="AX152" s="110" t="s">
        <v>89</v>
      </c>
      <c r="AY152" s="112" t="s">
        <v>90</v>
      </c>
    </row>
    <row r="153" spans="2:65" s="9" customFormat="1" ht="24.2" customHeight="1" x14ac:dyDescent="0.2">
      <c r="B153" s="86"/>
      <c r="C153" s="87" t="s">
        <v>114</v>
      </c>
      <c r="D153" s="87" t="s">
        <v>93</v>
      </c>
      <c r="E153" s="88" t="s">
        <v>124</v>
      </c>
      <c r="F153" s="89" t="s">
        <v>125</v>
      </c>
      <c r="G153" s="90" t="s">
        <v>113</v>
      </c>
      <c r="H153" s="91">
        <v>1.839</v>
      </c>
      <c r="I153" s="92"/>
      <c r="J153" s="93">
        <f>ROUND(I153*H153,2)</f>
        <v>0</v>
      </c>
      <c r="K153" s="94"/>
      <c r="L153" s="10"/>
      <c r="M153" s="95" t="s">
        <v>3</v>
      </c>
      <c r="N153" s="96" t="s">
        <v>39</v>
      </c>
      <c r="P153" s="97">
        <f>O153*H153</f>
        <v>0</v>
      </c>
      <c r="Q153" s="97">
        <v>0</v>
      </c>
      <c r="R153" s="97">
        <f>Q153*H153</f>
        <v>0</v>
      </c>
      <c r="S153" s="97">
        <v>2.4</v>
      </c>
      <c r="T153" s="98">
        <f>S153*H153</f>
        <v>4.4135999999999997</v>
      </c>
      <c r="AR153" s="99" t="s">
        <v>97</v>
      </c>
      <c r="AT153" s="99" t="s">
        <v>93</v>
      </c>
      <c r="AU153" s="99" t="s">
        <v>5</v>
      </c>
      <c r="AY153" s="1" t="s">
        <v>90</v>
      </c>
      <c r="BE153" s="100">
        <f>IF(N153="základná",J153,0)</f>
        <v>0</v>
      </c>
      <c r="BF153" s="100">
        <f>IF(N153="znížená",J153,0)</f>
        <v>0</v>
      </c>
      <c r="BG153" s="100">
        <f>IF(N153="zákl. prenesená",J153,0)</f>
        <v>0</v>
      </c>
      <c r="BH153" s="100">
        <f>IF(N153="zníž. prenesená",J153,0)</f>
        <v>0</v>
      </c>
      <c r="BI153" s="100">
        <f>IF(N153="nulová",J153,0)</f>
        <v>0</v>
      </c>
      <c r="BJ153" s="1" t="s">
        <v>5</v>
      </c>
      <c r="BK153" s="100">
        <f>ROUND(I153*H153,2)</f>
        <v>0</v>
      </c>
      <c r="BL153" s="1" t="s">
        <v>97</v>
      </c>
      <c r="BM153" s="99" t="s">
        <v>126</v>
      </c>
    </row>
    <row r="154" spans="2:65" s="101" customFormat="1" ht="22.5" x14ac:dyDescent="0.2">
      <c r="B154" s="102"/>
      <c r="D154" s="103" t="s">
        <v>99</v>
      </c>
      <c r="E154" s="104" t="s">
        <v>3</v>
      </c>
      <c r="F154" s="105" t="s">
        <v>127</v>
      </c>
      <c r="H154" s="106">
        <v>1.839</v>
      </c>
      <c r="I154" s="107"/>
      <c r="L154" s="102"/>
      <c r="M154" s="108"/>
      <c r="T154" s="109"/>
      <c r="AT154" s="104" t="s">
        <v>99</v>
      </c>
      <c r="AU154" s="104" t="s">
        <v>5</v>
      </c>
      <c r="AV154" s="101" t="s">
        <v>5</v>
      </c>
      <c r="AW154" s="101" t="s">
        <v>101</v>
      </c>
      <c r="AX154" s="101" t="s">
        <v>6</v>
      </c>
      <c r="AY154" s="104" t="s">
        <v>90</v>
      </c>
    </row>
    <row r="155" spans="2:65" s="110" customFormat="1" x14ac:dyDescent="0.2">
      <c r="B155" s="111"/>
      <c r="D155" s="103" t="s">
        <v>99</v>
      </c>
      <c r="E155" s="112" t="s">
        <v>3</v>
      </c>
      <c r="F155" s="113" t="s">
        <v>103</v>
      </c>
      <c r="H155" s="114">
        <v>1.839</v>
      </c>
      <c r="I155" s="115"/>
      <c r="L155" s="111"/>
      <c r="M155" s="116"/>
      <c r="T155" s="117"/>
      <c r="AT155" s="112" t="s">
        <v>99</v>
      </c>
      <c r="AU155" s="112" t="s">
        <v>5</v>
      </c>
      <c r="AV155" s="110" t="s">
        <v>97</v>
      </c>
      <c r="AW155" s="110" t="s">
        <v>101</v>
      </c>
      <c r="AX155" s="110" t="s">
        <v>89</v>
      </c>
      <c r="AY155" s="112" t="s">
        <v>90</v>
      </c>
    </row>
    <row r="156" spans="2:65" s="9" customFormat="1" ht="37.9" customHeight="1" x14ac:dyDescent="0.2">
      <c r="B156" s="86"/>
      <c r="C156" s="87" t="s">
        <v>128</v>
      </c>
      <c r="D156" s="87" t="s">
        <v>93</v>
      </c>
      <c r="E156" s="88" t="s">
        <v>129</v>
      </c>
      <c r="F156" s="89" t="s">
        <v>130</v>
      </c>
      <c r="G156" s="90" t="s">
        <v>113</v>
      </c>
      <c r="H156" s="91">
        <v>118.55200000000001</v>
      </c>
      <c r="I156" s="92"/>
      <c r="J156" s="93">
        <f>ROUND(I156*H156,2)</f>
        <v>0</v>
      </c>
      <c r="K156" s="94"/>
      <c r="L156" s="10"/>
      <c r="M156" s="95" t="s">
        <v>3</v>
      </c>
      <c r="N156" s="96" t="s">
        <v>39</v>
      </c>
      <c r="P156" s="97">
        <f>O156*H156</f>
        <v>0</v>
      </c>
      <c r="Q156" s="97">
        <v>0</v>
      </c>
      <c r="R156" s="97">
        <f>Q156*H156</f>
        <v>0</v>
      </c>
      <c r="S156" s="97">
        <v>2.2000000000000002</v>
      </c>
      <c r="T156" s="98">
        <f>S156*H156</f>
        <v>260.81440000000003</v>
      </c>
      <c r="AR156" s="99" t="s">
        <v>97</v>
      </c>
      <c r="AT156" s="99" t="s">
        <v>93</v>
      </c>
      <c r="AU156" s="99" t="s">
        <v>5</v>
      </c>
      <c r="AY156" s="1" t="s">
        <v>90</v>
      </c>
      <c r="BE156" s="100">
        <f>IF(N156="základná",J156,0)</f>
        <v>0</v>
      </c>
      <c r="BF156" s="100">
        <f>IF(N156="znížená",J156,0)</f>
        <v>0</v>
      </c>
      <c r="BG156" s="100">
        <f>IF(N156="zákl. prenesená",J156,0)</f>
        <v>0</v>
      </c>
      <c r="BH156" s="100">
        <f>IF(N156="zníž. prenesená",J156,0)</f>
        <v>0</v>
      </c>
      <c r="BI156" s="100">
        <f>IF(N156="nulová",J156,0)</f>
        <v>0</v>
      </c>
      <c r="BJ156" s="1" t="s">
        <v>5</v>
      </c>
      <c r="BK156" s="100">
        <f>ROUND(I156*H156,2)</f>
        <v>0</v>
      </c>
      <c r="BL156" s="1" t="s">
        <v>97</v>
      </c>
      <c r="BM156" s="99" t="s">
        <v>131</v>
      </c>
    </row>
    <row r="157" spans="2:65" s="101" customFormat="1" x14ac:dyDescent="0.2">
      <c r="B157" s="102"/>
      <c r="D157" s="103" t="s">
        <v>99</v>
      </c>
      <c r="E157" s="104" t="s">
        <v>3</v>
      </c>
      <c r="F157" s="105" t="s">
        <v>132</v>
      </c>
      <c r="H157" s="106">
        <v>39.607999999999997</v>
      </c>
      <c r="I157" s="107"/>
      <c r="L157" s="102"/>
      <c r="M157" s="108"/>
      <c r="T157" s="109"/>
      <c r="AT157" s="104" t="s">
        <v>99</v>
      </c>
      <c r="AU157" s="104" t="s">
        <v>5</v>
      </c>
      <c r="AV157" s="101" t="s">
        <v>5</v>
      </c>
      <c r="AW157" s="101" t="s">
        <v>101</v>
      </c>
      <c r="AX157" s="101" t="s">
        <v>6</v>
      </c>
      <c r="AY157" s="104" t="s">
        <v>90</v>
      </c>
    </row>
    <row r="158" spans="2:65" s="101" customFormat="1" x14ac:dyDescent="0.2">
      <c r="B158" s="102"/>
      <c r="D158" s="103" t="s">
        <v>99</v>
      </c>
      <c r="E158" s="104" t="s">
        <v>3</v>
      </c>
      <c r="F158" s="105" t="s">
        <v>133</v>
      </c>
      <c r="H158" s="106">
        <v>39.472999999999999</v>
      </c>
      <c r="I158" s="107"/>
      <c r="L158" s="102"/>
      <c r="M158" s="108"/>
      <c r="T158" s="109"/>
      <c r="AT158" s="104" t="s">
        <v>99</v>
      </c>
      <c r="AU158" s="104" t="s">
        <v>5</v>
      </c>
      <c r="AV158" s="101" t="s">
        <v>5</v>
      </c>
      <c r="AW158" s="101" t="s">
        <v>101</v>
      </c>
      <c r="AX158" s="101" t="s">
        <v>6</v>
      </c>
      <c r="AY158" s="104" t="s">
        <v>90</v>
      </c>
    </row>
    <row r="159" spans="2:65" s="101" customFormat="1" x14ac:dyDescent="0.2">
      <c r="B159" s="102"/>
      <c r="D159" s="103" t="s">
        <v>99</v>
      </c>
      <c r="E159" s="104" t="s">
        <v>3</v>
      </c>
      <c r="F159" s="105" t="s">
        <v>134</v>
      </c>
      <c r="H159" s="106">
        <v>39.470999999999997</v>
      </c>
      <c r="I159" s="107"/>
      <c r="L159" s="102"/>
      <c r="M159" s="108"/>
      <c r="T159" s="109"/>
      <c r="AT159" s="104" t="s">
        <v>99</v>
      </c>
      <c r="AU159" s="104" t="s">
        <v>5</v>
      </c>
      <c r="AV159" s="101" t="s">
        <v>5</v>
      </c>
      <c r="AW159" s="101" t="s">
        <v>101</v>
      </c>
      <c r="AX159" s="101" t="s">
        <v>6</v>
      </c>
      <c r="AY159" s="104" t="s">
        <v>90</v>
      </c>
    </row>
    <row r="160" spans="2:65" s="110" customFormat="1" x14ac:dyDescent="0.2">
      <c r="B160" s="111"/>
      <c r="D160" s="103" t="s">
        <v>99</v>
      </c>
      <c r="E160" s="112" t="s">
        <v>3</v>
      </c>
      <c r="F160" s="113" t="s">
        <v>103</v>
      </c>
      <c r="H160" s="114">
        <v>118.55200000000001</v>
      </c>
      <c r="I160" s="115"/>
      <c r="L160" s="111"/>
      <c r="M160" s="116"/>
      <c r="T160" s="117"/>
      <c r="AT160" s="112" t="s">
        <v>99</v>
      </c>
      <c r="AU160" s="112" t="s">
        <v>5</v>
      </c>
      <c r="AV160" s="110" t="s">
        <v>97</v>
      </c>
      <c r="AW160" s="110" t="s">
        <v>101</v>
      </c>
      <c r="AX160" s="110" t="s">
        <v>89</v>
      </c>
      <c r="AY160" s="112" t="s">
        <v>90</v>
      </c>
    </row>
    <row r="161" spans="2:65" s="9" customFormat="1" ht="37.9" customHeight="1" x14ac:dyDescent="0.2">
      <c r="B161" s="86"/>
      <c r="C161" s="87" t="s">
        <v>135</v>
      </c>
      <c r="D161" s="87" t="s">
        <v>93</v>
      </c>
      <c r="E161" s="88" t="s">
        <v>136</v>
      </c>
      <c r="F161" s="89" t="s">
        <v>137</v>
      </c>
      <c r="G161" s="90" t="s">
        <v>113</v>
      </c>
      <c r="H161" s="91">
        <v>2.722</v>
      </c>
      <c r="I161" s="92"/>
      <c r="J161" s="93">
        <f>ROUND(I161*H161,2)</f>
        <v>0</v>
      </c>
      <c r="K161" s="94"/>
      <c r="L161" s="10"/>
      <c r="M161" s="95" t="s">
        <v>3</v>
      </c>
      <c r="N161" s="96" t="s">
        <v>39</v>
      </c>
      <c r="P161" s="97">
        <f>O161*H161</f>
        <v>0</v>
      </c>
      <c r="Q161" s="97">
        <v>0</v>
      </c>
      <c r="R161" s="97">
        <f>Q161*H161</f>
        <v>0</v>
      </c>
      <c r="S161" s="97">
        <v>2.2000000000000002</v>
      </c>
      <c r="T161" s="98">
        <f>S161*H161</f>
        <v>5.9884000000000004</v>
      </c>
      <c r="AR161" s="99" t="s">
        <v>97</v>
      </c>
      <c r="AT161" s="99" t="s">
        <v>93</v>
      </c>
      <c r="AU161" s="99" t="s">
        <v>5</v>
      </c>
      <c r="AY161" s="1" t="s">
        <v>90</v>
      </c>
      <c r="BE161" s="100">
        <f>IF(N161="základná",J161,0)</f>
        <v>0</v>
      </c>
      <c r="BF161" s="100">
        <f>IF(N161="znížená",J161,0)</f>
        <v>0</v>
      </c>
      <c r="BG161" s="100">
        <f>IF(N161="zákl. prenesená",J161,0)</f>
        <v>0</v>
      </c>
      <c r="BH161" s="100">
        <f>IF(N161="zníž. prenesená",J161,0)</f>
        <v>0</v>
      </c>
      <c r="BI161" s="100">
        <f>IF(N161="nulová",J161,0)</f>
        <v>0</v>
      </c>
      <c r="BJ161" s="1" t="s">
        <v>5</v>
      </c>
      <c r="BK161" s="100">
        <f>ROUND(I161*H161,2)</f>
        <v>0</v>
      </c>
      <c r="BL161" s="1" t="s">
        <v>97</v>
      </c>
      <c r="BM161" s="99" t="s">
        <v>138</v>
      </c>
    </row>
    <row r="162" spans="2:65" s="101" customFormat="1" x14ac:dyDescent="0.2">
      <c r="B162" s="102"/>
      <c r="D162" s="103" t="s">
        <v>99</v>
      </c>
      <c r="E162" s="104" t="s">
        <v>3</v>
      </c>
      <c r="F162" s="105" t="s">
        <v>139</v>
      </c>
      <c r="H162" s="106">
        <v>2.722</v>
      </c>
      <c r="I162" s="107"/>
      <c r="L162" s="102"/>
      <c r="M162" s="108"/>
      <c r="T162" s="109"/>
      <c r="AT162" s="104" t="s">
        <v>99</v>
      </c>
      <c r="AU162" s="104" t="s">
        <v>5</v>
      </c>
      <c r="AV162" s="101" t="s">
        <v>5</v>
      </c>
      <c r="AW162" s="101" t="s">
        <v>101</v>
      </c>
      <c r="AX162" s="101" t="s">
        <v>6</v>
      </c>
      <c r="AY162" s="104" t="s">
        <v>90</v>
      </c>
    </row>
    <row r="163" spans="2:65" s="110" customFormat="1" x14ac:dyDescent="0.2">
      <c r="B163" s="111"/>
      <c r="D163" s="103" t="s">
        <v>99</v>
      </c>
      <c r="E163" s="112" t="s">
        <v>3</v>
      </c>
      <c r="F163" s="113" t="s">
        <v>103</v>
      </c>
      <c r="H163" s="114">
        <v>2.722</v>
      </c>
      <c r="I163" s="115"/>
      <c r="L163" s="111"/>
      <c r="M163" s="116"/>
      <c r="T163" s="117"/>
      <c r="AT163" s="112" t="s">
        <v>99</v>
      </c>
      <c r="AU163" s="112" t="s">
        <v>5</v>
      </c>
      <c r="AV163" s="110" t="s">
        <v>97</v>
      </c>
      <c r="AW163" s="110" t="s">
        <v>101</v>
      </c>
      <c r="AX163" s="110" t="s">
        <v>89</v>
      </c>
      <c r="AY163" s="112" t="s">
        <v>90</v>
      </c>
    </row>
    <row r="164" spans="2:65" s="9" customFormat="1" ht="37.9" customHeight="1" x14ac:dyDescent="0.2">
      <c r="B164" s="86"/>
      <c r="C164" s="87" t="s">
        <v>91</v>
      </c>
      <c r="D164" s="87" t="s">
        <v>93</v>
      </c>
      <c r="E164" s="88" t="s">
        <v>140</v>
      </c>
      <c r="F164" s="89" t="s">
        <v>141</v>
      </c>
      <c r="G164" s="90" t="s">
        <v>96</v>
      </c>
      <c r="H164" s="91">
        <v>476.113</v>
      </c>
      <c r="I164" s="92"/>
      <c r="J164" s="93">
        <f>ROUND(I164*H164,2)</f>
        <v>0</v>
      </c>
      <c r="K164" s="94"/>
      <c r="L164" s="10"/>
      <c r="M164" s="95" t="s">
        <v>3</v>
      </c>
      <c r="N164" s="96" t="s">
        <v>39</v>
      </c>
      <c r="P164" s="97">
        <f>O164*H164</f>
        <v>0</v>
      </c>
      <c r="Q164" s="97">
        <v>0</v>
      </c>
      <c r="R164" s="97">
        <f>Q164*H164</f>
        <v>0</v>
      </c>
      <c r="S164" s="97">
        <v>6.5000000000000002E-2</v>
      </c>
      <c r="T164" s="98">
        <f>S164*H164</f>
        <v>30.947345000000002</v>
      </c>
      <c r="AR164" s="99" t="s">
        <v>97</v>
      </c>
      <c r="AT164" s="99" t="s">
        <v>93</v>
      </c>
      <c r="AU164" s="99" t="s">
        <v>5</v>
      </c>
      <c r="AY164" s="1" t="s">
        <v>90</v>
      </c>
      <c r="BE164" s="100">
        <f>IF(N164="základná",J164,0)</f>
        <v>0</v>
      </c>
      <c r="BF164" s="100">
        <f>IF(N164="znížená",J164,0)</f>
        <v>0</v>
      </c>
      <c r="BG164" s="100">
        <f>IF(N164="zákl. prenesená",J164,0)</f>
        <v>0</v>
      </c>
      <c r="BH164" s="100">
        <f>IF(N164="zníž. prenesená",J164,0)</f>
        <v>0</v>
      </c>
      <c r="BI164" s="100">
        <f>IF(N164="nulová",J164,0)</f>
        <v>0</v>
      </c>
      <c r="BJ164" s="1" t="s">
        <v>5</v>
      </c>
      <c r="BK164" s="100">
        <f>ROUND(I164*H164,2)</f>
        <v>0</v>
      </c>
      <c r="BL164" s="1" t="s">
        <v>97</v>
      </c>
      <c r="BM164" s="99" t="s">
        <v>142</v>
      </c>
    </row>
    <row r="165" spans="2:65" s="118" customFormat="1" x14ac:dyDescent="0.2">
      <c r="B165" s="119"/>
      <c r="D165" s="103" t="s">
        <v>99</v>
      </c>
      <c r="E165" s="120" t="s">
        <v>3</v>
      </c>
      <c r="F165" s="121" t="s">
        <v>143</v>
      </c>
      <c r="H165" s="120" t="s">
        <v>3</v>
      </c>
      <c r="I165" s="122"/>
      <c r="L165" s="119"/>
      <c r="M165" s="123"/>
      <c r="T165" s="124"/>
      <c r="AT165" s="120" t="s">
        <v>99</v>
      </c>
      <c r="AU165" s="120" t="s">
        <v>5</v>
      </c>
      <c r="AV165" s="118" t="s">
        <v>89</v>
      </c>
      <c r="AW165" s="118" t="s">
        <v>101</v>
      </c>
      <c r="AX165" s="118" t="s">
        <v>6</v>
      </c>
      <c r="AY165" s="120" t="s">
        <v>90</v>
      </c>
    </row>
    <row r="166" spans="2:65" s="101" customFormat="1" ht="22.5" x14ac:dyDescent="0.2">
      <c r="B166" s="102"/>
      <c r="D166" s="103" t="s">
        <v>99</v>
      </c>
      <c r="E166" s="104" t="s">
        <v>3</v>
      </c>
      <c r="F166" s="105" t="s">
        <v>144</v>
      </c>
      <c r="H166" s="106">
        <v>156.15600000000001</v>
      </c>
      <c r="I166" s="107"/>
      <c r="L166" s="102"/>
      <c r="M166" s="108"/>
      <c r="T166" s="109"/>
      <c r="AT166" s="104" t="s">
        <v>99</v>
      </c>
      <c r="AU166" s="104" t="s">
        <v>5</v>
      </c>
      <c r="AV166" s="101" t="s">
        <v>5</v>
      </c>
      <c r="AW166" s="101" t="s">
        <v>101</v>
      </c>
      <c r="AX166" s="101" t="s">
        <v>6</v>
      </c>
      <c r="AY166" s="104" t="s">
        <v>90</v>
      </c>
    </row>
    <row r="167" spans="2:65" s="118" customFormat="1" x14ac:dyDescent="0.2">
      <c r="B167" s="119"/>
      <c r="D167" s="103" t="s">
        <v>99</v>
      </c>
      <c r="E167" s="120" t="s">
        <v>3</v>
      </c>
      <c r="F167" s="121" t="s">
        <v>145</v>
      </c>
      <c r="H167" s="120" t="s">
        <v>3</v>
      </c>
      <c r="I167" s="122"/>
      <c r="L167" s="119"/>
      <c r="M167" s="123"/>
      <c r="T167" s="124"/>
      <c r="AT167" s="120" t="s">
        <v>99</v>
      </c>
      <c r="AU167" s="120" t="s">
        <v>5</v>
      </c>
      <c r="AV167" s="118" t="s">
        <v>89</v>
      </c>
      <c r="AW167" s="118" t="s">
        <v>101</v>
      </c>
      <c r="AX167" s="118" t="s">
        <v>6</v>
      </c>
      <c r="AY167" s="120" t="s">
        <v>90</v>
      </c>
    </row>
    <row r="168" spans="2:65" s="101" customFormat="1" ht="22.5" x14ac:dyDescent="0.2">
      <c r="B168" s="102"/>
      <c r="D168" s="103" t="s">
        <v>99</v>
      </c>
      <c r="E168" s="104" t="s">
        <v>3</v>
      </c>
      <c r="F168" s="105" t="s">
        <v>146</v>
      </c>
      <c r="H168" s="106">
        <v>181.09299999999999</v>
      </c>
      <c r="I168" s="107"/>
      <c r="L168" s="102"/>
      <c r="M168" s="108"/>
      <c r="T168" s="109"/>
      <c r="AT168" s="104" t="s">
        <v>99</v>
      </c>
      <c r="AU168" s="104" t="s">
        <v>5</v>
      </c>
      <c r="AV168" s="101" t="s">
        <v>5</v>
      </c>
      <c r="AW168" s="101" t="s">
        <v>101</v>
      </c>
      <c r="AX168" s="101" t="s">
        <v>6</v>
      </c>
      <c r="AY168" s="104" t="s">
        <v>90</v>
      </c>
    </row>
    <row r="169" spans="2:65" s="118" customFormat="1" x14ac:dyDescent="0.2">
      <c r="B169" s="119"/>
      <c r="D169" s="103" t="s">
        <v>99</v>
      </c>
      <c r="E169" s="120" t="s">
        <v>3</v>
      </c>
      <c r="F169" s="121" t="s">
        <v>147</v>
      </c>
      <c r="H169" s="120" t="s">
        <v>3</v>
      </c>
      <c r="I169" s="122"/>
      <c r="L169" s="119"/>
      <c r="M169" s="123"/>
      <c r="T169" s="124"/>
      <c r="AT169" s="120" t="s">
        <v>99</v>
      </c>
      <c r="AU169" s="120" t="s">
        <v>5</v>
      </c>
      <c r="AV169" s="118" t="s">
        <v>89</v>
      </c>
      <c r="AW169" s="118" t="s">
        <v>101</v>
      </c>
      <c r="AX169" s="118" t="s">
        <v>6</v>
      </c>
      <c r="AY169" s="120" t="s">
        <v>90</v>
      </c>
    </row>
    <row r="170" spans="2:65" s="101" customFormat="1" ht="22.5" x14ac:dyDescent="0.2">
      <c r="B170" s="102"/>
      <c r="D170" s="103" t="s">
        <v>99</v>
      </c>
      <c r="E170" s="104" t="s">
        <v>3</v>
      </c>
      <c r="F170" s="105" t="s">
        <v>148</v>
      </c>
      <c r="H170" s="106">
        <v>138.864</v>
      </c>
      <c r="I170" s="107"/>
      <c r="L170" s="102"/>
      <c r="M170" s="108"/>
      <c r="T170" s="109"/>
      <c r="AT170" s="104" t="s">
        <v>99</v>
      </c>
      <c r="AU170" s="104" t="s">
        <v>5</v>
      </c>
      <c r="AV170" s="101" t="s">
        <v>5</v>
      </c>
      <c r="AW170" s="101" t="s">
        <v>101</v>
      </c>
      <c r="AX170" s="101" t="s">
        <v>6</v>
      </c>
      <c r="AY170" s="104" t="s">
        <v>90</v>
      </c>
    </row>
    <row r="171" spans="2:65" s="110" customFormat="1" x14ac:dyDescent="0.2">
      <c r="B171" s="111"/>
      <c r="D171" s="103" t="s">
        <v>99</v>
      </c>
      <c r="E171" s="112" t="s">
        <v>3</v>
      </c>
      <c r="F171" s="113" t="s">
        <v>103</v>
      </c>
      <c r="H171" s="114">
        <v>476.113</v>
      </c>
      <c r="I171" s="115"/>
      <c r="L171" s="111"/>
      <c r="M171" s="116"/>
      <c r="T171" s="117"/>
      <c r="AT171" s="112" t="s">
        <v>99</v>
      </c>
      <c r="AU171" s="112" t="s">
        <v>5</v>
      </c>
      <c r="AV171" s="110" t="s">
        <v>97</v>
      </c>
      <c r="AW171" s="110" t="s">
        <v>101</v>
      </c>
      <c r="AX171" s="110" t="s">
        <v>89</v>
      </c>
      <c r="AY171" s="112" t="s">
        <v>90</v>
      </c>
    </row>
    <row r="172" spans="2:65" s="9" customFormat="1" ht="21.75" customHeight="1" x14ac:dyDescent="0.2">
      <c r="B172" s="86"/>
      <c r="C172" s="87" t="s">
        <v>120</v>
      </c>
      <c r="D172" s="87" t="s">
        <v>93</v>
      </c>
      <c r="E172" s="88" t="s">
        <v>149</v>
      </c>
      <c r="F172" s="89" t="s">
        <v>150</v>
      </c>
      <c r="G172" s="90" t="s">
        <v>96</v>
      </c>
      <c r="H172" s="91">
        <v>1129.6089999999999</v>
      </c>
      <c r="I172" s="92"/>
      <c r="J172" s="93">
        <f>ROUND(I172*H172,2)</f>
        <v>0</v>
      </c>
      <c r="K172" s="94"/>
      <c r="L172" s="10"/>
      <c r="M172" s="95" t="s">
        <v>3</v>
      </c>
      <c r="N172" s="96" t="s">
        <v>39</v>
      </c>
      <c r="P172" s="97">
        <f>O172*H172</f>
        <v>0</v>
      </c>
      <c r="Q172" s="97">
        <v>0</v>
      </c>
      <c r="R172" s="97">
        <f>Q172*H172</f>
        <v>0</v>
      </c>
      <c r="S172" s="97">
        <v>3.5000000000000003E-2</v>
      </c>
      <c r="T172" s="98">
        <f>S172*H172</f>
        <v>39.536315000000002</v>
      </c>
      <c r="AR172" s="99" t="s">
        <v>97</v>
      </c>
      <c r="AT172" s="99" t="s">
        <v>93</v>
      </c>
      <c r="AU172" s="99" t="s">
        <v>5</v>
      </c>
      <c r="AY172" s="1" t="s">
        <v>90</v>
      </c>
      <c r="BE172" s="100">
        <f>IF(N172="základná",J172,0)</f>
        <v>0</v>
      </c>
      <c r="BF172" s="100">
        <f>IF(N172="znížená",J172,0)</f>
        <v>0</v>
      </c>
      <c r="BG172" s="100">
        <f>IF(N172="zákl. prenesená",J172,0)</f>
        <v>0</v>
      </c>
      <c r="BH172" s="100">
        <f>IF(N172="zníž. prenesená",J172,0)</f>
        <v>0</v>
      </c>
      <c r="BI172" s="100">
        <f>IF(N172="nulová",J172,0)</f>
        <v>0</v>
      </c>
      <c r="BJ172" s="1" t="s">
        <v>5</v>
      </c>
      <c r="BK172" s="100">
        <f>ROUND(I172*H172,2)</f>
        <v>0</v>
      </c>
      <c r="BL172" s="1" t="s">
        <v>97</v>
      </c>
      <c r="BM172" s="99" t="s">
        <v>151</v>
      </c>
    </row>
    <row r="173" spans="2:65" s="118" customFormat="1" x14ac:dyDescent="0.2">
      <c r="B173" s="119"/>
      <c r="D173" s="103" t="s">
        <v>99</v>
      </c>
      <c r="E173" s="120" t="s">
        <v>3</v>
      </c>
      <c r="F173" s="121" t="s">
        <v>152</v>
      </c>
      <c r="H173" s="120" t="s">
        <v>3</v>
      </c>
      <c r="I173" s="122"/>
      <c r="L173" s="119"/>
      <c r="M173" s="123"/>
      <c r="T173" s="124"/>
      <c r="AT173" s="120" t="s">
        <v>99</v>
      </c>
      <c r="AU173" s="120" t="s">
        <v>5</v>
      </c>
      <c r="AV173" s="118" t="s">
        <v>89</v>
      </c>
      <c r="AW173" s="118" t="s">
        <v>101</v>
      </c>
      <c r="AX173" s="118" t="s">
        <v>6</v>
      </c>
      <c r="AY173" s="120" t="s">
        <v>90</v>
      </c>
    </row>
    <row r="174" spans="2:65" s="101" customFormat="1" ht="22.5" x14ac:dyDescent="0.2">
      <c r="B174" s="102"/>
      <c r="D174" s="103" t="s">
        <v>99</v>
      </c>
      <c r="E174" s="104" t="s">
        <v>3</v>
      </c>
      <c r="F174" s="105" t="s">
        <v>153</v>
      </c>
      <c r="H174" s="106">
        <v>222.24600000000001</v>
      </c>
      <c r="I174" s="107"/>
      <c r="L174" s="102"/>
      <c r="M174" s="108"/>
      <c r="T174" s="109"/>
      <c r="AT174" s="104" t="s">
        <v>99</v>
      </c>
      <c r="AU174" s="104" t="s">
        <v>5</v>
      </c>
      <c r="AV174" s="101" t="s">
        <v>5</v>
      </c>
      <c r="AW174" s="101" t="s">
        <v>101</v>
      </c>
      <c r="AX174" s="101" t="s">
        <v>6</v>
      </c>
      <c r="AY174" s="104" t="s">
        <v>90</v>
      </c>
    </row>
    <row r="175" spans="2:65" s="118" customFormat="1" x14ac:dyDescent="0.2">
      <c r="B175" s="119"/>
      <c r="D175" s="103" t="s">
        <v>99</v>
      </c>
      <c r="E175" s="120" t="s">
        <v>3</v>
      </c>
      <c r="F175" s="121" t="s">
        <v>154</v>
      </c>
      <c r="H175" s="120" t="s">
        <v>3</v>
      </c>
      <c r="I175" s="122"/>
      <c r="L175" s="119"/>
      <c r="M175" s="123"/>
      <c r="T175" s="124"/>
      <c r="AT175" s="120" t="s">
        <v>99</v>
      </c>
      <c r="AU175" s="120" t="s">
        <v>5</v>
      </c>
      <c r="AV175" s="118" t="s">
        <v>89</v>
      </c>
      <c r="AW175" s="118" t="s">
        <v>101</v>
      </c>
      <c r="AX175" s="118" t="s">
        <v>6</v>
      </c>
      <c r="AY175" s="120" t="s">
        <v>90</v>
      </c>
    </row>
    <row r="176" spans="2:65" s="101" customFormat="1" ht="45" x14ac:dyDescent="0.2">
      <c r="B176" s="102"/>
      <c r="D176" s="103" t="s">
        <v>99</v>
      </c>
      <c r="E176" s="104" t="s">
        <v>3</v>
      </c>
      <c r="F176" s="105" t="s">
        <v>155</v>
      </c>
      <c r="H176" s="106">
        <v>359.91300000000001</v>
      </c>
      <c r="I176" s="107"/>
      <c r="L176" s="102"/>
      <c r="M176" s="108"/>
      <c r="T176" s="109"/>
      <c r="AT176" s="104" t="s">
        <v>99</v>
      </c>
      <c r="AU176" s="104" t="s">
        <v>5</v>
      </c>
      <c r="AV176" s="101" t="s">
        <v>5</v>
      </c>
      <c r="AW176" s="101" t="s">
        <v>101</v>
      </c>
      <c r="AX176" s="101" t="s">
        <v>6</v>
      </c>
      <c r="AY176" s="104" t="s">
        <v>90</v>
      </c>
    </row>
    <row r="177" spans="2:65" s="118" customFormat="1" x14ac:dyDescent="0.2">
      <c r="B177" s="119"/>
      <c r="D177" s="103" t="s">
        <v>99</v>
      </c>
      <c r="E177" s="120" t="s">
        <v>3</v>
      </c>
      <c r="F177" s="121" t="s">
        <v>156</v>
      </c>
      <c r="H177" s="120" t="s">
        <v>3</v>
      </c>
      <c r="I177" s="122"/>
      <c r="L177" s="119"/>
      <c r="M177" s="123"/>
      <c r="T177" s="124"/>
      <c r="AT177" s="120" t="s">
        <v>99</v>
      </c>
      <c r="AU177" s="120" t="s">
        <v>5</v>
      </c>
      <c r="AV177" s="118" t="s">
        <v>89</v>
      </c>
      <c r="AW177" s="118" t="s">
        <v>101</v>
      </c>
      <c r="AX177" s="118" t="s">
        <v>6</v>
      </c>
      <c r="AY177" s="120" t="s">
        <v>90</v>
      </c>
    </row>
    <row r="178" spans="2:65" s="101" customFormat="1" ht="33.75" x14ac:dyDescent="0.2">
      <c r="B178" s="102"/>
      <c r="D178" s="103" t="s">
        <v>99</v>
      </c>
      <c r="E178" s="104" t="s">
        <v>3</v>
      </c>
      <c r="F178" s="105" t="s">
        <v>157</v>
      </c>
      <c r="H178" s="106">
        <v>547.45000000000005</v>
      </c>
      <c r="I178" s="107"/>
      <c r="L178" s="102"/>
      <c r="M178" s="108"/>
      <c r="T178" s="109"/>
      <c r="AT178" s="104" t="s">
        <v>99</v>
      </c>
      <c r="AU178" s="104" t="s">
        <v>5</v>
      </c>
      <c r="AV178" s="101" t="s">
        <v>5</v>
      </c>
      <c r="AW178" s="101" t="s">
        <v>101</v>
      </c>
      <c r="AX178" s="101" t="s">
        <v>6</v>
      </c>
      <c r="AY178" s="104" t="s">
        <v>90</v>
      </c>
    </row>
    <row r="179" spans="2:65" s="110" customFormat="1" x14ac:dyDescent="0.2">
      <c r="B179" s="111"/>
      <c r="D179" s="103" t="s">
        <v>99</v>
      </c>
      <c r="E179" s="112" t="s">
        <v>3</v>
      </c>
      <c r="F179" s="113" t="s">
        <v>103</v>
      </c>
      <c r="H179" s="114">
        <v>1129.6089999999999</v>
      </c>
      <c r="I179" s="115"/>
      <c r="L179" s="111"/>
      <c r="M179" s="116"/>
      <c r="T179" s="117"/>
      <c r="AT179" s="112" t="s">
        <v>99</v>
      </c>
      <c r="AU179" s="112" t="s">
        <v>5</v>
      </c>
      <c r="AV179" s="110" t="s">
        <v>97</v>
      </c>
      <c r="AW179" s="110" t="s">
        <v>101</v>
      </c>
      <c r="AX179" s="110" t="s">
        <v>89</v>
      </c>
      <c r="AY179" s="112" t="s">
        <v>90</v>
      </c>
    </row>
    <row r="180" spans="2:65" s="9" customFormat="1" ht="33" customHeight="1" x14ac:dyDescent="0.2">
      <c r="B180" s="86"/>
      <c r="C180" s="87" t="s">
        <v>158</v>
      </c>
      <c r="D180" s="87" t="s">
        <v>93</v>
      </c>
      <c r="E180" s="88" t="s">
        <v>159</v>
      </c>
      <c r="F180" s="89" t="s">
        <v>160</v>
      </c>
      <c r="G180" s="90" t="s">
        <v>96</v>
      </c>
      <c r="H180" s="91">
        <v>1156.828</v>
      </c>
      <c r="I180" s="92"/>
      <c r="J180" s="93">
        <f>ROUND(I180*H180,2)</f>
        <v>0</v>
      </c>
      <c r="K180" s="94"/>
      <c r="L180" s="10"/>
      <c r="M180" s="95" t="s">
        <v>3</v>
      </c>
      <c r="N180" s="96" t="s">
        <v>39</v>
      </c>
      <c r="P180" s="97">
        <f>O180*H180</f>
        <v>0</v>
      </c>
      <c r="Q180" s="97">
        <v>0</v>
      </c>
      <c r="R180" s="97">
        <f>Q180*H180</f>
        <v>0</v>
      </c>
      <c r="S180" s="97">
        <v>1.4999999999999999E-2</v>
      </c>
      <c r="T180" s="98">
        <f>S180*H180</f>
        <v>17.352419999999999</v>
      </c>
      <c r="AR180" s="99" t="s">
        <v>97</v>
      </c>
      <c r="AT180" s="99" t="s">
        <v>93</v>
      </c>
      <c r="AU180" s="99" t="s">
        <v>5</v>
      </c>
      <c r="AY180" s="1" t="s">
        <v>90</v>
      </c>
      <c r="BE180" s="100">
        <f>IF(N180="základná",J180,0)</f>
        <v>0</v>
      </c>
      <c r="BF180" s="100">
        <f>IF(N180="znížená",J180,0)</f>
        <v>0</v>
      </c>
      <c r="BG180" s="100">
        <f>IF(N180="zákl. prenesená",J180,0)</f>
        <v>0</v>
      </c>
      <c r="BH180" s="100">
        <f>IF(N180="zníž. prenesená",J180,0)</f>
        <v>0</v>
      </c>
      <c r="BI180" s="100">
        <f>IF(N180="nulová",J180,0)</f>
        <v>0</v>
      </c>
      <c r="BJ180" s="1" t="s">
        <v>5</v>
      </c>
      <c r="BK180" s="100">
        <f>ROUND(I180*H180,2)</f>
        <v>0</v>
      </c>
      <c r="BL180" s="1" t="s">
        <v>97</v>
      </c>
      <c r="BM180" s="99" t="s">
        <v>161</v>
      </c>
    </row>
    <row r="181" spans="2:65" s="101" customFormat="1" x14ac:dyDescent="0.2">
      <c r="B181" s="102"/>
      <c r="D181" s="103" t="s">
        <v>99</v>
      </c>
      <c r="E181" s="104" t="s">
        <v>3</v>
      </c>
      <c r="F181" s="105" t="s">
        <v>2</v>
      </c>
      <c r="H181" s="106">
        <v>1156.828</v>
      </c>
      <c r="I181" s="107"/>
      <c r="L181" s="102"/>
      <c r="M181" s="108"/>
      <c r="T181" s="109"/>
      <c r="AT181" s="104" t="s">
        <v>99</v>
      </c>
      <c r="AU181" s="104" t="s">
        <v>5</v>
      </c>
      <c r="AV181" s="101" t="s">
        <v>5</v>
      </c>
      <c r="AW181" s="101" t="s">
        <v>101</v>
      </c>
      <c r="AX181" s="101" t="s">
        <v>89</v>
      </c>
      <c r="AY181" s="104" t="s">
        <v>90</v>
      </c>
    </row>
    <row r="182" spans="2:65" s="9" customFormat="1" ht="21.75" customHeight="1" x14ac:dyDescent="0.2">
      <c r="B182" s="86"/>
      <c r="C182" s="87" t="s">
        <v>126</v>
      </c>
      <c r="D182" s="87" t="s">
        <v>93</v>
      </c>
      <c r="E182" s="88" t="s">
        <v>162</v>
      </c>
      <c r="F182" s="89" t="s">
        <v>163</v>
      </c>
      <c r="G182" s="90" t="s">
        <v>164</v>
      </c>
      <c r="H182" s="91">
        <v>733.6</v>
      </c>
      <c r="I182" s="92"/>
      <c r="J182" s="93">
        <f>ROUND(I182*H182,2)</f>
        <v>0</v>
      </c>
      <c r="K182" s="94"/>
      <c r="L182" s="10"/>
      <c r="M182" s="95" t="s">
        <v>3</v>
      </c>
      <c r="N182" s="96" t="s">
        <v>39</v>
      </c>
      <c r="P182" s="97">
        <f>O182*H182</f>
        <v>0</v>
      </c>
      <c r="Q182" s="97">
        <v>0</v>
      </c>
      <c r="R182" s="97">
        <f>Q182*H182</f>
        <v>0</v>
      </c>
      <c r="S182" s="97">
        <v>5.0000000000000001E-3</v>
      </c>
      <c r="T182" s="98">
        <f>S182*H182</f>
        <v>3.6680000000000001</v>
      </c>
      <c r="AR182" s="99" t="s">
        <v>97</v>
      </c>
      <c r="AT182" s="99" t="s">
        <v>93</v>
      </c>
      <c r="AU182" s="99" t="s">
        <v>5</v>
      </c>
      <c r="AY182" s="1" t="s">
        <v>90</v>
      </c>
      <c r="BE182" s="100">
        <f>IF(N182="základná",J182,0)</f>
        <v>0</v>
      </c>
      <c r="BF182" s="100">
        <f>IF(N182="znížená",J182,0)</f>
        <v>0</v>
      </c>
      <c r="BG182" s="100">
        <f>IF(N182="zákl. prenesená",J182,0)</f>
        <v>0</v>
      </c>
      <c r="BH182" s="100">
        <f>IF(N182="zníž. prenesená",J182,0)</f>
        <v>0</v>
      </c>
      <c r="BI182" s="100">
        <f>IF(N182="nulová",J182,0)</f>
        <v>0</v>
      </c>
      <c r="BJ182" s="1" t="s">
        <v>5</v>
      </c>
      <c r="BK182" s="100">
        <f>ROUND(I182*H182,2)</f>
        <v>0</v>
      </c>
      <c r="BL182" s="1" t="s">
        <v>97</v>
      </c>
      <c r="BM182" s="99" t="s">
        <v>165</v>
      </c>
    </row>
    <row r="183" spans="2:65" s="118" customFormat="1" x14ac:dyDescent="0.2">
      <c r="B183" s="119"/>
      <c r="D183" s="103" t="s">
        <v>99</v>
      </c>
      <c r="E183" s="120" t="s">
        <v>3</v>
      </c>
      <c r="F183" s="121" t="s">
        <v>166</v>
      </c>
      <c r="H183" s="120" t="s">
        <v>3</v>
      </c>
      <c r="I183" s="122"/>
      <c r="L183" s="119"/>
      <c r="M183" s="123"/>
      <c r="T183" s="124"/>
      <c r="AT183" s="120" t="s">
        <v>99</v>
      </c>
      <c r="AU183" s="120" t="s">
        <v>5</v>
      </c>
      <c r="AV183" s="118" t="s">
        <v>89</v>
      </c>
      <c r="AW183" s="118" t="s">
        <v>101</v>
      </c>
      <c r="AX183" s="118" t="s">
        <v>6</v>
      </c>
      <c r="AY183" s="120" t="s">
        <v>90</v>
      </c>
    </row>
    <row r="184" spans="2:65" s="101" customFormat="1" x14ac:dyDescent="0.2">
      <c r="B184" s="102"/>
      <c r="D184" s="103" t="s">
        <v>99</v>
      </c>
      <c r="E184" s="104" t="s">
        <v>3</v>
      </c>
      <c r="F184" s="105" t="s">
        <v>167</v>
      </c>
      <c r="H184" s="106">
        <v>263.2</v>
      </c>
      <c r="I184" s="107"/>
      <c r="L184" s="102"/>
      <c r="M184" s="108"/>
      <c r="T184" s="109"/>
      <c r="AT184" s="104" t="s">
        <v>99</v>
      </c>
      <c r="AU184" s="104" t="s">
        <v>5</v>
      </c>
      <c r="AV184" s="101" t="s">
        <v>5</v>
      </c>
      <c r="AW184" s="101" t="s">
        <v>101</v>
      </c>
      <c r="AX184" s="101" t="s">
        <v>6</v>
      </c>
      <c r="AY184" s="104" t="s">
        <v>90</v>
      </c>
    </row>
    <row r="185" spans="2:65" s="101" customFormat="1" x14ac:dyDescent="0.2">
      <c r="B185" s="102"/>
      <c r="D185" s="103" t="s">
        <v>99</v>
      </c>
      <c r="E185" s="104" t="s">
        <v>3</v>
      </c>
      <c r="F185" s="105" t="s">
        <v>168</v>
      </c>
      <c r="H185" s="106">
        <v>285.60000000000002</v>
      </c>
      <c r="I185" s="107"/>
      <c r="L185" s="102"/>
      <c r="M185" s="108"/>
      <c r="T185" s="109"/>
      <c r="AT185" s="104" t="s">
        <v>99</v>
      </c>
      <c r="AU185" s="104" t="s">
        <v>5</v>
      </c>
      <c r="AV185" s="101" t="s">
        <v>5</v>
      </c>
      <c r="AW185" s="101" t="s">
        <v>101</v>
      </c>
      <c r="AX185" s="101" t="s">
        <v>6</v>
      </c>
      <c r="AY185" s="104" t="s">
        <v>90</v>
      </c>
    </row>
    <row r="186" spans="2:65" s="101" customFormat="1" x14ac:dyDescent="0.2">
      <c r="B186" s="102"/>
      <c r="D186" s="103" t="s">
        <v>99</v>
      </c>
      <c r="E186" s="104" t="s">
        <v>3</v>
      </c>
      <c r="F186" s="105" t="s">
        <v>169</v>
      </c>
      <c r="H186" s="106">
        <v>184.8</v>
      </c>
      <c r="I186" s="107"/>
      <c r="L186" s="102"/>
      <c r="M186" s="108"/>
      <c r="T186" s="109"/>
      <c r="AT186" s="104" t="s">
        <v>99</v>
      </c>
      <c r="AU186" s="104" t="s">
        <v>5</v>
      </c>
      <c r="AV186" s="101" t="s">
        <v>5</v>
      </c>
      <c r="AW186" s="101" t="s">
        <v>101</v>
      </c>
      <c r="AX186" s="101" t="s">
        <v>6</v>
      </c>
      <c r="AY186" s="104" t="s">
        <v>90</v>
      </c>
    </row>
    <row r="187" spans="2:65" s="110" customFormat="1" x14ac:dyDescent="0.2">
      <c r="B187" s="111"/>
      <c r="D187" s="103" t="s">
        <v>99</v>
      </c>
      <c r="E187" s="112" t="s">
        <v>3</v>
      </c>
      <c r="F187" s="113" t="s">
        <v>103</v>
      </c>
      <c r="H187" s="114">
        <v>733.6</v>
      </c>
      <c r="I187" s="115"/>
      <c r="L187" s="111"/>
      <c r="M187" s="116"/>
      <c r="T187" s="117"/>
      <c r="AT187" s="112" t="s">
        <v>99</v>
      </c>
      <c r="AU187" s="112" t="s">
        <v>5</v>
      </c>
      <c r="AV187" s="110" t="s">
        <v>97</v>
      </c>
      <c r="AW187" s="110" t="s">
        <v>101</v>
      </c>
      <c r="AX187" s="110" t="s">
        <v>89</v>
      </c>
      <c r="AY187" s="112" t="s">
        <v>90</v>
      </c>
    </row>
    <row r="188" spans="2:65" s="9" customFormat="1" ht="21.75" customHeight="1" x14ac:dyDescent="0.2">
      <c r="B188" s="86"/>
      <c r="C188" s="87" t="s">
        <v>170</v>
      </c>
      <c r="D188" s="87" t="s">
        <v>93</v>
      </c>
      <c r="E188" s="88" t="s">
        <v>171</v>
      </c>
      <c r="F188" s="89" t="s">
        <v>172</v>
      </c>
      <c r="G188" s="90" t="s">
        <v>164</v>
      </c>
      <c r="H188" s="91">
        <v>32.28</v>
      </c>
      <c r="I188" s="92"/>
      <c r="J188" s="93">
        <f>ROUND(I188*H188,2)</f>
        <v>0</v>
      </c>
      <c r="K188" s="94"/>
      <c r="L188" s="10"/>
      <c r="M188" s="95" t="s">
        <v>3</v>
      </c>
      <c r="N188" s="96" t="s">
        <v>39</v>
      </c>
      <c r="P188" s="97">
        <f>O188*H188</f>
        <v>0</v>
      </c>
      <c r="Q188" s="97">
        <v>0</v>
      </c>
      <c r="R188" s="97">
        <f>Q188*H188</f>
        <v>0</v>
      </c>
      <c r="S188" s="97">
        <v>5.0000000000000001E-3</v>
      </c>
      <c r="T188" s="98">
        <f>S188*H188</f>
        <v>0.16140000000000002</v>
      </c>
      <c r="AR188" s="99" t="s">
        <v>97</v>
      </c>
      <c r="AT188" s="99" t="s">
        <v>93</v>
      </c>
      <c r="AU188" s="99" t="s">
        <v>5</v>
      </c>
      <c r="AY188" s="1" t="s">
        <v>90</v>
      </c>
      <c r="BE188" s="100">
        <f>IF(N188="základná",J188,0)</f>
        <v>0</v>
      </c>
      <c r="BF188" s="100">
        <f>IF(N188="znížená",J188,0)</f>
        <v>0</v>
      </c>
      <c r="BG188" s="100">
        <f>IF(N188="zákl. prenesená",J188,0)</f>
        <v>0</v>
      </c>
      <c r="BH188" s="100">
        <f>IF(N188="zníž. prenesená",J188,0)</f>
        <v>0</v>
      </c>
      <c r="BI188" s="100">
        <f>IF(N188="nulová",J188,0)</f>
        <v>0</v>
      </c>
      <c r="BJ188" s="1" t="s">
        <v>5</v>
      </c>
      <c r="BK188" s="100">
        <f>ROUND(I188*H188,2)</f>
        <v>0</v>
      </c>
      <c r="BL188" s="1" t="s">
        <v>97</v>
      </c>
      <c r="BM188" s="99" t="s">
        <v>173</v>
      </c>
    </row>
    <row r="189" spans="2:65" s="101" customFormat="1" ht="22.5" x14ac:dyDescent="0.2">
      <c r="B189" s="102"/>
      <c r="D189" s="103" t="s">
        <v>99</v>
      </c>
      <c r="E189" s="104" t="s">
        <v>3</v>
      </c>
      <c r="F189" s="105" t="s">
        <v>174</v>
      </c>
      <c r="H189" s="106">
        <v>32.28</v>
      </c>
      <c r="I189" s="107"/>
      <c r="L189" s="102"/>
      <c r="M189" s="108"/>
      <c r="T189" s="109"/>
      <c r="AT189" s="104" t="s">
        <v>99</v>
      </c>
      <c r="AU189" s="104" t="s">
        <v>5</v>
      </c>
      <c r="AV189" s="101" t="s">
        <v>5</v>
      </c>
      <c r="AW189" s="101" t="s">
        <v>101</v>
      </c>
      <c r="AX189" s="101" t="s">
        <v>6</v>
      </c>
      <c r="AY189" s="104" t="s">
        <v>90</v>
      </c>
    </row>
    <row r="190" spans="2:65" s="110" customFormat="1" x14ac:dyDescent="0.2">
      <c r="B190" s="111"/>
      <c r="D190" s="103" t="s">
        <v>99</v>
      </c>
      <c r="E190" s="112" t="s">
        <v>3</v>
      </c>
      <c r="F190" s="113" t="s">
        <v>103</v>
      </c>
      <c r="H190" s="114">
        <v>32.28</v>
      </c>
      <c r="I190" s="115"/>
      <c r="L190" s="111"/>
      <c r="M190" s="116"/>
      <c r="T190" s="117"/>
      <c r="AT190" s="112" t="s">
        <v>99</v>
      </c>
      <c r="AU190" s="112" t="s">
        <v>5</v>
      </c>
      <c r="AV190" s="110" t="s">
        <v>97</v>
      </c>
      <c r="AW190" s="110" t="s">
        <v>101</v>
      </c>
      <c r="AX190" s="110" t="s">
        <v>89</v>
      </c>
      <c r="AY190" s="112" t="s">
        <v>90</v>
      </c>
    </row>
    <row r="191" spans="2:65" s="9" customFormat="1" ht="24.2" customHeight="1" x14ac:dyDescent="0.2">
      <c r="B191" s="86"/>
      <c r="C191" s="87" t="s">
        <v>131</v>
      </c>
      <c r="D191" s="87" t="s">
        <v>93</v>
      </c>
      <c r="E191" s="88" t="s">
        <v>175</v>
      </c>
      <c r="F191" s="89" t="s">
        <v>176</v>
      </c>
      <c r="G191" s="90" t="s">
        <v>177</v>
      </c>
      <c r="H191" s="91">
        <v>106</v>
      </c>
      <c r="I191" s="92"/>
      <c r="J191" s="93">
        <f>ROUND(I191*H191,2)</f>
        <v>0</v>
      </c>
      <c r="K191" s="94"/>
      <c r="L191" s="10"/>
      <c r="M191" s="95" t="s">
        <v>3</v>
      </c>
      <c r="N191" s="96" t="s">
        <v>39</v>
      </c>
      <c r="P191" s="97">
        <f>O191*H191</f>
        <v>0</v>
      </c>
      <c r="Q191" s="97">
        <v>0</v>
      </c>
      <c r="R191" s="97">
        <f>Q191*H191</f>
        <v>0</v>
      </c>
      <c r="S191" s="97">
        <v>2.4E-2</v>
      </c>
      <c r="T191" s="98">
        <f>S191*H191</f>
        <v>2.544</v>
      </c>
      <c r="AR191" s="99" t="s">
        <v>97</v>
      </c>
      <c r="AT191" s="99" t="s">
        <v>93</v>
      </c>
      <c r="AU191" s="99" t="s">
        <v>5</v>
      </c>
      <c r="AY191" s="1" t="s">
        <v>90</v>
      </c>
      <c r="BE191" s="100">
        <f>IF(N191="základná",J191,0)</f>
        <v>0</v>
      </c>
      <c r="BF191" s="100">
        <f>IF(N191="znížená",J191,0)</f>
        <v>0</v>
      </c>
      <c r="BG191" s="100">
        <f>IF(N191="zákl. prenesená",J191,0)</f>
        <v>0</v>
      </c>
      <c r="BH191" s="100">
        <f>IF(N191="zníž. prenesená",J191,0)</f>
        <v>0</v>
      </c>
      <c r="BI191" s="100">
        <f>IF(N191="nulová",J191,0)</f>
        <v>0</v>
      </c>
      <c r="BJ191" s="1" t="s">
        <v>5</v>
      </c>
      <c r="BK191" s="100">
        <f>ROUND(I191*H191,2)</f>
        <v>0</v>
      </c>
      <c r="BL191" s="1" t="s">
        <v>97</v>
      </c>
      <c r="BM191" s="99" t="s">
        <v>178</v>
      </c>
    </row>
    <row r="192" spans="2:65" s="101" customFormat="1" x14ac:dyDescent="0.2">
      <c r="B192" s="102"/>
      <c r="D192" s="103" t="s">
        <v>99</v>
      </c>
      <c r="E192" s="104" t="s">
        <v>3</v>
      </c>
      <c r="F192" s="105" t="s">
        <v>179</v>
      </c>
      <c r="H192" s="106">
        <v>41</v>
      </c>
      <c r="I192" s="107"/>
      <c r="L192" s="102"/>
      <c r="M192" s="108"/>
      <c r="T192" s="109"/>
      <c r="AT192" s="104" t="s">
        <v>99</v>
      </c>
      <c r="AU192" s="104" t="s">
        <v>5</v>
      </c>
      <c r="AV192" s="101" t="s">
        <v>5</v>
      </c>
      <c r="AW192" s="101" t="s">
        <v>101</v>
      </c>
      <c r="AX192" s="101" t="s">
        <v>6</v>
      </c>
      <c r="AY192" s="104" t="s">
        <v>90</v>
      </c>
    </row>
    <row r="193" spans="2:65" s="101" customFormat="1" x14ac:dyDescent="0.2">
      <c r="B193" s="102"/>
      <c r="D193" s="103" t="s">
        <v>99</v>
      </c>
      <c r="E193" s="104" t="s">
        <v>3</v>
      </c>
      <c r="F193" s="105" t="s">
        <v>180</v>
      </c>
      <c r="H193" s="106">
        <v>34</v>
      </c>
      <c r="I193" s="107"/>
      <c r="L193" s="102"/>
      <c r="M193" s="108"/>
      <c r="T193" s="109"/>
      <c r="AT193" s="104" t="s">
        <v>99</v>
      </c>
      <c r="AU193" s="104" t="s">
        <v>5</v>
      </c>
      <c r="AV193" s="101" t="s">
        <v>5</v>
      </c>
      <c r="AW193" s="101" t="s">
        <v>101</v>
      </c>
      <c r="AX193" s="101" t="s">
        <v>6</v>
      </c>
      <c r="AY193" s="104" t="s">
        <v>90</v>
      </c>
    </row>
    <row r="194" spans="2:65" s="101" customFormat="1" x14ac:dyDescent="0.2">
      <c r="B194" s="102"/>
      <c r="D194" s="103" t="s">
        <v>99</v>
      </c>
      <c r="E194" s="104" t="s">
        <v>3</v>
      </c>
      <c r="F194" s="105" t="s">
        <v>181</v>
      </c>
      <c r="H194" s="106">
        <v>31</v>
      </c>
      <c r="I194" s="107"/>
      <c r="L194" s="102"/>
      <c r="M194" s="108"/>
      <c r="T194" s="109"/>
      <c r="AT194" s="104" t="s">
        <v>99</v>
      </c>
      <c r="AU194" s="104" t="s">
        <v>5</v>
      </c>
      <c r="AV194" s="101" t="s">
        <v>5</v>
      </c>
      <c r="AW194" s="101" t="s">
        <v>101</v>
      </c>
      <c r="AX194" s="101" t="s">
        <v>6</v>
      </c>
      <c r="AY194" s="104" t="s">
        <v>90</v>
      </c>
    </row>
    <row r="195" spans="2:65" s="110" customFormat="1" x14ac:dyDescent="0.2">
      <c r="B195" s="111"/>
      <c r="D195" s="103" t="s">
        <v>99</v>
      </c>
      <c r="E195" s="112" t="s">
        <v>3</v>
      </c>
      <c r="F195" s="113" t="s">
        <v>103</v>
      </c>
      <c r="H195" s="114">
        <v>106</v>
      </c>
      <c r="I195" s="115"/>
      <c r="L195" s="111"/>
      <c r="M195" s="116"/>
      <c r="T195" s="117"/>
      <c r="AT195" s="112" t="s">
        <v>99</v>
      </c>
      <c r="AU195" s="112" t="s">
        <v>5</v>
      </c>
      <c r="AV195" s="110" t="s">
        <v>97</v>
      </c>
      <c r="AW195" s="110" t="s">
        <v>101</v>
      </c>
      <c r="AX195" s="110" t="s">
        <v>89</v>
      </c>
      <c r="AY195" s="112" t="s">
        <v>90</v>
      </c>
    </row>
    <row r="196" spans="2:65" s="9" customFormat="1" ht="24.2" customHeight="1" x14ac:dyDescent="0.2">
      <c r="B196" s="86"/>
      <c r="C196" s="87" t="s">
        <v>182</v>
      </c>
      <c r="D196" s="87" t="s">
        <v>93</v>
      </c>
      <c r="E196" s="88" t="s">
        <v>183</v>
      </c>
      <c r="F196" s="89" t="s">
        <v>184</v>
      </c>
      <c r="G196" s="90" t="s">
        <v>96</v>
      </c>
      <c r="H196" s="91">
        <v>103.626</v>
      </c>
      <c r="I196" s="92"/>
      <c r="J196" s="93">
        <f>ROUND(I196*H196,2)</f>
        <v>0</v>
      </c>
      <c r="K196" s="94"/>
      <c r="L196" s="10"/>
      <c r="M196" s="95" t="s">
        <v>3</v>
      </c>
      <c r="N196" s="96" t="s">
        <v>39</v>
      </c>
      <c r="P196" s="97">
        <f>O196*H196</f>
        <v>0</v>
      </c>
      <c r="Q196" s="97">
        <v>0</v>
      </c>
      <c r="R196" s="97">
        <f>Q196*H196</f>
        <v>0</v>
      </c>
      <c r="S196" s="97">
        <v>7.5999999999999998E-2</v>
      </c>
      <c r="T196" s="98">
        <f>S196*H196</f>
        <v>7.8755760000000006</v>
      </c>
      <c r="AR196" s="99" t="s">
        <v>97</v>
      </c>
      <c r="AT196" s="99" t="s">
        <v>93</v>
      </c>
      <c r="AU196" s="99" t="s">
        <v>5</v>
      </c>
      <c r="AY196" s="1" t="s">
        <v>90</v>
      </c>
      <c r="BE196" s="100">
        <f>IF(N196="základná",J196,0)</f>
        <v>0</v>
      </c>
      <c r="BF196" s="100">
        <f>IF(N196="znížená",J196,0)</f>
        <v>0</v>
      </c>
      <c r="BG196" s="100">
        <f>IF(N196="zákl. prenesená",J196,0)</f>
        <v>0</v>
      </c>
      <c r="BH196" s="100">
        <f>IF(N196="zníž. prenesená",J196,0)</f>
        <v>0</v>
      </c>
      <c r="BI196" s="100">
        <f>IF(N196="nulová",J196,0)</f>
        <v>0</v>
      </c>
      <c r="BJ196" s="1" t="s">
        <v>5</v>
      </c>
      <c r="BK196" s="100">
        <f>ROUND(I196*H196,2)</f>
        <v>0</v>
      </c>
      <c r="BL196" s="1" t="s">
        <v>97</v>
      </c>
      <c r="BM196" s="99" t="s">
        <v>185</v>
      </c>
    </row>
    <row r="197" spans="2:65" s="101" customFormat="1" x14ac:dyDescent="0.2">
      <c r="B197" s="102"/>
      <c r="D197" s="103" t="s">
        <v>99</v>
      </c>
      <c r="E197" s="104" t="s">
        <v>3</v>
      </c>
      <c r="F197" s="105" t="s">
        <v>186</v>
      </c>
      <c r="H197" s="106">
        <v>25.452000000000002</v>
      </c>
      <c r="I197" s="107"/>
      <c r="L197" s="102"/>
      <c r="M197" s="108"/>
      <c r="T197" s="109"/>
      <c r="AT197" s="104" t="s">
        <v>99</v>
      </c>
      <c r="AU197" s="104" t="s">
        <v>5</v>
      </c>
      <c r="AV197" s="101" t="s">
        <v>5</v>
      </c>
      <c r="AW197" s="101" t="s">
        <v>101</v>
      </c>
      <c r="AX197" s="101" t="s">
        <v>6</v>
      </c>
      <c r="AY197" s="104" t="s">
        <v>90</v>
      </c>
    </row>
    <row r="198" spans="2:65" s="101" customFormat="1" x14ac:dyDescent="0.2">
      <c r="B198" s="102"/>
      <c r="D198" s="103" t="s">
        <v>99</v>
      </c>
      <c r="E198" s="104" t="s">
        <v>3</v>
      </c>
      <c r="F198" s="105" t="s">
        <v>187</v>
      </c>
      <c r="H198" s="106">
        <v>41.814</v>
      </c>
      <c r="I198" s="107"/>
      <c r="L198" s="102"/>
      <c r="M198" s="108"/>
      <c r="T198" s="109"/>
      <c r="AT198" s="104" t="s">
        <v>99</v>
      </c>
      <c r="AU198" s="104" t="s">
        <v>5</v>
      </c>
      <c r="AV198" s="101" t="s">
        <v>5</v>
      </c>
      <c r="AW198" s="101" t="s">
        <v>101</v>
      </c>
      <c r="AX198" s="101" t="s">
        <v>6</v>
      </c>
      <c r="AY198" s="104" t="s">
        <v>90</v>
      </c>
    </row>
    <row r="199" spans="2:65" s="101" customFormat="1" x14ac:dyDescent="0.2">
      <c r="B199" s="102"/>
      <c r="D199" s="103" t="s">
        <v>99</v>
      </c>
      <c r="E199" s="104" t="s">
        <v>3</v>
      </c>
      <c r="F199" s="105" t="s">
        <v>188</v>
      </c>
      <c r="H199" s="106">
        <v>36.36</v>
      </c>
      <c r="I199" s="107"/>
      <c r="L199" s="102"/>
      <c r="M199" s="108"/>
      <c r="T199" s="109"/>
      <c r="AT199" s="104" t="s">
        <v>99</v>
      </c>
      <c r="AU199" s="104" t="s">
        <v>5</v>
      </c>
      <c r="AV199" s="101" t="s">
        <v>5</v>
      </c>
      <c r="AW199" s="101" t="s">
        <v>101</v>
      </c>
      <c r="AX199" s="101" t="s">
        <v>6</v>
      </c>
      <c r="AY199" s="104" t="s">
        <v>90</v>
      </c>
    </row>
    <row r="200" spans="2:65" s="110" customFormat="1" x14ac:dyDescent="0.2">
      <c r="B200" s="111"/>
      <c r="D200" s="103" t="s">
        <v>99</v>
      </c>
      <c r="E200" s="112" t="s">
        <v>3</v>
      </c>
      <c r="F200" s="113" t="s">
        <v>103</v>
      </c>
      <c r="H200" s="114">
        <v>103.626</v>
      </c>
      <c r="I200" s="115"/>
      <c r="L200" s="111"/>
      <c r="M200" s="116"/>
      <c r="T200" s="117"/>
      <c r="AT200" s="112" t="s">
        <v>99</v>
      </c>
      <c r="AU200" s="112" t="s">
        <v>5</v>
      </c>
      <c r="AV200" s="110" t="s">
        <v>97</v>
      </c>
      <c r="AW200" s="110" t="s">
        <v>101</v>
      </c>
      <c r="AX200" s="110" t="s">
        <v>89</v>
      </c>
      <c r="AY200" s="112" t="s">
        <v>90</v>
      </c>
    </row>
    <row r="201" spans="2:65" s="9" customFormat="1" ht="24.2" customHeight="1" x14ac:dyDescent="0.2">
      <c r="B201" s="86"/>
      <c r="C201" s="87" t="s">
        <v>138</v>
      </c>
      <c r="D201" s="87" t="s">
        <v>93</v>
      </c>
      <c r="E201" s="88" t="s">
        <v>189</v>
      </c>
      <c r="F201" s="89" t="s">
        <v>190</v>
      </c>
      <c r="G201" s="90" t="s">
        <v>96</v>
      </c>
      <c r="H201" s="91">
        <v>83.753</v>
      </c>
      <c r="I201" s="92"/>
      <c r="J201" s="93">
        <f>ROUND(I201*H201,2)</f>
        <v>0</v>
      </c>
      <c r="K201" s="94"/>
      <c r="L201" s="10"/>
      <c r="M201" s="95" t="s">
        <v>3</v>
      </c>
      <c r="N201" s="96" t="s">
        <v>39</v>
      </c>
      <c r="P201" s="97">
        <f>O201*H201</f>
        <v>0</v>
      </c>
      <c r="Q201" s="97">
        <v>0</v>
      </c>
      <c r="R201" s="97">
        <f>Q201*H201</f>
        <v>0</v>
      </c>
      <c r="S201" s="97">
        <v>6.3E-2</v>
      </c>
      <c r="T201" s="98">
        <f>S201*H201</f>
        <v>5.2764389999999999</v>
      </c>
      <c r="AR201" s="99" t="s">
        <v>97</v>
      </c>
      <c r="AT201" s="99" t="s">
        <v>93</v>
      </c>
      <c r="AU201" s="99" t="s">
        <v>5</v>
      </c>
      <c r="AY201" s="1" t="s">
        <v>90</v>
      </c>
      <c r="BE201" s="100">
        <f>IF(N201="základná",J201,0)</f>
        <v>0</v>
      </c>
      <c r="BF201" s="100">
        <f>IF(N201="znížená",J201,0)</f>
        <v>0</v>
      </c>
      <c r="BG201" s="100">
        <f>IF(N201="zákl. prenesená",J201,0)</f>
        <v>0</v>
      </c>
      <c r="BH201" s="100">
        <f>IF(N201="zníž. prenesená",J201,0)</f>
        <v>0</v>
      </c>
      <c r="BI201" s="100">
        <f>IF(N201="nulová",J201,0)</f>
        <v>0</v>
      </c>
      <c r="BJ201" s="1" t="s">
        <v>5</v>
      </c>
      <c r="BK201" s="100">
        <f>ROUND(I201*H201,2)</f>
        <v>0</v>
      </c>
      <c r="BL201" s="1" t="s">
        <v>97</v>
      </c>
      <c r="BM201" s="99" t="s">
        <v>191</v>
      </c>
    </row>
    <row r="202" spans="2:65" s="101" customFormat="1" ht="22.5" x14ac:dyDescent="0.2">
      <c r="B202" s="102"/>
      <c r="D202" s="103" t="s">
        <v>99</v>
      </c>
      <c r="E202" s="104" t="s">
        <v>3</v>
      </c>
      <c r="F202" s="105" t="s">
        <v>192</v>
      </c>
      <c r="H202" s="106">
        <v>48.8</v>
      </c>
      <c r="I202" s="107"/>
      <c r="L202" s="102"/>
      <c r="M202" s="108"/>
      <c r="T202" s="109"/>
      <c r="AT202" s="104" t="s">
        <v>99</v>
      </c>
      <c r="AU202" s="104" t="s">
        <v>5</v>
      </c>
      <c r="AV202" s="101" t="s">
        <v>5</v>
      </c>
      <c r="AW202" s="101" t="s">
        <v>101</v>
      </c>
      <c r="AX202" s="101" t="s">
        <v>6</v>
      </c>
      <c r="AY202" s="104" t="s">
        <v>90</v>
      </c>
    </row>
    <row r="203" spans="2:65" s="101" customFormat="1" x14ac:dyDescent="0.2">
      <c r="B203" s="102"/>
      <c r="D203" s="103" t="s">
        <v>99</v>
      </c>
      <c r="E203" s="104" t="s">
        <v>3</v>
      </c>
      <c r="F203" s="105" t="s">
        <v>193</v>
      </c>
      <c r="H203" s="106">
        <v>15.888</v>
      </c>
      <c r="I203" s="107"/>
      <c r="L203" s="102"/>
      <c r="M203" s="108"/>
      <c r="T203" s="109"/>
      <c r="AT203" s="104" t="s">
        <v>99</v>
      </c>
      <c r="AU203" s="104" t="s">
        <v>5</v>
      </c>
      <c r="AV203" s="101" t="s">
        <v>5</v>
      </c>
      <c r="AW203" s="101" t="s">
        <v>101</v>
      </c>
      <c r="AX203" s="101" t="s">
        <v>6</v>
      </c>
      <c r="AY203" s="104" t="s">
        <v>90</v>
      </c>
    </row>
    <row r="204" spans="2:65" s="101" customFormat="1" x14ac:dyDescent="0.2">
      <c r="B204" s="102"/>
      <c r="D204" s="103" t="s">
        <v>99</v>
      </c>
      <c r="E204" s="104" t="s">
        <v>3</v>
      </c>
      <c r="F204" s="105" t="s">
        <v>194</v>
      </c>
      <c r="H204" s="106">
        <v>19.065000000000001</v>
      </c>
      <c r="I204" s="107"/>
      <c r="L204" s="102"/>
      <c r="M204" s="108"/>
      <c r="T204" s="109"/>
      <c r="AT204" s="104" t="s">
        <v>99</v>
      </c>
      <c r="AU204" s="104" t="s">
        <v>5</v>
      </c>
      <c r="AV204" s="101" t="s">
        <v>5</v>
      </c>
      <c r="AW204" s="101" t="s">
        <v>101</v>
      </c>
      <c r="AX204" s="101" t="s">
        <v>6</v>
      </c>
      <c r="AY204" s="104" t="s">
        <v>90</v>
      </c>
    </row>
    <row r="205" spans="2:65" s="110" customFormat="1" x14ac:dyDescent="0.2">
      <c r="B205" s="111"/>
      <c r="D205" s="103" t="s">
        <v>99</v>
      </c>
      <c r="E205" s="112" t="s">
        <v>3</v>
      </c>
      <c r="F205" s="113" t="s">
        <v>103</v>
      </c>
      <c r="H205" s="114">
        <v>83.753</v>
      </c>
      <c r="I205" s="115"/>
      <c r="L205" s="111"/>
      <c r="M205" s="116"/>
      <c r="T205" s="117"/>
      <c r="AT205" s="112" t="s">
        <v>99</v>
      </c>
      <c r="AU205" s="112" t="s">
        <v>5</v>
      </c>
      <c r="AV205" s="110" t="s">
        <v>97</v>
      </c>
      <c r="AW205" s="110" t="s">
        <v>101</v>
      </c>
      <c r="AX205" s="110" t="s">
        <v>89</v>
      </c>
      <c r="AY205" s="112" t="s">
        <v>90</v>
      </c>
    </row>
    <row r="206" spans="2:65" s="9" customFormat="1" ht="24.2" customHeight="1" x14ac:dyDescent="0.2">
      <c r="B206" s="86"/>
      <c r="C206" s="87" t="s">
        <v>195</v>
      </c>
      <c r="D206" s="87" t="s">
        <v>93</v>
      </c>
      <c r="E206" s="88" t="s">
        <v>196</v>
      </c>
      <c r="F206" s="89" t="s">
        <v>197</v>
      </c>
      <c r="G206" s="90" t="s">
        <v>113</v>
      </c>
      <c r="H206" s="91">
        <v>10.058</v>
      </c>
      <c r="I206" s="92"/>
      <c r="J206" s="93">
        <f>ROUND(I206*H206,2)</f>
        <v>0</v>
      </c>
      <c r="K206" s="94"/>
      <c r="L206" s="10"/>
      <c r="M206" s="95" t="s">
        <v>3</v>
      </c>
      <c r="N206" s="96" t="s">
        <v>39</v>
      </c>
      <c r="P206" s="97">
        <f>O206*H206</f>
        <v>0</v>
      </c>
      <c r="Q206" s="97">
        <v>0</v>
      </c>
      <c r="R206" s="97">
        <f>Q206*H206</f>
        <v>0</v>
      </c>
      <c r="S206" s="97">
        <v>1.875</v>
      </c>
      <c r="T206" s="98">
        <f>S206*H206</f>
        <v>18.858750000000001</v>
      </c>
      <c r="AR206" s="99" t="s">
        <v>97</v>
      </c>
      <c r="AT206" s="99" t="s">
        <v>93</v>
      </c>
      <c r="AU206" s="99" t="s">
        <v>5</v>
      </c>
      <c r="AY206" s="1" t="s">
        <v>90</v>
      </c>
      <c r="BE206" s="100">
        <f>IF(N206="základná",J206,0)</f>
        <v>0</v>
      </c>
      <c r="BF206" s="100">
        <f>IF(N206="znížená",J206,0)</f>
        <v>0</v>
      </c>
      <c r="BG206" s="100">
        <f>IF(N206="zákl. prenesená",J206,0)</f>
        <v>0</v>
      </c>
      <c r="BH206" s="100">
        <f>IF(N206="zníž. prenesená",J206,0)</f>
        <v>0</v>
      </c>
      <c r="BI206" s="100">
        <f>IF(N206="nulová",J206,0)</f>
        <v>0</v>
      </c>
      <c r="BJ206" s="1" t="s">
        <v>5</v>
      </c>
      <c r="BK206" s="100">
        <f>ROUND(I206*H206,2)</f>
        <v>0</v>
      </c>
      <c r="BL206" s="1" t="s">
        <v>97</v>
      </c>
      <c r="BM206" s="99" t="s">
        <v>198</v>
      </c>
    </row>
    <row r="207" spans="2:65" s="118" customFormat="1" x14ac:dyDescent="0.2">
      <c r="B207" s="119"/>
      <c r="D207" s="103" t="s">
        <v>99</v>
      </c>
      <c r="E207" s="120" t="s">
        <v>3</v>
      </c>
      <c r="F207" s="121" t="s">
        <v>199</v>
      </c>
      <c r="H207" s="120" t="s">
        <v>3</v>
      </c>
      <c r="I207" s="122"/>
      <c r="L207" s="119"/>
      <c r="M207" s="123"/>
      <c r="T207" s="124"/>
      <c r="AT207" s="120" t="s">
        <v>99</v>
      </c>
      <c r="AU207" s="120" t="s">
        <v>5</v>
      </c>
      <c r="AV207" s="118" t="s">
        <v>89</v>
      </c>
      <c r="AW207" s="118" t="s">
        <v>101</v>
      </c>
      <c r="AX207" s="118" t="s">
        <v>6</v>
      </c>
      <c r="AY207" s="120" t="s">
        <v>90</v>
      </c>
    </row>
    <row r="208" spans="2:65" s="101" customFormat="1" ht="33.75" x14ac:dyDescent="0.2">
      <c r="B208" s="102"/>
      <c r="D208" s="103" t="s">
        <v>99</v>
      </c>
      <c r="E208" s="104" t="s">
        <v>3</v>
      </c>
      <c r="F208" s="105" t="s">
        <v>200</v>
      </c>
      <c r="H208" s="106">
        <v>8.8330000000000002</v>
      </c>
      <c r="I208" s="107"/>
      <c r="L208" s="102"/>
      <c r="M208" s="108"/>
      <c r="T208" s="109"/>
      <c r="AT208" s="104" t="s">
        <v>99</v>
      </c>
      <c r="AU208" s="104" t="s">
        <v>5</v>
      </c>
      <c r="AV208" s="101" t="s">
        <v>5</v>
      </c>
      <c r="AW208" s="101" t="s">
        <v>101</v>
      </c>
      <c r="AX208" s="101" t="s">
        <v>6</v>
      </c>
      <c r="AY208" s="104" t="s">
        <v>90</v>
      </c>
    </row>
    <row r="209" spans="2:65" s="101" customFormat="1" x14ac:dyDescent="0.2">
      <c r="B209" s="102"/>
      <c r="D209" s="103" t="s">
        <v>99</v>
      </c>
      <c r="E209" s="104" t="s">
        <v>3</v>
      </c>
      <c r="F209" s="105" t="s">
        <v>201</v>
      </c>
      <c r="H209" s="106">
        <v>1.2250000000000001</v>
      </c>
      <c r="I209" s="107"/>
      <c r="L209" s="102"/>
      <c r="M209" s="108"/>
      <c r="T209" s="109"/>
      <c r="AT209" s="104" t="s">
        <v>99</v>
      </c>
      <c r="AU209" s="104" t="s">
        <v>5</v>
      </c>
      <c r="AV209" s="101" t="s">
        <v>5</v>
      </c>
      <c r="AW209" s="101" t="s">
        <v>101</v>
      </c>
      <c r="AX209" s="101" t="s">
        <v>6</v>
      </c>
      <c r="AY209" s="104" t="s">
        <v>90</v>
      </c>
    </row>
    <row r="210" spans="2:65" s="110" customFormat="1" x14ac:dyDescent="0.2">
      <c r="B210" s="111"/>
      <c r="D210" s="103" t="s">
        <v>99</v>
      </c>
      <c r="E210" s="112" t="s">
        <v>3</v>
      </c>
      <c r="F210" s="113" t="s">
        <v>103</v>
      </c>
      <c r="H210" s="114">
        <v>10.058</v>
      </c>
      <c r="I210" s="115"/>
      <c r="L210" s="111"/>
      <c r="M210" s="116"/>
      <c r="T210" s="117"/>
      <c r="AT210" s="112" t="s">
        <v>99</v>
      </c>
      <c r="AU210" s="112" t="s">
        <v>5</v>
      </c>
      <c r="AV210" s="110" t="s">
        <v>97</v>
      </c>
      <c r="AW210" s="110" t="s">
        <v>101</v>
      </c>
      <c r="AX210" s="110" t="s">
        <v>89</v>
      </c>
      <c r="AY210" s="112" t="s">
        <v>90</v>
      </c>
    </row>
    <row r="211" spans="2:65" s="9" customFormat="1" ht="44.25" customHeight="1" x14ac:dyDescent="0.2">
      <c r="B211" s="86"/>
      <c r="C211" s="87" t="s">
        <v>142</v>
      </c>
      <c r="D211" s="87" t="s">
        <v>93</v>
      </c>
      <c r="E211" s="88" t="s">
        <v>202</v>
      </c>
      <c r="F211" s="89" t="s">
        <v>203</v>
      </c>
      <c r="G211" s="90" t="s">
        <v>113</v>
      </c>
      <c r="H211" s="91">
        <v>27.09</v>
      </c>
      <c r="I211" s="92"/>
      <c r="J211" s="93">
        <f>ROUND(I211*H211,2)</f>
        <v>0</v>
      </c>
      <c r="K211" s="94"/>
      <c r="L211" s="10"/>
      <c r="M211" s="95" t="s">
        <v>3</v>
      </c>
      <c r="N211" s="96" t="s">
        <v>39</v>
      </c>
      <c r="P211" s="97">
        <f>O211*H211</f>
        <v>0</v>
      </c>
      <c r="Q211" s="97">
        <v>0</v>
      </c>
      <c r="R211" s="97">
        <f>Q211*H211</f>
        <v>0</v>
      </c>
      <c r="S211" s="97">
        <v>1.905</v>
      </c>
      <c r="T211" s="98">
        <f>S211*H211</f>
        <v>51.606450000000002</v>
      </c>
      <c r="AR211" s="99" t="s">
        <v>97</v>
      </c>
      <c r="AT211" s="99" t="s">
        <v>93</v>
      </c>
      <c r="AU211" s="99" t="s">
        <v>5</v>
      </c>
      <c r="AY211" s="1" t="s">
        <v>90</v>
      </c>
      <c r="BE211" s="100">
        <f>IF(N211="základná",J211,0)</f>
        <v>0</v>
      </c>
      <c r="BF211" s="100">
        <f>IF(N211="znížená",J211,0)</f>
        <v>0</v>
      </c>
      <c r="BG211" s="100">
        <f>IF(N211="zákl. prenesená",J211,0)</f>
        <v>0</v>
      </c>
      <c r="BH211" s="100">
        <f>IF(N211="zníž. prenesená",J211,0)</f>
        <v>0</v>
      </c>
      <c r="BI211" s="100">
        <f>IF(N211="nulová",J211,0)</f>
        <v>0</v>
      </c>
      <c r="BJ211" s="1" t="s">
        <v>5</v>
      </c>
      <c r="BK211" s="100">
        <f>ROUND(I211*H211,2)</f>
        <v>0</v>
      </c>
      <c r="BL211" s="1" t="s">
        <v>97</v>
      </c>
      <c r="BM211" s="99" t="s">
        <v>135</v>
      </c>
    </row>
    <row r="212" spans="2:65" s="118" customFormat="1" x14ac:dyDescent="0.2">
      <c r="B212" s="119"/>
      <c r="D212" s="103" t="s">
        <v>99</v>
      </c>
      <c r="E212" s="120" t="s">
        <v>3</v>
      </c>
      <c r="F212" s="121" t="s">
        <v>204</v>
      </c>
      <c r="H212" s="120" t="s">
        <v>3</v>
      </c>
      <c r="I212" s="122"/>
      <c r="L212" s="119"/>
      <c r="M212" s="123"/>
      <c r="T212" s="124"/>
      <c r="AT212" s="120" t="s">
        <v>99</v>
      </c>
      <c r="AU212" s="120" t="s">
        <v>5</v>
      </c>
      <c r="AV212" s="118" t="s">
        <v>89</v>
      </c>
      <c r="AW212" s="118" t="s">
        <v>101</v>
      </c>
      <c r="AX212" s="118" t="s">
        <v>6</v>
      </c>
      <c r="AY212" s="120" t="s">
        <v>90</v>
      </c>
    </row>
    <row r="213" spans="2:65" s="101" customFormat="1" x14ac:dyDescent="0.2">
      <c r="B213" s="102"/>
      <c r="D213" s="103" t="s">
        <v>99</v>
      </c>
      <c r="E213" s="104" t="s">
        <v>3</v>
      </c>
      <c r="F213" s="105" t="s">
        <v>205</v>
      </c>
      <c r="H213" s="106">
        <v>5.3339999999999996</v>
      </c>
      <c r="I213" s="107"/>
      <c r="L213" s="102"/>
      <c r="M213" s="108"/>
      <c r="T213" s="109"/>
      <c r="AT213" s="104" t="s">
        <v>99</v>
      </c>
      <c r="AU213" s="104" t="s">
        <v>5</v>
      </c>
      <c r="AV213" s="101" t="s">
        <v>5</v>
      </c>
      <c r="AW213" s="101" t="s">
        <v>101</v>
      </c>
      <c r="AX213" s="101" t="s">
        <v>6</v>
      </c>
      <c r="AY213" s="104" t="s">
        <v>90</v>
      </c>
    </row>
    <row r="214" spans="2:65" s="125" customFormat="1" x14ac:dyDescent="0.2">
      <c r="B214" s="126"/>
      <c r="D214" s="103" t="s">
        <v>99</v>
      </c>
      <c r="E214" s="127" t="s">
        <v>3</v>
      </c>
      <c r="F214" s="128" t="s">
        <v>206</v>
      </c>
      <c r="H214" s="129">
        <v>5.3339999999999996</v>
      </c>
      <c r="I214" s="130"/>
      <c r="L214" s="126"/>
      <c r="M214" s="131"/>
      <c r="T214" s="132"/>
      <c r="AT214" s="127" t="s">
        <v>99</v>
      </c>
      <c r="AU214" s="127" t="s">
        <v>5</v>
      </c>
      <c r="AV214" s="125" t="s">
        <v>107</v>
      </c>
      <c r="AW214" s="125" t="s">
        <v>101</v>
      </c>
      <c r="AX214" s="125" t="s">
        <v>6</v>
      </c>
      <c r="AY214" s="127" t="s">
        <v>90</v>
      </c>
    </row>
    <row r="215" spans="2:65" s="118" customFormat="1" x14ac:dyDescent="0.2">
      <c r="B215" s="119"/>
      <c r="D215" s="103" t="s">
        <v>99</v>
      </c>
      <c r="E215" s="120" t="s">
        <v>3</v>
      </c>
      <c r="F215" s="121" t="s">
        <v>207</v>
      </c>
      <c r="H215" s="120" t="s">
        <v>3</v>
      </c>
      <c r="I215" s="122"/>
      <c r="L215" s="119"/>
      <c r="M215" s="123"/>
      <c r="T215" s="124"/>
      <c r="AT215" s="120" t="s">
        <v>99</v>
      </c>
      <c r="AU215" s="120" t="s">
        <v>5</v>
      </c>
      <c r="AV215" s="118" t="s">
        <v>89</v>
      </c>
      <c r="AW215" s="118" t="s">
        <v>101</v>
      </c>
      <c r="AX215" s="118" t="s">
        <v>6</v>
      </c>
      <c r="AY215" s="120" t="s">
        <v>90</v>
      </c>
    </row>
    <row r="216" spans="2:65" s="101" customFormat="1" x14ac:dyDescent="0.2">
      <c r="B216" s="102"/>
      <c r="D216" s="103" t="s">
        <v>99</v>
      </c>
      <c r="E216" s="104" t="s">
        <v>3</v>
      </c>
      <c r="F216" s="105" t="s">
        <v>208</v>
      </c>
      <c r="H216" s="106">
        <v>21.756</v>
      </c>
      <c r="I216" s="107"/>
      <c r="L216" s="102"/>
      <c r="M216" s="108"/>
      <c r="T216" s="109"/>
      <c r="AT216" s="104" t="s">
        <v>99</v>
      </c>
      <c r="AU216" s="104" t="s">
        <v>5</v>
      </c>
      <c r="AV216" s="101" t="s">
        <v>5</v>
      </c>
      <c r="AW216" s="101" t="s">
        <v>101</v>
      </c>
      <c r="AX216" s="101" t="s">
        <v>6</v>
      </c>
      <c r="AY216" s="104" t="s">
        <v>90</v>
      </c>
    </row>
    <row r="217" spans="2:65" s="125" customFormat="1" x14ac:dyDescent="0.2">
      <c r="B217" s="126"/>
      <c r="D217" s="103" t="s">
        <v>99</v>
      </c>
      <c r="E217" s="127" t="s">
        <v>3</v>
      </c>
      <c r="F217" s="128" t="s">
        <v>206</v>
      </c>
      <c r="H217" s="129">
        <v>21.756</v>
      </c>
      <c r="I217" s="130"/>
      <c r="L217" s="126"/>
      <c r="M217" s="131"/>
      <c r="T217" s="132"/>
      <c r="AT217" s="127" t="s">
        <v>99</v>
      </c>
      <c r="AU217" s="127" t="s">
        <v>5</v>
      </c>
      <c r="AV217" s="125" t="s">
        <v>107</v>
      </c>
      <c r="AW217" s="125" t="s">
        <v>101</v>
      </c>
      <c r="AX217" s="125" t="s">
        <v>6</v>
      </c>
      <c r="AY217" s="127" t="s">
        <v>90</v>
      </c>
    </row>
    <row r="218" spans="2:65" s="110" customFormat="1" x14ac:dyDescent="0.2">
      <c r="B218" s="111"/>
      <c r="D218" s="103" t="s">
        <v>99</v>
      </c>
      <c r="E218" s="112" t="s">
        <v>3</v>
      </c>
      <c r="F218" s="113" t="s">
        <v>103</v>
      </c>
      <c r="H218" s="114">
        <v>27.09</v>
      </c>
      <c r="I218" s="115"/>
      <c r="L218" s="111"/>
      <c r="M218" s="116"/>
      <c r="T218" s="117"/>
      <c r="AT218" s="112" t="s">
        <v>99</v>
      </c>
      <c r="AU218" s="112" t="s">
        <v>5</v>
      </c>
      <c r="AV218" s="110" t="s">
        <v>97</v>
      </c>
      <c r="AW218" s="110" t="s">
        <v>101</v>
      </c>
      <c r="AX218" s="110" t="s">
        <v>89</v>
      </c>
      <c r="AY218" s="112" t="s">
        <v>90</v>
      </c>
    </row>
    <row r="219" spans="2:65" s="9" customFormat="1" ht="24.2" customHeight="1" x14ac:dyDescent="0.2">
      <c r="B219" s="86"/>
      <c r="C219" s="87" t="s">
        <v>209</v>
      </c>
      <c r="D219" s="87" t="s">
        <v>93</v>
      </c>
      <c r="E219" s="88" t="s">
        <v>210</v>
      </c>
      <c r="F219" s="89" t="s">
        <v>211</v>
      </c>
      <c r="G219" s="90" t="s">
        <v>164</v>
      </c>
      <c r="H219" s="91">
        <v>71.400000000000006</v>
      </c>
      <c r="I219" s="92"/>
      <c r="J219" s="93">
        <f>ROUND(I219*H219,2)</f>
        <v>0</v>
      </c>
      <c r="K219" s="94"/>
      <c r="L219" s="10"/>
      <c r="M219" s="95" t="s">
        <v>3</v>
      </c>
      <c r="N219" s="96" t="s">
        <v>39</v>
      </c>
      <c r="P219" s="97">
        <f>O219*H219</f>
        <v>0</v>
      </c>
      <c r="Q219" s="97">
        <v>0</v>
      </c>
      <c r="R219" s="97">
        <f>Q219*H219</f>
        <v>0</v>
      </c>
      <c r="S219" s="97">
        <v>4.2000000000000003E-2</v>
      </c>
      <c r="T219" s="98">
        <f>S219*H219</f>
        <v>2.9988000000000006</v>
      </c>
      <c r="AR219" s="99" t="s">
        <v>97</v>
      </c>
      <c r="AT219" s="99" t="s">
        <v>93</v>
      </c>
      <c r="AU219" s="99" t="s">
        <v>5</v>
      </c>
      <c r="AY219" s="1" t="s">
        <v>90</v>
      </c>
      <c r="BE219" s="100">
        <f>IF(N219="základná",J219,0)</f>
        <v>0</v>
      </c>
      <c r="BF219" s="100">
        <f>IF(N219="znížená",J219,0)</f>
        <v>0</v>
      </c>
      <c r="BG219" s="100">
        <f>IF(N219="zákl. prenesená",J219,0)</f>
        <v>0</v>
      </c>
      <c r="BH219" s="100">
        <f>IF(N219="zníž. prenesená",J219,0)</f>
        <v>0</v>
      </c>
      <c r="BI219" s="100">
        <f>IF(N219="nulová",J219,0)</f>
        <v>0</v>
      </c>
      <c r="BJ219" s="1" t="s">
        <v>5</v>
      </c>
      <c r="BK219" s="100">
        <f>ROUND(I219*H219,2)</f>
        <v>0</v>
      </c>
      <c r="BL219" s="1" t="s">
        <v>97</v>
      </c>
      <c r="BM219" s="99" t="s">
        <v>212</v>
      </c>
    </row>
    <row r="220" spans="2:65" s="101" customFormat="1" ht="33.75" x14ac:dyDescent="0.2">
      <c r="B220" s="102"/>
      <c r="D220" s="103" t="s">
        <v>99</v>
      </c>
      <c r="E220" s="104" t="s">
        <v>3</v>
      </c>
      <c r="F220" s="105" t="s">
        <v>213</v>
      </c>
      <c r="H220" s="106">
        <v>71.400000000000006</v>
      </c>
      <c r="I220" s="107"/>
      <c r="L220" s="102"/>
      <c r="M220" s="108"/>
      <c r="T220" s="109"/>
      <c r="AT220" s="104" t="s">
        <v>99</v>
      </c>
      <c r="AU220" s="104" t="s">
        <v>5</v>
      </c>
      <c r="AV220" s="101" t="s">
        <v>5</v>
      </c>
      <c r="AW220" s="101" t="s">
        <v>101</v>
      </c>
      <c r="AX220" s="101" t="s">
        <v>89</v>
      </c>
      <c r="AY220" s="104" t="s">
        <v>90</v>
      </c>
    </row>
    <row r="221" spans="2:65" s="9" customFormat="1" ht="16.5" customHeight="1" x14ac:dyDescent="0.2">
      <c r="B221" s="86"/>
      <c r="C221" s="87" t="s">
        <v>151</v>
      </c>
      <c r="D221" s="87" t="s">
        <v>93</v>
      </c>
      <c r="E221" s="88" t="s">
        <v>214</v>
      </c>
      <c r="F221" s="89" t="s">
        <v>215</v>
      </c>
      <c r="G221" s="90" t="s">
        <v>164</v>
      </c>
      <c r="H221" s="91">
        <v>32.76</v>
      </c>
      <c r="I221" s="92"/>
      <c r="J221" s="93">
        <f>ROUND(I221*H221,2)</f>
        <v>0</v>
      </c>
      <c r="K221" s="94"/>
      <c r="L221" s="10"/>
      <c r="M221" s="95" t="s">
        <v>3</v>
      </c>
      <c r="N221" s="96" t="s">
        <v>39</v>
      </c>
      <c r="P221" s="97">
        <f>O221*H221</f>
        <v>0</v>
      </c>
      <c r="Q221" s="97">
        <v>0</v>
      </c>
      <c r="R221" s="97">
        <f>Q221*H221</f>
        <v>0</v>
      </c>
      <c r="S221" s="97">
        <v>3.6999999999999998E-2</v>
      </c>
      <c r="T221" s="98">
        <f>S221*H221</f>
        <v>1.2121199999999999</v>
      </c>
      <c r="AR221" s="99" t="s">
        <v>97</v>
      </c>
      <c r="AT221" s="99" t="s">
        <v>93</v>
      </c>
      <c r="AU221" s="99" t="s">
        <v>5</v>
      </c>
      <c r="AY221" s="1" t="s">
        <v>90</v>
      </c>
      <c r="BE221" s="100">
        <f>IF(N221="základná",J221,0)</f>
        <v>0</v>
      </c>
      <c r="BF221" s="100">
        <f>IF(N221="znížená",J221,0)</f>
        <v>0</v>
      </c>
      <c r="BG221" s="100">
        <f>IF(N221="zákl. prenesená",J221,0)</f>
        <v>0</v>
      </c>
      <c r="BH221" s="100">
        <f>IF(N221="zníž. prenesená",J221,0)</f>
        <v>0</v>
      </c>
      <c r="BI221" s="100">
        <f>IF(N221="nulová",J221,0)</f>
        <v>0</v>
      </c>
      <c r="BJ221" s="1" t="s">
        <v>5</v>
      </c>
      <c r="BK221" s="100">
        <f>ROUND(I221*H221,2)</f>
        <v>0</v>
      </c>
      <c r="BL221" s="1" t="s">
        <v>97</v>
      </c>
      <c r="BM221" s="99" t="s">
        <v>216</v>
      </c>
    </row>
    <row r="222" spans="2:65" s="101" customFormat="1" x14ac:dyDescent="0.2">
      <c r="B222" s="102"/>
      <c r="D222" s="103" t="s">
        <v>99</v>
      </c>
      <c r="E222" s="104" t="s">
        <v>3</v>
      </c>
      <c r="F222" s="105" t="s">
        <v>217</v>
      </c>
      <c r="H222" s="106">
        <v>32.76</v>
      </c>
      <c r="I222" s="107"/>
      <c r="L222" s="102"/>
      <c r="M222" s="108"/>
      <c r="T222" s="109"/>
      <c r="AT222" s="104" t="s">
        <v>99</v>
      </c>
      <c r="AU222" s="104" t="s">
        <v>5</v>
      </c>
      <c r="AV222" s="101" t="s">
        <v>5</v>
      </c>
      <c r="AW222" s="101" t="s">
        <v>101</v>
      </c>
      <c r="AX222" s="101" t="s">
        <v>6</v>
      </c>
      <c r="AY222" s="104" t="s">
        <v>90</v>
      </c>
    </row>
    <row r="223" spans="2:65" s="110" customFormat="1" x14ac:dyDescent="0.2">
      <c r="B223" s="111"/>
      <c r="D223" s="103" t="s">
        <v>99</v>
      </c>
      <c r="E223" s="112" t="s">
        <v>3</v>
      </c>
      <c r="F223" s="113" t="s">
        <v>103</v>
      </c>
      <c r="H223" s="114">
        <v>32.76</v>
      </c>
      <c r="I223" s="115"/>
      <c r="L223" s="111"/>
      <c r="M223" s="116"/>
      <c r="T223" s="117"/>
      <c r="AT223" s="112" t="s">
        <v>99</v>
      </c>
      <c r="AU223" s="112" t="s">
        <v>5</v>
      </c>
      <c r="AV223" s="110" t="s">
        <v>97</v>
      </c>
      <c r="AW223" s="110" t="s">
        <v>101</v>
      </c>
      <c r="AX223" s="110" t="s">
        <v>89</v>
      </c>
      <c r="AY223" s="112" t="s">
        <v>90</v>
      </c>
    </row>
    <row r="224" spans="2:65" s="9" customFormat="1" ht="33" customHeight="1" x14ac:dyDescent="0.2">
      <c r="B224" s="86"/>
      <c r="C224" s="87" t="s">
        <v>218</v>
      </c>
      <c r="D224" s="87" t="s">
        <v>93</v>
      </c>
      <c r="E224" s="88" t="s">
        <v>219</v>
      </c>
      <c r="F224" s="89" t="s">
        <v>220</v>
      </c>
      <c r="G224" s="90" t="s">
        <v>96</v>
      </c>
      <c r="H224" s="91">
        <v>2166.0320000000002</v>
      </c>
      <c r="I224" s="92"/>
      <c r="J224" s="93">
        <f>ROUND(I224*H224,2)</f>
        <v>0</v>
      </c>
      <c r="K224" s="94"/>
      <c r="L224" s="10"/>
      <c r="M224" s="95" t="s">
        <v>3</v>
      </c>
      <c r="N224" s="96" t="s">
        <v>39</v>
      </c>
      <c r="P224" s="97">
        <f>O224*H224</f>
        <v>0</v>
      </c>
      <c r="Q224" s="97">
        <v>0</v>
      </c>
      <c r="R224" s="97">
        <f>Q224*H224</f>
        <v>0</v>
      </c>
      <c r="S224" s="97">
        <v>0.05</v>
      </c>
      <c r="T224" s="98">
        <f>S224*H224</f>
        <v>108.30160000000001</v>
      </c>
      <c r="AR224" s="99" t="s">
        <v>97</v>
      </c>
      <c r="AT224" s="99" t="s">
        <v>93</v>
      </c>
      <c r="AU224" s="99" t="s">
        <v>5</v>
      </c>
      <c r="AY224" s="1" t="s">
        <v>90</v>
      </c>
      <c r="BE224" s="100">
        <f>IF(N224="základná",J224,0)</f>
        <v>0</v>
      </c>
      <c r="BF224" s="100">
        <f>IF(N224="znížená",J224,0)</f>
        <v>0</v>
      </c>
      <c r="BG224" s="100">
        <f>IF(N224="zákl. prenesená",J224,0)</f>
        <v>0</v>
      </c>
      <c r="BH224" s="100">
        <f>IF(N224="zníž. prenesená",J224,0)</f>
        <v>0</v>
      </c>
      <c r="BI224" s="100">
        <f>IF(N224="nulová",J224,0)</f>
        <v>0</v>
      </c>
      <c r="BJ224" s="1" t="s">
        <v>5</v>
      </c>
      <c r="BK224" s="100">
        <f>ROUND(I224*H224,2)</f>
        <v>0</v>
      </c>
      <c r="BL224" s="1" t="s">
        <v>97</v>
      </c>
      <c r="BM224" s="99" t="s">
        <v>221</v>
      </c>
    </row>
    <row r="225" spans="2:65" s="101" customFormat="1" x14ac:dyDescent="0.2">
      <c r="B225" s="102"/>
      <c r="D225" s="103" t="s">
        <v>99</v>
      </c>
      <c r="E225" s="104" t="s">
        <v>3</v>
      </c>
      <c r="F225" s="105" t="s">
        <v>222</v>
      </c>
      <c r="H225" s="106">
        <v>685.69600000000003</v>
      </c>
      <c r="I225" s="107"/>
      <c r="L225" s="102"/>
      <c r="M225" s="108"/>
      <c r="T225" s="109"/>
      <c r="AT225" s="104" t="s">
        <v>99</v>
      </c>
      <c r="AU225" s="104" t="s">
        <v>5</v>
      </c>
      <c r="AV225" s="101" t="s">
        <v>5</v>
      </c>
      <c r="AW225" s="101" t="s">
        <v>101</v>
      </c>
      <c r="AX225" s="101" t="s">
        <v>6</v>
      </c>
      <c r="AY225" s="104" t="s">
        <v>90</v>
      </c>
    </row>
    <row r="226" spans="2:65" s="101" customFormat="1" x14ac:dyDescent="0.2">
      <c r="B226" s="102"/>
      <c r="D226" s="103" t="s">
        <v>99</v>
      </c>
      <c r="E226" s="104" t="s">
        <v>3</v>
      </c>
      <c r="F226" s="105" t="s">
        <v>100</v>
      </c>
      <c r="H226" s="106">
        <v>750.22199999999998</v>
      </c>
      <c r="I226" s="107"/>
      <c r="L226" s="102"/>
      <c r="M226" s="108"/>
      <c r="T226" s="109"/>
      <c r="AT226" s="104" t="s">
        <v>99</v>
      </c>
      <c r="AU226" s="104" t="s">
        <v>5</v>
      </c>
      <c r="AV226" s="101" t="s">
        <v>5</v>
      </c>
      <c r="AW226" s="101" t="s">
        <v>101</v>
      </c>
      <c r="AX226" s="101" t="s">
        <v>6</v>
      </c>
      <c r="AY226" s="104" t="s">
        <v>90</v>
      </c>
    </row>
    <row r="227" spans="2:65" s="101" customFormat="1" x14ac:dyDescent="0.2">
      <c r="B227" s="102"/>
      <c r="D227" s="103" t="s">
        <v>99</v>
      </c>
      <c r="E227" s="104" t="s">
        <v>3</v>
      </c>
      <c r="F227" s="105" t="s">
        <v>102</v>
      </c>
      <c r="H227" s="106">
        <v>730.11400000000003</v>
      </c>
      <c r="I227" s="107"/>
      <c r="L227" s="102"/>
      <c r="M227" s="108"/>
      <c r="T227" s="109"/>
      <c r="AT227" s="104" t="s">
        <v>99</v>
      </c>
      <c r="AU227" s="104" t="s">
        <v>5</v>
      </c>
      <c r="AV227" s="101" t="s">
        <v>5</v>
      </c>
      <c r="AW227" s="101" t="s">
        <v>101</v>
      </c>
      <c r="AX227" s="101" t="s">
        <v>6</v>
      </c>
      <c r="AY227" s="104" t="s">
        <v>90</v>
      </c>
    </row>
    <row r="228" spans="2:65" s="110" customFormat="1" x14ac:dyDescent="0.2">
      <c r="B228" s="111"/>
      <c r="D228" s="103" t="s">
        <v>99</v>
      </c>
      <c r="E228" s="112" t="s">
        <v>3</v>
      </c>
      <c r="F228" s="113" t="s">
        <v>103</v>
      </c>
      <c r="H228" s="114">
        <v>2166.0320000000002</v>
      </c>
      <c r="I228" s="115"/>
      <c r="L228" s="111"/>
      <c r="M228" s="116"/>
      <c r="T228" s="117"/>
      <c r="AT228" s="112" t="s">
        <v>99</v>
      </c>
      <c r="AU228" s="112" t="s">
        <v>5</v>
      </c>
      <c r="AV228" s="110" t="s">
        <v>97</v>
      </c>
      <c r="AW228" s="110" t="s">
        <v>101</v>
      </c>
      <c r="AX228" s="110" t="s">
        <v>89</v>
      </c>
      <c r="AY228" s="112" t="s">
        <v>90</v>
      </c>
    </row>
    <row r="229" spans="2:65" s="9" customFormat="1" ht="37.9" customHeight="1" x14ac:dyDescent="0.2">
      <c r="B229" s="86"/>
      <c r="C229" s="87" t="s">
        <v>223</v>
      </c>
      <c r="D229" s="87" t="s">
        <v>93</v>
      </c>
      <c r="E229" s="88" t="s">
        <v>224</v>
      </c>
      <c r="F229" s="89" t="s">
        <v>225</v>
      </c>
      <c r="G229" s="90" t="s">
        <v>96</v>
      </c>
      <c r="H229" s="91">
        <v>3092.279</v>
      </c>
      <c r="I229" s="92"/>
      <c r="J229" s="93">
        <f>ROUND(I229*H229,2)</f>
        <v>0</v>
      </c>
      <c r="K229" s="94"/>
      <c r="L229" s="10"/>
      <c r="M229" s="95" t="s">
        <v>3</v>
      </c>
      <c r="N229" s="96" t="s">
        <v>39</v>
      </c>
      <c r="P229" s="97">
        <f>O229*H229</f>
        <v>0</v>
      </c>
      <c r="Q229" s="97">
        <v>0</v>
      </c>
      <c r="R229" s="97">
        <f>Q229*H229</f>
        <v>0</v>
      </c>
      <c r="S229" s="97">
        <v>4.5999999999999999E-2</v>
      </c>
      <c r="T229" s="98">
        <f>S229*H229</f>
        <v>142.244834</v>
      </c>
      <c r="AR229" s="99" t="s">
        <v>97</v>
      </c>
      <c r="AT229" s="99" t="s">
        <v>93</v>
      </c>
      <c r="AU229" s="99" t="s">
        <v>5</v>
      </c>
      <c r="AY229" s="1" t="s">
        <v>90</v>
      </c>
      <c r="BE229" s="100">
        <f>IF(N229="základná",J229,0)</f>
        <v>0</v>
      </c>
      <c r="BF229" s="100">
        <f>IF(N229="znížená",J229,0)</f>
        <v>0</v>
      </c>
      <c r="BG229" s="100">
        <f>IF(N229="zákl. prenesená",J229,0)</f>
        <v>0</v>
      </c>
      <c r="BH229" s="100">
        <f>IF(N229="zníž. prenesená",J229,0)</f>
        <v>0</v>
      </c>
      <c r="BI229" s="100">
        <f>IF(N229="nulová",J229,0)</f>
        <v>0</v>
      </c>
      <c r="BJ229" s="1" t="s">
        <v>5</v>
      </c>
      <c r="BK229" s="100">
        <f>ROUND(I229*H229,2)</f>
        <v>0</v>
      </c>
      <c r="BL229" s="1" t="s">
        <v>97</v>
      </c>
      <c r="BM229" s="99" t="s">
        <v>226</v>
      </c>
    </row>
    <row r="230" spans="2:65" s="118" customFormat="1" x14ac:dyDescent="0.2">
      <c r="B230" s="119"/>
      <c r="D230" s="103" t="s">
        <v>99</v>
      </c>
      <c r="E230" s="120" t="s">
        <v>3</v>
      </c>
      <c r="F230" s="121" t="s">
        <v>227</v>
      </c>
      <c r="H230" s="120" t="s">
        <v>3</v>
      </c>
      <c r="I230" s="122"/>
      <c r="L230" s="119"/>
      <c r="M230" s="123"/>
      <c r="T230" s="124"/>
      <c r="AT230" s="120" t="s">
        <v>99</v>
      </c>
      <c r="AU230" s="120" t="s">
        <v>5</v>
      </c>
      <c r="AV230" s="118" t="s">
        <v>89</v>
      </c>
      <c r="AW230" s="118" t="s">
        <v>101</v>
      </c>
      <c r="AX230" s="118" t="s">
        <v>6</v>
      </c>
      <c r="AY230" s="120" t="s">
        <v>90</v>
      </c>
    </row>
    <row r="231" spans="2:65" s="101" customFormat="1" ht="22.5" x14ac:dyDescent="0.2">
      <c r="B231" s="102"/>
      <c r="D231" s="103" t="s">
        <v>99</v>
      </c>
      <c r="E231" s="104" t="s">
        <v>3</v>
      </c>
      <c r="F231" s="105" t="s">
        <v>228</v>
      </c>
      <c r="H231" s="106">
        <v>1408.66</v>
      </c>
      <c r="I231" s="107"/>
      <c r="L231" s="102"/>
      <c r="M231" s="108"/>
      <c r="T231" s="109"/>
      <c r="AT231" s="104" t="s">
        <v>99</v>
      </c>
      <c r="AU231" s="104" t="s">
        <v>5</v>
      </c>
      <c r="AV231" s="101" t="s">
        <v>5</v>
      </c>
      <c r="AW231" s="101" t="s">
        <v>101</v>
      </c>
      <c r="AX231" s="101" t="s">
        <v>6</v>
      </c>
      <c r="AY231" s="104" t="s">
        <v>90</v>
      </c>
    </row>
    <row r="232" spans="2:65" s="101" customFormat="1" ht="22.5" x14ac:dyDescent="0.2">
      <c r="B232" s="102"/>
      <c r="D232" s="103" t="s">
        <v>99</v>
      </c>
      <c r="E232" s="104" t="s">
        <v>3</v>
      </c>
      <c r="F232" s="105" t="s">
        <v>229</v>
      </c>
      <c r="H232" s="106">
        <v>233.804</v>
      </c>
      <c r="I232" s="107"/>
      <c r="L232" s="102"/>
      <c r="M232" s="108"/>
      <c r="T232" s="109"/>
      <c r="AT232" s="104" t="s">
        <v>99</v>
      </c>
      <c r="AU232" s="104" t="s">
        <v>5</v>
      </c>
      <c r="AV232" s="101" t="s">
        <v>5</v>
      </c>
      <c r="AW232" s="101" t="s">
        <v>101</v>
      </c>
      <c r="AX232" s="101" t="s">
        <v>6</v>
      </c>
      <c r="AY232" s="104" t="s">
        <v>90</v>
      </c>
    </row>
    <row r="233" spans="2:65" s="118" customFormat="1" x14ac:dyDescent="0.2">
      <c r="B233" s="119"/>
      <c r="D233" s="103" t="s">
        <v>99</v>
      </c>
      <c r="E233" s="120" t="s">
        <v>3</v>
      </c>
      <c r="F233" s="121" t="s">
        <v>230</v>
      </c>
      <c r="H233" s="120" t="s">
        <v>3</v>
      </c>
      <c r="I233" s="122"/>
      <c r="L233" s="119"/>
      <c r="M233" s="123"/>
      <c r="T233" s="124"/>
      <c r="AT233" s="120" t="s">
        <v>99</v>
      </c>
      <c r="AU233" s="120" t="s">
        <v>5</v>
      </c>
      <c r="AV233" s="118" t="s">
        <v>89</v>
      </c>
      <c r="AW233" s="118" t="s">
        <v>101</v>
      </c>
      <c r="AX233" s="118" t="s">
        <v>6</v>
      </c>
      <c r="AY233" s="120" t="s">
        <v>90</v>
      </c>
    </row>
    <row r="234" spans="2:65" s="101" customFormat="1" ht="22.5" x14ac:dyDescent="0.2">
      <c r="B234" s="102"/>
      <c r="D234" s="103" t="s">
        <v>99</v>
      </c>
      <c r="E234" s="104" t="s">
        <v>3</v>
      </c>
      <c r="F234" s="105" t="s">
        <v>231</v>
      </c>
      <c r="H234" s="106">
        <v>-87.421000000000006</v>
      </c>
      <c r="I234" s="107"/>
      <c r="L234" s="102"/>
      <c r="M234" s="108"/>
      <c r="T234" s="109"/>
      <c r="AT234" s="104" t="s">
        <v>99</v>
      </c>
      <c r="AU234" s="104" t="s">
        <v>5</v>
      </c>
      <c r="AV234" s="101" t="s">
        <v>5</v>
      </c>
      <c r="AW234" s="101" t="s">
        <v>101</v>
      </c>
      <c r="AX234" s="101" t="s">
        <v>6</v>
      </c>
      <c r="AY234" s="104" t="s">
        <v>90</v>
      </c>
    </row>
    <row r="235" spans="2:65" s="125" customFormat="1" x14ac:dyDescent="0.2">
      <c r="B235" s="126"/>
      <c r="D235" s="103" t="s">
        <v>99</v>
      </c>
      <c r="E235" s="127" t="s">
        <v>3</v>
      </c>
      <c r="F235" s="128" t="s">
        <v>206</v>
      </c>
      <c r="H235" s="129">
        <v>1555.0429999999999</v>
      </c>
      <c r="I235" s="130"/>
      <c r="L235" s="126"/>
      <c r="M235" s="131"/>
      <c r="T235" s="132"/>
      <c r="AT235" s="127" t="s">
        <v>99</v>
      </c>
      <c r="AU235" s="127" t="s">
        <v>5</v>
      </c>
      <c r="AV235" s="125" t="s">
        <v>107</v>
      </c>
      <c r="AW235" s="125" t="s">
        <v>101</v>
      </c>
      <c r="AX235" s="125" t="s">
        <v>6</v>
      </c>
      <c r="AY235" s="127" t="s">
        <v>90</v>
      </c>
    </row>
    <row r="236" spans="2:65" s="118" customFormat="1" x14ac:dyDescent="0.2">
      <c r="B236" s="119"/>
      <c r="D236" s="103" t="s">
        <v>99</v>
      </c>
      <c r="E236" s="120" t="s">
        <v>3</v>
      </c>
      <c r="F236" s="121" t="s">
        <v>232</v>
      </c>
      <c r="H236" s="120" t="s">
        <v>3</v>
      </c>
      <c r="I236" s="122"/>
      <c r="L236" s="119"/>
      <c r="M236" s="123"/>
      <c r="T236" s="124"/>
      <c r="AT236" s="120" t="s">
        <v>99</v>
      </c>
      <c r="AU236" s="120" t="s">
        <v>5</v>
      </c>
      <c r="AV236" s="118" t="s">
        <v>89</v>
      </c>
      <c r="AW236" s="118" t="s">
        <v>101</v>
      </c>
      <c r="AX236" s="118" t="s">
        <v>6</v>
      </c>
      <c r="AY236" s="120" t="s">
        <v>90</v>
      </c>
    </row>
    <row r="237" spans="2:65" s="101" customFormat="1" x14ac:dyDescent="0.2">
      <c r="B237" s="102"/>
      <c r="D237" s="103" t="s">
        <v>99</v>
      </c>
      <c r="E237" s="104" t="s">
        <v>3</v>
      </c>
      <c r="F237" s="105" t="s">
        <v>233</v>
      </c>
      <c r="H237" s="106">
        <v>686.25</v>
      </c>
      <c r="I237" s="107"/>
      <c r="L237" s="102"/>
      <c r="M237" s="108"/>
      <c r="T237" s="109"/>
      <c r="AT237" s="104" t="s">
        <v>99</v>
      </c>
      <c r="AU237" s="104" t="s">
        <v>5</v>
      </c>
      <c r="AV237" s="101" t="s">
        <v>5</v>
      </c>
      <c r="AW237" s="101" t="s">
        <v>101</v>
      </c>
      <c r="AX237" s="101" t="s">
        <v>6</v>
      </c>
      <c r="AY237" s="104" t="s">
        <v>90</v>
      </c>
    </row>
    <row r="238" spans="2:65" s="101" customFormat="1" ht="22.5" x14ac:dyDescent="0.2">
      <c r="B238" s="102"/>
      <c r="D238" s="103" t="s">
        <v>99</v>
      </c>
      <c r="E238" s="104" t="s">
        <v>3</v>
      </c>
      <c r="F238" s="105" t="s">
        <v>234</v>
      </c>
      <c r="H238" s="106">
        <v>141.68899999999999</v>
      </c>
      <c r="I238" s="107"/>
      <c r="L238" s="102"/>
      <c r="M238" s="108"/>
      <c r="T238" s="109"/>
      <c r="AT238" s="104" t="s">
        <v>99</v>
      </c>
      <c r="AU238" s="104" t="s">
        <v>5</v>
      </c>
      <c r="AV238" s="101" t="s">
        <v>5</v>
      </c>
      <c r="AW238" s="101" t="s">
        <v>101</v>
      </c>
      <c r="AX238" s="101" t="s">
        <v>6</v>
      </c>
      <c r="AY238" s="104" t="s">
        <v>90</v>
      </c>
    </row>
    <row r="239" spans="2:65" s="118" customFormat="1" x14ac:dyDescent="0.2">
      <c r="B239" s="119"/>
      <c r="D239" s="103" t="s">
        <v>99</v>
      </c>
      <c r="E239" s="120" t="s">
        <v>3</v>
      </c>
      <c r="F239" s="121" t="s">
        <v>230</v>
      </c>
      <c r="H239" s="120" t="s">
        <v>3</v>
      </c>
      <c r="I239" s="122"/>
      <c r="L239" s="119"/>
      <c r="M239" s="123"/>
      <c r="T239" s="124"/>
      <c r="AT239" s="120" t="s">
        <v>99</v>
      </c>
      <c r="AU239" s="120" t="s">
        <v>5</v>
      </c>
      <c r="AV239" s="118" t="s">
        <v>89</v>
      </c>
      <c r="AW239" s="118" t="s">
        <v>101</v>
      </c>
      <c r="AX239" s="118" t="s">
        <v>6</v>
      </c>
      <c r="AY239" s="120" t="s">
        <v>90</v>
      </c>
    </row>
    <row r="240" spans="2:65" s="101" customFormat="1" x14ac:dyDescent="0.2">
      <c r="B240" s="102"/>
      <c r="D240" s="103" t="s">
        <v>99</v>
      </c>
      <c r="E240" s="104" t="s">
        <v>3</v>
      </c>
      <c r="F240" s="105" t="s">
        <v>235</v>
      </c>
      <c r="H240" s="106">
        <v>-39.247999999999998</v>
      </c>
      <c r="I240" s="107"/>
      <c r="L240" s="102"/>
      <c r="M240" s="108"/>
      <c r="T240" s="109"/>
      <c r="AT240" s="104" t="s">
        <v>99</v>
      </c>
      <c r="AU240" s="104" t="s">
        <v>5</v>
      </c>
      <c r="AV240" s="101" t="s">
        <v>5</v>
      </c>
      <c r="AW240" s="101" t="s">
        <v>101</v>
      </c>
      <c r="AX240" s="101" t="s">
        <v>6</v>
      </c>
      <c r="AY240" s="104" t="s">
        <v>90</v>
      </c>
    </row>
    <row r="241" spans="2:65" s="125" customFormat="1" x14ac:dyDescent="0.2">
      <c r="B241" s="126"/>
      <c r="D241" s="103" t="s">
        <v>99</v>
      </c>
      <c r="E241" s="127" t="s">
        <v>3</v>
      </c>
      <c r="F241" s="128" t="s">
        <v>206</v>
      </c>
      <c r="H241" s="129">
        <v>788.69100000000003</v>
      </c>
      <c r="I241" s="130"/>
      <c r="L241" s="126"/>
      <c r="M241" s="131"/>
      <c r="T241" s="132"/>
      <c r="AT241" s="127" t="s">
        <v>99</v>
      </c>
      <c r="AU241" s="127" t="s">
        <v>5</v>
      </c>
      <c r="AV241" s="125" t="s">
        <v>107</v>
      </c>
      <c r="AW241" s="125" t="s">
        <v>101</v>
      </c>
      <c r="AX241" s="125" t="s">
        <v>6</v>
      </c>
      <c r="AY241" s="127" t="s">
        <v>90</v>
      </c>
    </row>
    <row r="242" spans="2:65" s="118" customFormat="1" x14ac:dyDescent="0.2">
      <c r="B242" s="119"/>
      <c r="D242" s="103" t="s">
        <v>99</v>
      </c>
      <c r="E242" s="120" t="s">
        <v>3</v>
      </c>
      <c r="F242" s="121" t="s">
        <v>236</v>
      </c>
      <c r="H242" s="120" t="s">
        <v>3</v>
      </c>
      <c r="I242" s="122"/>
      <c r="L242" s="119"/>
      <c r="M242" s="123"/>
      <c r="T242" s="124"/>
      <c r="AT242" s="120" t="s">
        <v>99</v>
      </c>
      <c r="AU242" s="120" t="s">
        <v>5</v>
      </c>
      <c r="AV242" s="118" t="s">
        <v>89</v>
      </c>
      <c r="AW242" s="118" t="s">
        <v>101</v>
      </c>
      <c r="AX242" s="118" t="s">
        <v>6</v>
      </c>
      <c r="AY242" s="120" t="s">
        <v>90</v>
      </c>
    </row>
    <row r="243" spans="2:65" s="101" customFormat="1" x14ac:dyDescent="0.2">
      <c r="B243" s="102"/>
      <c r="D243" s="103" t="s">
        <v>99</v>
      </c>
      <c r="E243" s="104" t="s">
        <v>3</v>
      </c>
      <c r="F243" s="105" t="s">
        <v>237</v>
      </c>
      <c r="H243" s="106">
        <v>637.35</v>
      </c>
      <c r="I243" s="107"/>
      <c r="L243" s="102"/>
      <c r="M243" s="108"/>
      <c r="T243" s="109"/>
      <c r="AT243" s="104" t="s">
        <v>99</v>
      </c>
      <c r="AU243" s="104" t="s">
        <v>5</v>
      </c>
      <c r="AV243" s="101" t="s">
        <v>5</v>
      </c>
      <c r="AW243" s="101" t="s">
        <v>101</v>
      </c>
      <c r="AX243" s="101" t="s">
        <v>6</v>
      </c>
      <c r="AY243" s="104" t="s">
        <v>90</v>
      </c>
    </row>
    <row r="244" spans="2:65" s="101" customFormat="1" ht="22.5" x14ac:dyDescent="0.2">
      <c r="B244" s="102"/>
      <c r="D244" s="103" t="s">
        <v>99</v>
      </c>
      <c r="E244" s="104" t="s">
        <v>3</v>
      </c>
      <c r="F244" s="105" t="s">
        <v>238</v>
      </c>
      <c r="H244" s="106">
        <v>125.379</v>
      </c>
      <c r="I244" s="107"/>
      <c r="L244" s="102"/>
      <c r="M244" s="108"/>
      <c r="T244" s="109"/>
      <c r="AT244" s="104" t="s">
        <v>99</v>
      </c>
      <c r="AU244" s="104" t="s">
        <v>5</v>
      </c>
      <c r="AV244" s="101" t="s">
        <v>5</v>
      </c>
      <c r="AW244" s="101" t="s">
        <v>101</v>
      </c>
      <c r="AX244" s="101" t="s">
        <v>6</v>
      </c>
      <c r="AY244" s="104" t="s">
        <v>90</v>
      </c>
    </row>
    <row r="245" spans="2:65" s="118" customFormat="1" x14ac:dyDescent="0.2">
      <c r="B245" s="119"/>
      <c r="D245" s="103" t="s">
        <v>99</v>
      </c>
      <c r="E245" s="120" t="s">
        <v>3</v>
      </c>
      <c r="F245" s="121" t="s">
        <v>230</v>
      </c>
      <c r="H245" s="120" t="s">
        <v>3</v>
      </c>
      <c r="I245" s="122"/>
      <c r="L245" s="119"/>
      <c r="M245" s="123"/>
      <c r="T245" s="124"/>
      <c r="AT245" s="120" t="s">
        <v>99</v>
      </c>
      <c r="AU245" s="120" t="s">
        <v>5</v>
      </c>
      <c r="AV245" s="118" t="s">
        <v>89</v>
      </c>
      <c r="AW245" s="118" t="s">
        <v>101</v>
      </c>
      <c r="AX245" s="118" t="s">
        <v>6</v>
      </c>
      <c r="AY245" s="120" t="s">
        <v>90</v>
      </c>
    </row>
    <row r="246" spans="2:65" s="101" customFormat="1" x14ac:dyDescent="0.2">
      <c r="B246" s="102"/>
      <c r="D246" s="103" t="s">
        <v>99</v>
      </c>
      <c r="E246" s="104" t="s">
        <v>3</v>
      </c>
      <c r="F246" s="105" t="s">
        <v>239</v>
      </c>
      <c r="H246" s="106">
        <v>-14.183999999999999</v>
      </c>
      <c r="I246" s="107"/>
      <c r="L246" s="102"/>
      <c r="M246" s="108"/>
      <c r="T246" s="109"/>
      <c r="AT246" s="104" t="s">
        <v>99</v>
      </c>
      <c r="AU246" s="104" t="s">
        <v>5</v>
      </c>
      <c r="AV246" s="101" t="s">
        <v>5</v>
      </c>
      <c r="AW246" s="101" t="s">
        <v>101</v>
      </c>
      <c r="AX246" s="101" t="s">
        <v>6</v>
      </c>
      <c r="AY246" s="104" t="s">
        <v>90</v>
      </c>
    </row>
    <row r="247" spans="2:65" s="125" customFormat="1" x14ac:dyDescent="0.2">
      <c r="B247" s="126"/>
      <c r="D247" s="103" t="s">
        <v>99</v>
      </c>
      <c r="E247" s="127" t="s">
        <v>3</v>
      </c>
      <c r="F247" s="128" t="s">
        <v>206</v>
      </c>
      <c r="H247" s="129">
        <v>748.54499999999996</v>
      </c>
      <c r="I247" s="130"/>
      <c r="L247" s="126"/>
      <c r="M247" s="131"/>
      <c r="T247" s="132"/>
      <c r="AT247" s="127" t="s">
        <v>99</v>
      </c>
      <c r="AU247" s="127" t="s">
        <v>5</v>
      </c>
      <c r="AV247" s="125" t="s">
        <v>107</v>
      </c>
      <c r="AW247" s="125" t="s">
        <v>101</v>
      </c>
      <c r="AX247" s="125" t="s">
        <v>6</v>
      </c>
      <c r="AY247" s="127" t="s">
        <v>90</v>
      </c>
    </row>
    <row r="248" spans="2:65" s="110" customFormat="1" x14ac:dyDescent="0.2">
      <c r="B248" s="111"/>
      <c r="D248" s="103" t="s">
        <v>99</v>
      </c>
      <c r="E248" s="112" t="s">
        <v>3</v>
      </c>
      <c r="F248" s="113" t="s">
        <v>103</v>
      </c>
      <c r="H248" s="114">
        <v>3092.279</v>
      </c>
      <c r="I248" s="115"/>
      <c r="L248" s="111"/>
      <c r="M248" s="116"/>
      <c r="T248" s="117"/>
      <c r="AT248" s="112" t="s">
        <v>99</v>
      </c>
      <c r="AU248" s="112" t="s">
        <v>5</v>
      </c>
      <c r="AV248" s="110" t="s">
        <v>97</v>
      </c>
      <c r="AW248" s="110" t="s">
        <v>101</v>
      </c>
      <c r="AX248" s="110" t="s">
        <v>89</v>
      </c>
      <c r="AY248" s="112" t="s">
        <v>90</v>
      </c>
    </row>
    <row r="249" spans="2:65" s="9" customFormat="1" ht="24.2" customHeight="1" x14ac:dyDescent="0.2">
      <c r="B249" s="86"/>
      <c r="C249" s="87" t="s">
        <v>240</v>
      </c>
      <c r="D249" s="87" t="s">
        <v>93</v>
      </c>
      <c r="E249" s="88" t="s">
        <v>241</v>
      </c>
      <c r="F249" s="89" t="s">
        <v>242</v>
      </c>
      <c r="G249" s="90" t="s">
        <v>243</v>
      </c>
      <c r="H249" s="91">
        <v>793.77700000000004</v>
      </c>
      <c r="I249" s="92"/>
      <c r="J249" s="93">
        <f>ROUND(I249*H249,2)</f>
        <v>0</v>
      </c>
      <c r="K249" s="94"/>
      <c r="L249" s="10"/>
      <c r="M249" s="95" t="s">
        <v>3</v>
      </c>
      <c r="N249" s="96" t="s">
        <v>39</v>
      </c>
      <c r="P249" s="97">
        <f>O249*H249</f>
        <v>0</v>
      </c>
      <c r="Q249" s="97">
        <v>0</v>
      </c>
      <c r="R249" s="97">
        <f>Q249*H249</f>
        <v>0</v>
      </c>
      <c r="S249" s="97">
        <v>0</v>
      </c>
      <c r="T249" s="98">
        <f>S249*H249</f>
        <v>0</v>
      </c>
      <c r="AR249" s="99" t="s">
        <v>97</v>
      </c>
      <c r="AT249" s="99" t="s">
        <v>93</v>
      </c>
      <c r="AU249" s="99" t="s">
        <v>5</v>
      </c>
      <c r="AY249" s="1" t="s">
        <v>90</v>
      </c>
      <c r="BE249" s="100">
        <f>IF(N249="základná",J249,0)</f>
        <v>0</v>
      </c>
      <c r="BF249" s="100">
        <f>IF(N249="znížená",J249,0)</f>
        <v>0</v>
      </c>
      <c r="BG249" s="100">
        <f>IF(N249="zákl. prenesená",J249,0)</f>
        <v>0</v>
      </c>
      <c r="BH249" s="100">
        <f>IF(N249="zníž. prenesená",J249,0)</f>
        <v>0</v>
      </c>
      <c r="BI249" s="100">
        <f>IF(N249="nulová",J249,0)</f>
        <v>0</v>
      </c>
      <c r="BJ249" s="1" t="s">
        <v>5</v>
      </c>
      <c r="BK249" s="100">
        <f>ROUND(I249*H249,2)</f>
        <v>0</v>
      </c>
      <c r="BL249" s="1" t="s">
        <v>97</v>
      </c>
      <c r="BM249" s="99" t="s">
        <v>244</v>
      </c>
    </row>
    <row r="250" spans="2:65" s="9" customFormat="1" ht="24.2" customHeight="1" x14ac:dyDescent="0.2">
      <c r="B250" s="86"/>
      <c r="C250" s="87" t="s">
        <v>165</v>
      </c>
      <c r="D250" s="87" t="s">
        <v>93</v>
      </c>
      <c r="E250" s="88" t="s">
        <v>245</v>
      </c>
      <c r="F250" s="89" t="s">
        <v>246</v>
      </c>
      <c r="G250" s="90" t="s">
        <v>243</v>
      </c>
      <c r="H250" s="91">
        <v>793.77700000000004</v>
      </c>
      <c r="I250" s="92"/>
      <c r="J250" s="93">
        <f>ROUND(I250*H250,2)</f>
        <v>0</v>
      </c>
      <c r="K250" s="94"/>
      <c r="L250" s="10"/>
      <c r="M250" s="95" t="s">
        <v>3</v>
      </c>
      <c r="N250" s="96" t="s">
        <v>39</v>
      </c>
      <c r="P250" s="97">
        <f>O250*H250</f>
        <v>0</v>
      </c>
      <c r="Q250" s="97">
        <v>0</v>
      </c>
      <c r="R250" s="97">
        <f>Q250*H250</f>
        <v>0</v>
      </c>
      <c r="S250" s="97">
        <v>0</v>
      </c>
      <c r="T250" s="98">
        <f>S250*H250</f>
        <v>0</v>
      </c>
      <c r="AR250" s="99" t="s">
        <v>97</v>
      </c>
      <c r="AT250" s="99" t="s">
        <v>93</v>
      </c>
      <c r="AU250" s="99" t="s">
        <v>5</v>
      </c>
      <c r="AY250" s="1" t="s">
        <v>90</v>
      </c>
      <c r="BE250" s="100">
        <f>IF(N250="základná",J250,0)</f>
        <v>0</v>
      </c>
      <c r="BF250" s="100">
        <f>IF(N250="znížená",J250,0)</f>
        <v>0</v>
      </c>
      <c r="BG250" s="100">
        <f>IF(N250="zákl. prenesená",J250,0)</f>
        <v>0</v>
      </c>
      <c r="BH250" s="100">
        <f>IF(N250="zníž. prenesená",J250,0)</f>
        <v>0</v>
      </c>
      <c r="BI250" s="100">
        <f>IF(N250="nulová",J250,0)</f>
        <v>0</v>
      </c>
      <c r="BJ250" s="1" t="s">
        <v>5</v>
      </c>
      <c r="BK250" s="100">
        <f>ROUND(I250*H250,2)</f>
        <v>0</v>
      </c>
      <c r="BL250" s="1" t="s">
        <v>97</v>
      </c>
      <c r="BM250" s="99" t="s">
        <v>247</v>
      </c>
    </row>
    <row r="251" spans="2:65" s="9" customFormat="1" ht="24.2" customHeight="1" x14ac:dyDescent="0.2">
      <c r="B251" s="86"/>
      <c r="C251" s="87" t="s">
        <v>248</v>
      </c>
      <c r="D251" s="87" t="s">
        <v>93</v>
      </c>
      <c r="E251" s="88" t="s">
        <v>249</v>
      </c>
      <c r="F251" s="89" t="s">
        <v>250</v>
      </c>
      <c r="G251" s="90" t="s">
        <v>243</v>
      </c>
      <c r="H251" s="91">
        <v>7937.77</v>
      </c>
      <c r="I251" s="92"/>
      <c r="J251" s="93">
        <f>ROUND(I251*H251,2)</f>
        <v>0</v>
      </c>
      <c r="K251" s="94"/>
      <c r="L251" s="10"/>
      <c r="M251" s="95" t="s">
        <v>3</v>
      </c>
      <c r="N251" s="96" t="s">
        <v>39</v>
      </c>
      <c r="P251" s="97">
        <f>O251*H251</f>
        <v>0</v>
      </c>
      <c r="Q251" s="97">
        <v>0</v>
      </c>
      <c r="R251" s="97">
        <f>Q251*H251</f>
        <v>0</v>
      </c>
      <c r="S251" s="97">
        <v>0</v>
      </c>
      <c r="T251" s="98">
        <f>S251*H251</f>
        <v>0</v>
      </c>
      <c r="AR251" s="99" t="s">
        <v>97</v>
      </c>
      <c r="AT251" s="99" t="s">
        <v>93</v>
      </c>
      <c r="AU251" s="99" t="s">
        <v>5</v>
      </c>
      <c r="AY251" s="1" t="s">
        <v>90</v>
      </c>
      <c r="BE251" s="100">
        <f>IF(N251="základná",J251,0)</f>
        <v>0</v>
      </c>
      <c r="BF251" s="100">
        <f>IF(N251="znížená",J251,0)</f>
        <v>0</v>
      </c>
      <c r="BG251" s="100">
        <f>IF(N251="zákl. prenesená",J251,0)</f>
        <v>0</v>
      </c>
      <c r="BH251" s="100">
        <f>IF(N251="zníž. prenesená",J251,0)</f>
        <v>0</v>
      </c>
      <c r="BI251" s="100">
        <f>IF(N251="nulová",J251,0)</f>
        <v>0</v>
      </c>
      <c r="BJ251" s="1" t="s">
        <v>5</v>
      </c>
      <c r="BK251" s="100">
        <f>ROUND(I251*H251,2)</f>
        <v>0</v>
      </c>
      <c r="BL251" s="1" t="s">
        <v>97</v>
      </c>
      <c r="BM251" s="99" t="s">
        <v>251</v>
      </c>
    </row>
    <row r="252" spans="2:65" s="101" customFormat="1" x14ac:dyDescent="0.2">
      <c r="B252" s="102"/>
      <c r="D252" s="103" t="s">
        <v>99</v>
      </c>
      <c r="F252" s="105" t="s">
        <v>252</v>
      </c>
      <c r="H252" s="106">
        <v>7937.77</v>
      </c>
      <c r="I252" s="107"/>
      <c r="L252" s="102"/>
      <c r="M252" s="108"/>
      <c r="T252" s="109"/>
      <c r="AT252" s="104" t="s">
        <v>99</v>
      </c>
      <c r="AU252" s="104" t="s">
        <v>5</v>
      </c>
      <c r="AV252" s="101" t="s">
        <v>5</v>
      </c>
      <c r="AW252" s="101" t="s">
        <v>11</v>
      </c>
      <c r="AX252" s="101" t="s">
        <v>89</v>
      </c>
      <c r="AY252" s="104" t="s">
        <v>90</v>
      </c>
    </row>
    <row r="253" spans="2:65" s="9" customFormat="1" ht="24.2" customHeight="1" x14ac:dyDescent="0.2">
      <c r="B253" s="86"/>
      <c r="C253" s="87" t="s">
        <v>173</v>
      </c>
      <c r="D253" s="87" t="s">
        <v>93</v>
      </c>
      <c r="E253" s="88" t="s">
        <v>253</v>
      </c>
      <c r="F253" s="89" t="s">
        <v>254</v>
      </c>
      <c r="G253" s="90" t="s">
        <v>243</v>
      </c>
      <c r="H253" s="91">
        <v>736.88900000000001</v>
      </c>
      <c r="I253" s="92"/>
      <c r="J253" s="93">
        <f>ROUND(I253*H253,2)</f>
        <v>0</v>
      </c>
      <c r="K253" s="94"/>
      <c r="L253" s="10"/>
      <c r="M253" s="95" t="s">
        <v>3</v>
      </c>
      <c r="N253" s="96" t="s">
        <v>39</v>
      </c>
      <c r="P253" s="97">
        <f>O253*H253</f>
        <v>0</v>
      </c>
      <c r="Q253" s="97">
        <v>0</v>
      </c>
      <c r="R253" s="97">
        <f>Q253*H253</f>
        <v>0</v>
      </c>
      <c r="S253" s="97">
        <v>0</v>
      </c>
      <c r="T253" s="98">
        <f>S253*H253</f>
        <v>0</v>
      </c>
      <c r="AR253" s="99" t="s">
        <v>97</v>
      </c>
      <c r="AT253" s="99" t="s">
        <v>93</v>
      </c>
      <c r="AU253" s="99" t="s">
        <v>5</v>
      </c>
      <c r="AY253" s="1" t="s">
        <v>90</v>
      </c>
      <c r="BE253" s="100">
        <f>IF(N253="základná",J253,0)</f>
        <v>0</v>
      </c>
      <c r="BF253" s="100">
        <f>IF(N253="znížená",J253,0)</f>
        <v>0</v>
      </c>
      <c r="BG253" s="100">
        <f>IF(N253="zákl. prenesená",J253,0)</f>
        <v>0</v>
      </c>
      <c r="BH253" s="100">
        <f>IF(N253="zníž. prenesená",J253,0)</f>
        <v>0</v>
      </c>
      <c r="BI253" s="100">
        <f>IF(N253="nulová",J253,0)</f>
        <v>0</v>
      </c>
      <c r="BJ253" s="1" t="s">
        <v>5</v>
      </c>
      <c r="BK253" s="100">
        <f>ROUND(I253*H253,2)</f>
        <v>0</v>
      </c>
      <c r="BL253" s="1" t="s">
        <v>97</v>
      </c>
      <c r="BM253" s="99" t="s">
        <v>255</v>
      </c>
    </row>
    <row r="254" spans="2:65" s="101" customFormat="1" x14ac:dyDescent="0.2">
      <c r="B254" s="102"/>
      <c r="D254" s="103" t="s">
        <v>99</v>
      </c>
      <c r="E254" s="104" t="s">
        <v>3</v>
      </c>
      <c r="F254" s="105" t="s">
        <v>256</v>
      </c>
      <c r="H254" s="106">
        <v>736.88900000000001</v>
      </c>
      <c r="I254" s="107"/>
      <c r="L254" s="102"/>
      <c r="M254" s="108"/>
      <c r="T254" s="109"/>
      <c r="AT254" s="104" t="s">
        <v>99</v>
      </c>
      <c r="AU254" s="104" t="s">
        <v>5</v>
      </c>
      <c r="AV254" s="101" t="s">
        <v>5</v>
      </c>
      <c r="AW254" s="101" t="s">
        <v>101</v>
      </c>
      <c r="AX254" s="101" t="s">
        <v>6</v>
      </c>
      <c r="AY254" s="104" t="s">
        <v>90</v>
      </c>
    </row>
    <row r="255" spans="2:65" s="110" customFormat="1" x14ac:dyDescent="0.2">
      <c r="B255" s="111"/>
      <c r="D255" s="103" t="s">
        <v>99</v>
      </c>
      <c r="E255" s="112" t="s">
        <v>3</v>
      </c>
      <c r="F255" s="113" t="s">
        <v>103</v>
      </c>
      <c r="H255" s="114">
        <v>736.88900000000001</v>
      </c>
      <c r="I255" s="115"/>
      <c r="L255" s="111"/>
      <c r="M255" s="116"/>
      <c r="T255" s="117"/>
      <c r="AT255" s="112" t="s">
        <v>99</v>
      </c>
      <c r="AU255" s="112" t="s">
        <v>5</v>
      </c>
      <c r="AV255" s="110" t="s">
        <v>97</v>
      </c>
      <c r="AW255" s="110" t="s">
        <v>101</v>
      </c>
      <c r="AX255" s="110" t="s">
        <v>89</v>
      </c>
      <c r="AY255" s="112" t="s">
        <v>90</v>
      </c>
    </row>
    <row r="256" spans="2:65" s="9" customFormat="1" ht="37.9" customHeight="1" x14ac:dyDescent="0.2">
      <c r="B256" s="86"/>
      <c r="C256" s="87" t="s">
        <v>257</v>
      </c>
      <c r="D256" s="87" t="s">
        <v>93</v>
      </c>
      <c r="E256" s="88" t="s">
        <v>258</v>
      </c>
      <c r="F256" s="89" t="s">
        <v>259</v>
      </c>
      <c r="G256" s="90" t="s">
        <v>243</v>
      </c>
      <c r="H256" s="91">
        <v>56.887999999999998</v>
      </c>
      <c r="I256" s="92"/>
      <c r="J256" s="93">
        <f>ROUND(I256*H256,2)</f>
        <v>0</v>
      </c>
      <c r="K256" s="94"/>
      <c r="L256" s="10"/>
      <c r="M256" s="95" t="s">
        <v>3</v>
      </c>
      <c r="N256" s="96" t="s">
        <v>39</v>
      </c>
      <c r="P256" s="97">
        <f>O256*H256</f>
        <v>0</v>
      </c>
      <c r="Q256" s="97">
        <v>0</v>
      </c>
      <c r="R256" s="97">
        <f>Q256*H256</f>
        <v>0</v>
      </c>
      <c r="S256" s="97">
        <v>0</v>
      </c>
      <c r="T256" s="98">
        <f>S256*H256</f>
        <v>0</v>
      </c>
      <c r="AR256" s="99" t="s">
        <v>97</v>
      </c>
      <c r="AT256" s="99" t="s">
        <v>93</v>
      </c>
      <c r="AU256" s="99" t="s">
        <v>5</v>
      </c>
      <c r="AY256" s="1" t="s">
        <v>90</v>
      </c>
      <c r="BE256" s="100">
        <f>IF(N256="základná",J256,0)</f>
        <v>0</v>
      </c>
      <c r="BF256" s="100">
        <f>IF(N256="znížená",J256,0)</f>
        <v>0</v>
      </c>
      <c r="BG256" s="100">
        <f>IF(N256="zákl. prenesená",J256,0)</f>
        <v>0</v>
      </c>
      <c r="BH256" s="100">
        <f>IF(N256="zníž. prenesená",J256,0)</f>
        <v>0</v>
      </c>
      <c r="BI256" s="100">
        <f>IF(N256="nulová",J256,0)</f>
        <v>0</v>
      </c>
      <c r="BJ256" s="1" t="s">
        <v>5</v>
      </c>
      <c r="BK256" s="100">
        <f>ROUND(I256*H256,2)</f>
        <v>0</v>
      </c>
      <c r="BL256" s="1" t="s">
        <v>97</v>
      </c>
      <c r="BM256" s="99" t="s">
        <v>260</v>
      </c>
    </row>
    <row r="257" spans="2:65" s="101" customFormat="1" x14ac:dyDescent="0.2">
      <c r="B257" s="102"/>
      <c r="D257" s="103" t="s">
        <v>99</v>
      </c>
      <c r="E257" s="104" t="s">
        <v>7</v>
      </c>
      <c r="F257" s="105" t="s">
        <v>8</v>
      </c>
      <c r="H257" s="106">
        <v>56.887999999999998</v>
      </c>
      <c r="I257" s="107"/>
      <c r="L257" s="102"/>
      <c r="M257" s="108"/>
      <c r="T257" s="109"/>
      <c r="AT257" s="104" t="s">
        <v>99</v>
      </c>
      <c r="AU257" s="104" t="s">
        <v>5</v>
      </c>
      <c r="AV257" s="101" t="s">
        <v>5</v>
      </c>
      <c r="AW257" s="101" t="s">
        <v>101</v>
      </c>
      <c r="AX257" s="101" t="s">
        <v>89</v>
      </c>
      <c r="AY257" s="104" t="s">
        <v>90</v>
      </c>
    </row>
    <row r="258" spans="2:65" s="9" customFormat="1" ht="16.5" customHeight="1" x14ac:dyDescent="0.2">
      <c r="B258" s="86"/>
      <c r="C258" s="87" t="s">
        <v>221</v>
      </c>
      <c r="D258" s="87" t="s">
        <v>93</v>
      </c>
      <c r="E258" s="88" t="s">
        <v>261</v>
      </c>
      <c r="F258" s="89" t="s">
        <v>262</v>
      </c>
      <c r="G258" s="90" t="s">
        <v>177</v>
      </c>
      <c r="H258" s="91">
        <v>30</v>
      </c>
      <c r="I258" s="92"/>
      <c r="J258" s="93">
        <f>ROUND(I258*H258,2)</f>
        <v>0</v>
      </c>
      <c r="K258" s="94"/>
      <c r="L258" s="10"/>
      <c r="M258" s="95" t="s">
        <v>3</v>
      </c>
      <c r="N258" s="96" t="s">
        <v>39</v>
      </c>
      <c r="P258" s="97">
        <f>O258*H258</f>
        <v>0</v>
      </c>
      <c r="Q258" s="97">
        <v>0</v>
      </c>
      <c r="R258" s="97">
        <f>Q258*H258</f>
        <v>0</v>
      </c>
      <c r="S258" s="97">
        <v>0</v>
      </c>
      <c r="T258" s="98">
        <f>S258*H258</f>
        <v>0</v>
      </c>
      <c r="AR258" s="99" t="s">
        <v>97</v>
      </c>
      <c r="AT258" s="99" t="s">
        <v>93</v>
      </c>
      <c r="AU258" s="99" t="s">
        <v>5</v>
      </c>
      <c r="AY258" s="1" t="s">
        <v>90</v>
      </c>
      <c r="BE258" s="100">
        <f>IF(N258="základná",J258,0)</f>
        <v>0</v>
      </c>
      <c r="BF258" s="100">
        <f>IF(N258="znížená",J258,0)</f>
        <v>0</v>
      </c>
      <c r="BG258" s="100">
        <f>IF(N258="zákl. prenesená",J258,0)</f>
        <v>0</v>
      </c>
      <c r="BH258" s="100">
        <f>IF(N258="zníž. prenesená",J258,0)</f>
        <v>0</v>
      </c>
      <c r="BI258" s="100">
        <f>IF(N258="nulová",J258,0)</f>
        <v>0</v>
      </c>
      <c r="BJ258" s="1" t="s">
        <v>5</v>
      </c>
      <c r="BK258" s="100">
        <f>ROUND(I258*H258,2)</f>
        <v>0</v>
      </c>
      <c r="BL258" s="1" t="s">
        <v>97</v>
      </c>
      <c r="BM258" s="99" t="s">
        <v>263</v>
      </c>
    </row>
    <row r="259" spans="2:65" s="73" customFormat="1" ht="25.9" customHeight="1" x14ac:dyDescent="0.2">
      <c r="B259" s="74"/>
      <c r="D259" s="75" t="s">
        <v>86</v>
      </c>
      <c r="E259" s="76" t="s">
        <v>264</v>
      </c>
      <c r="F259" s="76" t="s">
        <v>265</v>
      </c>
      <c r="I259" s="77"/>
      <c r="J259" s="78">
        <f>BK259</f>
        <v>0</v>
      </c>
      <c r="L259" s="74"/>
      <c r="M259" s="79"/>
      <c r="P259" s="80">
        <f>P260+P267+P270+P272+P274+P279+P284+P323+P328+P334</f>
        <v>0</v>
      </c>
      <c r="R259" s="80">
        <f>R260+R267+R270+R272+R274+R279+R284+R323+R328+R334</f>
        <v>3.2750000000000001E-2</v>
      </c>
      <c r="T259" s="81">
        <f>T260+T267+T270+T272+T274+T279+T284+T323+T328+T334</f>
        <v>52.877021360000001</v>
      </c>
      <c r="AR259" s="75" t="s">
        <v>5</v>
      </c>
      <c r="AT259" s="82" t="s">
        <v>86</v>
      </c>
      <c r="AU259" s="82" t="s">
        <v>6</v>
      </c>
      <c r="AY259" s="75" t="s">
        <v>90</v>
      </c>
      <c r="BK259" s="83">
        <f>BK260+BK267+BK270+BK272+BK274+BK279+BK284+BK323+BK328+BK334</f>
        <v>0</v>
      </c>
    </row>
    <row r="260" spans="2:65" s="73" customFormat="1" ht="22.9" customHeight="1" x14ac:dyDescent="0.2">
      <c r="B260" s="74"/>
      <c r="D260" s="75" t="s">
        <v>86</v>
      </c>
      <c r="E260" s="84" t="s">
        <v>266</v>
      </c>
      <c r="F260" s="84" t="s">
        <v>267</v>
      </c>
      <c r="I260" s="77"/>
      <c r="J260" s="85">
        <f>BK260</f>
        <v>0</v>
      </c>
      <c r="L260" s="74"/>
      <c r="M260" s="79"/>
      <c r="P260" s="80">
        <f>SUM(P261:P266)</f>
        <v>0</v>
      </c>
      <c r="R260" s="80">
        <f>SUM(R261:R266)</f>
        <v>0</v>
      </c>
      <c r="T260" s="81">
        <f>SUM(T261:T266)</f>
        <v>1.5803499999999999</v>
      </c>
      <c r="AR260" s="75" t="s">
        <v>5</v>
      </c>
      <c r="AT260" s="82" t="s">
        <v>86</v>
      </c>
      <c r="AU260" s="82" t="s">
        <v>89</v>
      </c>
      <c r="AY260" s="75" t="s">
        <v>90</v>
      </c>
      <c r="BK260" s="83">
        <f>SUM(BK261:BK266)</f>
        <v>0</v>
      </c>
    </row>
    <row r="261" spans="2:65" s="9" customFormat="1" ht="24.2" customHeight="1" x14ac:dyDescent="0.2">
      <c r="B261" s="86"/>
      <c r="C261" s="87" t="s">
        <v>268</v>
      </c>
      <c r="D261" s="87" t="s">
        <v>93</v>
      </c>
      <c r="E261" s="88" t="s">
        <v>269</v>
      </c>
      <c r="F261" s="89" t="s">
        <v>270</v>
      </c>
      <c r="G261" s="90" t="s">
        <v>96</v>
      </c>
      <c r="H261" s="91">
        <v>790.17499999999995</v>
      </c>
      <c r="I261" s="92"/>
      <c r="J261" s="93">
        <f>ROUND(I261*H261,2)</f>
        <v>0</v>
      </c>
      <c r="K261" s="94"/>
      <c r="L261" s="10"/>
      <c r="M261" s="95" t="s">
        <v>3</v>
      </c>
      <c r="N261" s="96" t="s">
        <v>39</v>
      </c>
      <c r="P261" s="97">
        <f>O261*H261</f>
        <v>0</v>
      </c>
      <c r="Q261" s="97">
        <v>0</v>
      </c>
      <c r="R261" s="97">
        <f>Q261*H261</f>
        <v>0</v>
      </c>
      <c r="S261" s="97">
        <v>2E-3</v>
      </c>
      <c r="T261" s="98">
        <f>S261*H261</f>
        <v>1.5803499999999999</v>
      </c>
      <c r="AR261" s="99" t="s">
        <v>138</v>
      </c>
      <c r="AT261" s="99" t="s">
        <v>93</v>
      </c>
      <c r="AU261" s="99" t="s">
        <v>5</v>
      </c>
      <c r="AY261" s="1" t="s">
        <v>90</v>
      </c>
      <c r="BE261" s="100">
        <f>IF(N261="základná",J261,0)</f>
        <v>0</v>
      </c>
      <c r="BF261" s="100">
        <f>IF(N261="znížená",J261,0)</f>
        <v>0</v>
      </c>
      <c r="BG261" s="100">
        <f>IF(N261="zákl. prenesená",J261,0)</f>
        <v>0</v>
      </c>
      <c r="BH261" s="100">
        <f>IF(N261="zníž. prenesená",J261,0)</f>
        <v>0</v>
      </c>
      <c r="BI261" s="100">
        <f>IF(N261="nulová",J261,0)</f>
        <v>0</v>
      </c>
      <c r="BJ261" s="1" t="s">
        <v>5</v>
      </c>
      <c r="BK261" s="100">
        <f>ROUND(I261*H261,2)</f>
        <v>0</v>
      </c>
      <c r="BL261" s="1" t="s">
        <v>138</v>
      </c>
      <c r="BM261" s="99" t="s">
        <v>271</v>
      </c>
    </row>
    <row r="262" spans="2:65" s="101" customFormat="1" x14ac:dyDescent="0.2">
      <c r="B262" s="102"/>
      <c r="D262" s="103" t="s">
        <v>99</v>
      </c>
      <c r="E262" s="104" t="s">
        <v>3</v>
      </c>
      <c r="F262" s="105" t="s">
        <v>272</v>
      </c>
      <c r="H262" s="106">
        <v>790.17499999999995</v>
      </c>
      <c r="I262" s="107"/>
      <c r="L262" s="102"/>
      <c r="M262" s="108"/>
      <c r="T262" s="109"/>
      <c r="AT262" s="104" t="s">
        <v>99</v>
      </c>
      <c r="AU262" s="104" t="s">
        <v>5</v>
      </c>
      <c r="AV262" s="101" t="s">
        <v>5</v>
      </c>
      <c r="AW262" s="101" t="s">
        <v>101</v>
      </c>
      <c r="AX262" s="101" t="s">
        <v>6</v>
      </c>
      <c r="AY262" s="104" t="s">
        <v>90</v>
      </c>
    </row>
    <row r="263" spans="2:65" s="110" customFormat="1" x14ac:dyDescent="0.2">
      <c r="B263" s="111"/>
      <c r="D263" s="103" t="s">
        <v>99</v>
      </c>
      <c r="E263" s="112" t="s">
        <v>3</v>
      </c>
      <c r="F263" s="113" t="s">
        <v>103</v>
      </c>
      <c r="H263" s="114">
        <v>790.17499999999995</v>
      </c>
      <c r="I263" s="115"/>
      <c r="L263" s="111"/>
      <c r="M263" s="116"/>
      <c r="T263" s="117"/>
      <c r="AT263" s="112" t="s">
        <v>99</v>
      </c>
      <c r="AU263" s="112" t="s">
        <v>5</v>
      </c>
      <c r="AV263" s="110" t="s">
        <v>97</v>
      </c>
      <c r="AW263" s="110" t="s">
        <v>101</v>
      </c>
      <c r="AX263" s="110" t="s">
        <v>89</v>
      </c>
      <c r="AY263" s="112" t="s">
        <v>90</v>
      </c>
    </row>
    <row r="264" spans="2:65" s="9" customFormat="1" ht="16.5" customHeight="1" x14ac:dyDescent="0.2">
      <c r="B264" s="86"/>
      <c r="C264" s="87" t="s">
        <v>226</v>
      </c>
      <c r="D264" s="87" t="s">
        <v>93</v>
      </c>
      <c r="E264" s="88" t="s">
        <v>273</v>
      </c>
      <c r="F264" s="89" t="s">
        <v>274</v>
      </c>
      <c r="G264" s="90" t="s">
        <v>177</v>
      </c>
      <c r="H264" s="91">
        <v>4</v>
      </c>
      <c r="I264" s="92"/>
      <c r="J264" s="93">
        <f>ROUND(I264*H264,2)</f>
        <v>0</v>
      </c>
      <c r="K264" s="94"/>
      <c r="L264" s="10"/>
      <c r="M264" s="95" t="s">
        <v>3</v>
      </c>
      <c r="N264" s="96" t="s">
        <v>39</v>
      </c>
      <c r="P264" s="97">
        <f>O264*H264</f>
        <v>0</v>
      </c>
      <c r="Q264" s="97">
        <v>0</v>
      </c>
      <c r="R264" s="97">
        <f>Q264*H264</f>
        <v>0</v>
      </c>
      <c r="S264" s="97">
        <v>0</v>
      </c>
      <c r="T264" s="98">
        <f>S264*H264</f>
        <v>0</v>
      </c>
      <c r="AR264" s="99" t="s">
        <v>138</v>
      </c>
      <c r="AT264" s="99" t="s">
        <v>93</v>
      </c>
      <c r="AU264" s="99" t="s">
        <v>5</v>
      </c>
      <c r="AY264" s="1" t="s">
        <v>90</v>
      </c>
      <c r="BE264" s="100">
        <f>IF(N264="základná",J264,0)</f>
        <v>0</v>
      </c>
      <c r="BF264" s="100">
        <f>IF(N264="znížená",J264,0)</f>
        <v>0</v>
      </c>
      <c r="BG264" s="100">
        <f>IF(N264="zákl. prenesená",J264,0)</f>
        <v>0</v>
      </c>
      <c r="BH264" s="100">
        <f>IF(N264="zníž. prenesená",J264,0)</f>
        <v>0</v>
      </c>
      <c r="BI264" s="100">
        <f>IF(N264="nulová",J264,0)</f>
        <v>0</v>
      </c>
      <c r="BJ264" s="1" t="s">
        <v>5</v>
      </c>
      <c r="BK264" s="100">
        <f>ROUND(I264*H264,2)</f>
        <v>0</v>
      </c>
      <c r="BL264" s="1" t="s">
        <v>138</v>
      </c>
      <c r="BM264" s="99" t="s">
        <v>275</v>
      </c>
    </row>
    <row r="265" spans="2:65" s="9" customFormat="1" ht="16.5" customHeight="1" x14ac:dyDescent="0.2">
      <c r="B265" s="86"/>
      <c r="C265" s="87" t="s">
        <v>276</v>
      </c>
      <c r="D265" s="87" t="s">
        <v>93</v>
      </c>
      <c r="E265" s="88" t="s">
        <v>277</v>
      </c>
      <c r="F265" s="89" t="s">
        <v>278</v>
      </c>
      <c r="G265" s="90" t="s">
        <v>177</v>
      </c>
      <c r="H265" s="91">
        <v>2</v>
      </c>
      <c r="I265" s="92"/>
      <c r="J265" s="93">
        <f>ROUND(I265*H265,2)</f>
        <v>0</v>
      </c>
      <c r="K265" s="94"/>
      <c r="L265" s="10"/>
      <c r="M265" s="95" t="s">
        <v>3</v>
      </c>
      <c r="N265" s="96" t="s">
        <v>39</v>
      </c>
      <c r="P265" s="97">
        <f>O265*H265</f>
        <v>0</v>
      </c>
      <c r="Q265" s="97">
        <v>0</v>
      </c>
      <c r="R265" s="97">
        <f>Q265*H265</f>
        <v>0</v>
      </c>
      <c r="S265" s="97">
        <v>0</v>
      </c>
      <c r="T265" s="98">
        <f>S265*H265</f>
        <v>0</v>
      </c>
      <c r="AR265" s="99" t="s">
        <v>138</v>
      </c>
      <c r="AT265" s="99" t="s">
        <v>93</v>
      </c>
      <c r="AU265" s="99" t="s">
        <v>5</v>
      </c>
      <c r="AY265" s="1" t="s">
        <v>90</v>
      </c>
      <c r="BE265" s="100">
        <f>IF(N265="základná",J265,0)</f>
        <v>0</v>
      </c>
      <c r="BF265" s="100">
        <f>IF(N265="znížená",J265,0)</f>
        <v>0</v>
      </c>
      <c r="BG265" s="100">
        <f>IF(N265="zákl. prenesená",J265,0)</f>
        <v>0</v>
      </c>
      <c r="BH265" s="100">
        <f>IF(N265="zníž. prenesená",J265,0)</f>
        <v>0</v>
      </c>
      <c r="BI265" s="100">
        <f>IF(N265="nulová",J265,0)</f>
        <v>0</v>
      </c>
      <c r="BJ265" s="1" t="s">
        <v>5</v>
      </c>
      <c r="BK265" s="100">
        <f>ROUND(I265*H265,2)</f>
        <v>0</v>
      </c>
      <c r="BL265" s="1" t="s">
        <v>138</v>
      </c>
      <c r="BM265" s="99" t="s">
        <v>279</v>
      </c>
    </row>
    <row r="266" spans="2:65" s="9" customFormat="1" ht="16.5" customHeight="1" x14ac:dyDescent="0.2">
      <c r="B266" s="86"/>
      <c r="C266" s="87" t="s">
        <v>280</v>
      </c>
      <c r="D266" s="87" t="s">
        <v>93</v>
      </c>
      <c r="E266" s="88" t="s">
        <v>281</v>
      </c>
      <c r="F266" s="89" t="s">
        <v>282</v>
      </c>
      <c r="G266" s="90" t="s">
        <v>177</v>
      </c>
      <c r="H266" s="91">
        <v>7</v>
      </c>
      <c r="I266" s="92"/>
      <c r="J266" s="93">
        <f>ROUND(I266*H266,2)</f>
        <v>0</v>
      </c>
      <c r="K266" s="94"/>
      <c r="L266" s="10"/>
      <c r="M266" s="95" t="s">
        <v>3</v>
      </c>
      <c r="N266" s="96" t="s">
        <v>39</v>
      </c>
      <c r="P266" s="97">
        <f>O266*H266</f>
        <v>0</v>
      </c>
      <c r="Q266" s="97">
        <v>0</v>
      </c>
      <c r="R266" s="97">
        <f>Q266*H266</f>
        <v>0</v>
      </c>
      <c r="S266" s="97">
        <v>0</v>
      </c>
      <c r="T266" s="98">
        <f>S266*H266</f>
        <v>0</v>
      </c>
      <c r="AR266" s="99" t="s">
        <v>138</v>
      </c>
      <c r="AT266" s="99" t="s">
        <v>93</v>
      </c>
      <c r="AU266" s="99" t="s">
        <v>5</v>
      </c>
      <c r="AY266" s="1" t="s">
        <v>90</v>
      </c>
      <c r="BE266" s="100">
        <f>IF(N266="základná",J266,0)</f>
        <v>0</v>
      </c>
      <c r="BF266" s="100">
        <f>IF(N266="znížená",J266,0)</f>
        <v>0</v>
      </c>
      <c r="BG266" s="100">
        <f>IF(N266="zákl. prenesená",J266,0)</f>
        <v>0</v>
      </c>
      <c r="BH266" s="100">
        <f>IF(N266="zníž. prenesená",J266,0)</f>
        <v>0</v>
      </c>
      <c r="BI266" s="100">
        <f>IF(N266="nulová",J266,0)</f>
        <v>0</v>
      </c>
      <c r="BJ266" s="1" t="s">
        <v>5</v>
      </c>
      <c r="BK266" s="100">
        <f>ROUND(I266*H266,2)</f>
        <v>0</v>
      </c>
      <c r="BL266" s="1" t="s">
        <v>138</v>
      </c>
      <c r="BM266" s="99" t="s">
        <v>283</v>
      </c>
    </row>
    <row r="267" spans="2:65" s="73" customFormat="1" ht="22.9" customHeight="1" x14ac:dyDescent="0.2">
      <c r="B267" s="74"/>
      <c r="D267" s="75" t="s">
        <v>86</v>
      </c>
      <c r="E267" s="84" t="s">
        <v>284</v>
      </c>
      <c r="F267" s="84" t="s">
        <v>285</v>
      </c>
      <c r="I267" s="77"/>
      <c r="J267" s="85">
        <f>BK267</f>
        <v>0</v>
      </c>
      <c r="L267" s="74"/>
      <c r="M267" s="79"/>
      <c r="P267" s="80">
        <f>SUM(P268:P269)</f>
        <v>0</v>
      </c>
      <c r="R267" s="80">
        <f>SUM(R268:R269)</f>
        <v>0</v>
      </c>
      <c r="T267" s="81">
        <f>SUM(T268:T269)</f>
        <v>6.2468712000000002</v>
      </c>
      <c r="AR267" s="75" t="s">
        <v>5</v>
      </c>
      <c r="AT267" s="82" t="s">
        <v>86</v>
      </c>
      <c r="AU267" s="82" t="s">
        <v>89</v>
      </c>
      <c r="AY267" s="75" t="s">
        <v>90</v>
      </c>
      <c r="BK267" s="83">
        <f>SUM(BK268:BK269)</f>
        <v>0</v>
      </c>
    </row>
    <row r="268" spans="2:65" s="9" customFormat="1" ht="37.9" customHeight="1" x14ac:dyDescent="0.2">
      <c r="B268" s="86"/>
      <c r="C268" s="87" t="s">
        <v>286</v>
      </c>
      <c r="D268" s="87" t="s">
        <v>93</v>
      </c>
      <c r="E268" s="88" t="s">
        <v>287</v>
      </c>
      <c r="F268" s="89" t="s">
        <v>288</v>
      </c>
      <c r="G268" s="90" t="s">
        <v>96</v>
      </c>
      <c r="H268" s="91">
        <v>1156.828</v>
      </c>
      <c r="I268" s="92"/>
      <c r="J268" s="93">
        <f>ROUND(I268*H268,2)</f>
        <v>0</v>
      </c>
      <c r="K268" s="94"/>
      <c r="L268" s="10"/>
      <c r="M268" s="95" t="s">
        <v>3</v>
      </c>
      <c r="N268" s="96" t="s">
        <v>39</v>
      </c>
      <c r="P268" s="97">
        <f>O268*H268</f>
        <v>0</v>
      </c>
      <c r="Q268" s="97">
        <v>0</v>
      </c>
      <c r="R268" s="97">
        <f>Q268*H268</f>
        <v>0</v>
      </c>
      <c r="S268" s="97">
        <v>5.4000000000000003E-3</v>
      </c>
      <c r="T268" s="98">
        <f>S268*H268</f>
        <v>6.2468712000000002</v>
      </c>
      <c r="AR268" s="99" t="s">
        <v>138</v>
      </c>
      <c r="AT268" s="99" t="s">
        <v>93</v>
      </c>
      <c r="AU268" s="99" t="s">
        <v>5</v>
      </c>
      <c r="AY268" s="1" t="s">
        <v>90</v>
      </c>
      <c r="BE268" s="100">
        <f>IF(N268="základná",J268,0)</f>
        <v>0</v>
      </c>
      <c r="BF268" s="100">
        <f>IF(N268="znížená",J268,0)</f>
        <v>0</v>
      </c>
      <c r="BG268" s="100">
        <f>IF(N268="zákl. prenesená",J268,0)</f>
        <v>0</v>
      </c>
      <c r="BH268" s="100">
        <f>IF(N268="zníž. prenesená",J268,0)</f>
        <v>0</v>
      </c>
      <c r="BI268" s="100">
        <f>IF(N268="nulová",J268,0)</f>
        <v>0</v>
      </c>
      <c r="BJ268" s="1" t="s">
        <v>5</v>
      </c>
      <c r="BK268" s="100">
        <f>ROUND(I268*H268,2)</f>
        <v>0</v>
      </c>
      <c r="BL268" s="1" t="s">
        <v>138</v>
      </c>
      <c r="BM268" s="99" t="s">
        <v>289</v>
      </c>
    </row>
    <row r="269" spans="2:65" s="101" customFormat="1" x14ac:dyDescent="0.2">
      <c r="B269" s="102"/>
      <c r="D269" s="103" t="s">
        <v>99</v>
      </c>
      <c r="E269" s="104" t="s">
        <v>3</v>
      </c>
      <c r="F269" s="105" t="s">
        <v>2</v>
      </c>
      <c r="H269" s="106">
        <v>1156.828</v>
      </c>
      <c r="I269" s="107"/>
      <c r="L269" s="102"/>
      <c r="M269" s="108"/>
      <c r="T269" s="109"/>
      <c r="AT269" s="104" t="s">
        <v>99</v>
      </c>
      <c r="AU269" s="104" t="s">
        <v>5</v>
      </c>
      <c r="AV269" s="101" t="s">
        <v>5</v>
      </c>
      <c r="AW269" s="101" t="s">
        <v>101</v>
      </c>
      <c r="AX269" s="101" t="s">
        <v>89</v>
      </c>
      <c r="AY269" s="104" t="s">
        <v>90</v>
      </c>
    </row>
    <row r="270" spans="2:65" s="73" customFormat="1" ht="22.9" customHeight="1" x14ac:dyDescent="0.2">
      <c r="B270" s="74"/>
      <c r="D270" s="75" t="s">
        <v>86</v>
      </c>
      <c r="E270" s="84" t="s">
        <v>290</v>
      </c>
      <c r="F270" s="84" t="s">
        <v>291</v>
      </c>
      <c r="I270" s="77"/>
      <c r="J270" s="85">
        <f>BK270</f>
        <v>0</v>
      </c>
      <c r="L270" s="74"/>
      <c r="M270" s="79"/>
      <c r="P270" s="80">
        <f>P271</f>
        <v>0</v>
      </c>
      <c r="R270" s="80">
        <f>R271</f>
        <v>0</v>
      </c>
      <c r="T270" s="81">
        <f>T271</f>
        <v>0</v>
      </c>
      <c r="AR270" s="75" t="s">
        <v>5</v>
      </c>
      <c r="AT270" s="82" t="s">
        <v>86</v>
      </c>
      <c r="AU270" s="82" t="s">
        <v>89</v>
      </c>
      <c r="AY270" s="75" t="s">
        <v>90</v>
      </c>
      <c r="BK270" s="83">
        <f>BK271</f>
        <v>0</v>
      </c>
    </row>
    <row r="271" spans="2:65" s="9" customFormat="1" ht="16.5" customHeight="1" x14ac:dyDescent="0.2">
      <c r="B271" s="86"/>
      <c r="C271" s="87" t="s">
        <v>292</v>
      </c>
      <c r="D271" s="87" t="s">
        <v>93</v>
      </c>
      <c r="E271" s="88" t="s">
        <v>293</v>
      </c>
      <c r="F271" s="89" t="s">
        <v>294</v>
      </c>
      <c r="G271" s="90" t="s">
        <v>295</v>
      </c>
      <c r="H271" s="91">
        <v>1</v>
      </c>
      <c r="I271" s="92"/>
      <c r="J271" s="93">
        <f>ROUND(I271*H271,2)</f>
        <v>0</v>
      </c>
      <c r="K271" s="94"/>
      <c r="L271" s="10"/>
      <c r="M271" s="95" t="s">
        <v>3</v>
      </c>
      <c r="N271" s="96" t="s">
        <v>39</v>
      </c>
      <c r="P271" s="97">
        <f>O271*H271</f>
        <v>0</v>
      </c>
      <c r="Q271" s="97">
        <v>0</v>
      </c>
      <c r="R271" s="97">
        <f>Q271*H271</f>
        <v>0</v>
      </c>
      <c r="S271" s="97">
        <v>0</v>
      </c>
      <c r="T271" s="98">
        <f>S271*H271</f>
        <v>0</v>
      </c>
      <c r="AR271" s="99" t="s">
        <v>138</v>
      </c>
      <c r="AT271" s="99" t="s">
        <v>93</v>
      </c>
      <c r="AU271" s="99" t="s">
        <v>5</v>
      </c>
      <c r="AY271" s="1" t="s">
        <v>90</v>
      </c>
      <c r="BE271" s="100">
        <f>IF(N271="základná",J271,0)</f>
        <v>0</v>
      </c>
      <c r="BF271" s="100">
        <f>IF(N271="znížená",J271,0)</f>
        <v>0</v>
      </c>
      <c r="BG271" s="100">
        <f>IF(N271="zákl. prenesená",J271,0)</f>
        <v>0</v>
      </c>
      <c r="BH271" s="100">
        <f>IF(N271="zníž. prenesená",J271,0)</f>
        <v>0</v>
      </c>
      <c r="BI271" s="100">
        <f>IF(N271="nulová",J271,0)</f>
        <v>0</v>
      </c>
      <c r="BJ271" s="1" t="s">
        <v>5</v>
      </c>
      <c r="BK271" s="100">
        <f>ROUND(I271*H271,2)</f>
        <v>0</v>
      </c>
      <c r="BL271" s="1" t="s">
        <v>138</v>
      </c>
      <c r="BM271" s="99" t="s">
        <v>296</v>
      </c>
    </row>
    <row r="272" spans="2:65" s="73" customFormat="1" ht="22.9" customHeight="1" x14ac:dyDescent="0.2">
      <c r="B272" s="74"/>
      <c r="D272" s="75" t="s">
        <v>86</v>
      </c>
      <c r="E272" s="84" t="s">
        <v>297</v>
      </c>
      <c r="F272" s="84" t="s">
        <v>298</v>
      </c>
      <c r="I272" s="77"/>
      <c r="J272" s="85">
        <f>BK272</f>
        <v>0</v>
      </c>
      <c r="L272" s="74"/>
      <c r="M272" s="79"/>
      <c r="P272" s="80">
        <f>P273</f>
        <v>0</v>
      </c>
      <c r="R272" s="80">
        <f>R273</f>
        <v>0</v>
      </c>
      <c r="T272" s="81">
        <f>T273</f>
        <v>0</v>
      </c>
      <c r="AR272" s="75" t="s">
        <v>5</v>
      </c>
      <c r="AT272" s="82" t="s">
        <v>86</v>
      </c>
      <c r="AU272" s="82" t="s">
        <v>89</v>
      </c>
      <c r="AY272" s="75" t="s">
        <v>90</v>
      </c>
      <c r="BK272" s="83">
        <f>BK273</f>
        <v>0</v>
      </c>
    </row>
    <row r="273" spans="2:65" s="9" customFormat="1" ht="16.5" customHeight="1" x14ac:dyDescent="0.2">
      <c r="B273" s="86"/>
      <c r="C273" s="87" t="s">
        <v>299</v>
      </c>
      <c r="D273" s="87" t="s">
        <v>93</v>
      </c>
      <c r="E273" s="88" t="s">
        <v>300</v>
      </c>
      <c r="F273" s="89" t="s">
        <v>301</v>
      </c>
      <c r="G273" s="90" t="s">
        <v>302</v>
      </c>
      <c r="H273" s="91">
        <v>1</v>
      </c>
      <c r="I273" s="92"/>
      <c r="J273" s="93">
        <f>ROUND(I273*H273,2)</f>
        <v>0</v>
      </c>
      <c r="K273" s="94"/>
      <c r="L273" s="10"/>
      <c r="M273" s="95" t="s">
        <v>3</v>
      </c>
      <c r="N273" s="96" t="s">
        <v>39</v>
      </c>
      <c r="P273" s="97">
        <f>O273*H273</f>
        <v>0</v>
      </c>
      <c r="Q273" s="97">
        <v>0</v>
      </c>
      <c r="R273" s="97">
        <f>Q273*H273</f>
        <v>0</v>
      </c>
      <c r="S273" s="97">
        <v>0</v>
      </c>
      <c r="T273" s="98">
        <f>S273*H273</f>
        <v>0</v>
      </c>
      <c r="AR273" s="99" t="s">
        <v>138</v>
      </c>
      <c r="AT273" s="99" t="s">
        <v>93</v>
      </c>
      <c r="AU273" s="99" t="s">
        <v>5</v>
      </c>
      <c r="AY273" s="1" t="s">
        <v>90</v>
      </c>
      <c r="BE273" s="100">
        <f>IF(N273="základná",J273,0)</f>
        <v>0</v>
      </c>
      <c r="BF273" s="100">
        <f>IF(N273="znížená",J273,0)</f>
        <v>0</v>
      </c>
      <c r="BG273" s="100">
        <f>IF(N273="zákl. prenesená",J273,0)</f>
        <v>0</v>
      </c>
      <c r="BH273" s="100">
        <f>IF(N273="zníž. prenesená",J273,0)</f>
        <v>0</v>
      </c>
      <c r="BI273" s="100">
        <f>IF(N273="nulová",J273,0)</f>
        <v>0</v>
      </c>
      <c r="BJ273" s="1" t="s">
        <v>5</v>
      </c>
      <c r="BK273" s="100">
        <f>ROUND(I273*H273,2)</f>
        <v>0</v>
      </c>
      <c r="BL273" s="1" t="s">
        <v>138</v>
      </c>
      <c r="BM273" s="99" t="s">
        <v>303</v>
      </c>
    </row>
    <row r="274" spans="2:65" s="73" customFormat="1" ht="22.9" customHeight="1" x14ac:dyDescent="0.2">
      <c r="B274" s="74"/>
      <c r="D274" s="75" t="s">
        <v>86</v>
      </c>
      <c r="E274" s="84" t="s">
        <v>304</v>
      </c>
      <c r="F274" s="84" t="s">
        <v>305</v>
      </c>
      <c r="I274" s="77"/>
      <c r="J274" s="85">
        <f>BK274</f>
        <v>0</v>
      </c>
      <c r="L274" s="74"/>
      <c r="M274" s="79"/>
      <c r="P274" s="80">
        <f>SUM(P275:P278)</f>
        <v>0</v>
      </c>
      <c r="R274" s="80">
        <f>SUM(R275:R278)</f>
        <v>0</v>
      </c>
      <c r="T274" s="81">
        <f>SUM(T275:T278)</f>
        <v>0.55263799999999996</v>
      </c>
      <c r="AR274" s="75" t="s">
        <v>5</v>
      </c>
      <c r="AT274" s="82" t="s">
        <v>86</v>
      </c>
      <c r="AU274" s="82" t="s">
        <v>89</v>
      </c>
      <c r="AY274" s="75" t="s">
        <v>90</v>
      </c>
      <c r="BK274" s="83">
        <f>SUM(BK275:BK278)</f>
        <v>0</v>
      </c>
    </row>
    <row r="275" spans="2:65" s="9" customFormat="1" ht="24.2" customHeight="1" x14ac:dyDescent="0.2">
      <c r="B275" s="86"/>
      <c r="C275" s="87" t="s">
        <v>244</v>
      </c>
      <c r="D275" s="87" t="s">
        <v>93</v>
      </c>
      <c r="E275" s="88" t="s">
        <v>306</v>
      </c>
      <c r="F275" s="89" t="s">
        <v>307</v>
      </c>
      <c r="G275" s="90" t="s">
        <v>164</v>
      </c>
      <c r="H275" s="91">
        <v>217.56</v>
      </c>
      <c r="I275" s="92"/>
      <c r="J275" s="93">
        <f>ROUND(I275*H275,2)</f>
        <v>0</v>
      </c>
      <c r="K275" s="94"/>
      <c r="L275" s="10"/>
      <c r="M275" s="95" t="s">
        <v>3</v>
      </c>
      <c r="N275" s="96" t="s">
        <v>39</v>
      </c>
      <c r="P275" s="97">
        <f>O275*H275</f>
        <v>0</v>
      </c>
      <c r="Q275" s="97">
        <v>0</v>
      </c>
      <c r="R275" s="97">
        <f>Q275*H275</f>
        <v>0</v>
      </c>
      <c r="S275" s="97">
        <v>2.3E-3</v>
      </c>
      <c r="T275" s="98">
        <f>S275*H275</f>
        <v>0.50038799999999994</v>
      </c>
      <c r="AR275" s="99" t="s">
        <v>138</v>
      </c>
      <c r="AT275" s="99" t="s">
        <v>93</v>
      </c>
      <c r="AU275" s="99" t="s">
        <v>5</v>
      </c>
      <c r="AY275" s="1" t="s">
        <v>90</v>
      </c>
      <c r="BE275" s="100">
        <f>IF(N275="základná",J275,0)</f>
        <v>0</v>
      </c>
      <c r="BF275" s="100">
        <f>IF(N275="znížená",J275,0)</f>
        <v>0</v>
      </c>
      <c r="BG275" s="100">
        <f>IF(N275="zákl. prenesená",J275,0)</f>
        <v>0</v>
      </c>
      <c r="BH275" s="100">
        <f>IF(N275="zníž. prenesená",J275,0)</f>
        <v>0</v>
      </c>
      <c r="BI275" s="100">
        <f>IF(N275="nulová",J275,0)</f>
        <v>0</v>
      </c>
      <c r="BJ275" s="1" t="s">
        <v>5</v>
      </c>
      <c r="BK275" s="100">
        <f>ROUND(I275*H275,2)</f>
        <v>0</v>
      </c>
      <c r="BL275" s="1" t="s">
        <v>138</v>
      </c>
      <c r="BM275" s="99" t="s">
        <v>308</v>
      </c>
    </row>
    <row r="276" spans="2:65" s="101" customFormat="1" ht="22.5" x14ac:dyDescent="0.2">
      <c r="B276" s="102"/>
      <c r="D276" s="103" t="s">
        <v>99</v>
      </c>
      <c r="E276" s="104" t="s">
        <v>3</v>
      </c>
      <c r="F276" s="105" t="s">
        <v>309</v>
      </c>
      <c r="H276" s="106">
        <v>217.56</v>
      </c>
      <c r="I276" s="107"/>
      <c r="L276" s="102"/>
      <c r="M276" s="108"/>
      <c r="T276" s="109"/>
      <c r="AT276" s="104" t="s">
        <v>99</v>
      </c>
      <c r="AU276" s="104" t="s">
        <v>5</v>
      </c>
      <c r="AV276" s="101" t="s">
        <v>5</v>
      </c>
      <c r="AW276" s="101" t="s">
        <v>101</v>
      </c>
      <c r="AX276" s="101" t="s">
        <v>6</v>
      </c>
      <c r="AY276" s="104" t="s">
        <v>90</v>
      </c>
    </row>
    <row r="277" spans="2:65" s="110" customFormat="1" x14ac:dyDescent="0.2">
      <c r="B277" s="111"/>
      <c r="D277" s="103" t="s">
        <v>99</v>
      </c>
      <c r="E277" s="112" t="s">
        <v>3</v>
      </c>
      <c r="F277" s="113" t="s">
        <v>103</v>
      </c>
      <c r="H277" s="114">
        <v>217.56</v>
      </c>
      <c r="I277" s="115"/>
      <c r="L277" s="111"/>
      <c r="M277" s="116"/>
      <c r="T277" s="117"/>
      <c r="AT277" s="112" t="s">
        <v>99</v>
      </c>
      <c r="AU277" s="112" t="s">
        <v>5</v>
      </c>
      <c r="AV277" s="110" t="s">
        <v>97</v>
      </c>
      <c r="AW277" s="110" t="s">
        <v>101</v>
      </c>
      <c r="AX277" s="110" t="s">
        <v>89</v>
      </c>
      <c r="AY277" s="112" t="s">
        <v>90</v>
      </c>
    </row>
    <row r="278" spans="2:65" s="9" customFormat="1" ht="24.2" customHeight="1" x14ac:dyDescent="0.2">
      <c r="B278" s="86"/>
      <c r="C278" s="87" t="s">
        <v>310</v>
      </c>
      <c r="D278" s="87" t="s">
        <v>93</v>
      </c>
      <c r="E278" s="88" t="s">
        <v>311</v>
      </c>
      <c r="F278" s="89" t="s">
        <v>312</v>
      </c>
      <c r="G278" s="90" t="s">
        <v>164</v>
      </c>
      <c r="H278" s="91">
        <v>12.5</v>
      </c>
      <c r="I278" s="92"/>
      <c r="J278" s="93">
        <f>ROUND(I278*H278,2)</f>
        <v>0</v>
      </c>
      <c r="K278" s="94"/>
      <c r="L278" s="10"/>
      <c r="M278" s="95" t="s">
        <v>3</v>
      </c>
      <c r="N278" s="96" t="s">
        <v>39</v>
      </c>
      <c r="P278" s="97">
        <f>O278*H278</f>
        <v>0</v>
      </c>
      <c r="Q278" s="97">
        <v>0</v>
      </c>
      <c r="R278" s="97">
        <f>Q278*H278</f>
        <v>0</v>
      </c>
      <c r="S278" s="97">
        <v>4.1799999999999997E-3</v>
      </c>
      <c r="T278" s="98">
        <f>S278*H278</f>
        <v>5.2249999999999998E-2</v>
      </c>
      <c r="AR278" s="99" t="s">
        <v>138</v>
      </c>
      <c r="AT278" s="99" t="s">
        <v>93</v>
      </c>
      <c r="AU278" s="99" t="s">
        <v>5</v>
      </c>
      <c r="AY278" s="1" t="s">
        <v>90</v>
      </c>
      <c r="BE278" s="100">
        <f>IF(N278="základná",J278,0)</f>
        <v>0</v>
      </c>
      <c r="BF278" s="100">
        <f>IF(N278="znížená",J278,0)</f>
        <v>0</v>
      </c>
      <c r="BG278" s="100">
        <f>IF(N278="zákl. prenesená",J278,0)</f>
        <v>0</v>
      </c>
      <c r="BH278" s="100">
        <f>IF(N278="zníž. prenesená",J278,0)</f>
        <v>0</v>
      </c>
      <c r="BI278" s="100">
        <f>IF(N278="nulová",J278,0)</f>
        <v>0</v>
      </c>
      <c r="BJ278" s="1" t="s">
        <v>5</v>
      </c>
      <c r="BK278" s="100">
        <f>ROUND(I278*H278,2)</f>
        <v>0</v>
      </c>
      <c r="BL278" s="1" t="s">
        <v>138</v>
      </c>
      <c r="BM278" s="99" t="s">
        <v>313</v>
      </c>
    </row>
    <row r="279" spans="2:65" s="73" customFormat="1" ht="22.9" customHeight="1" x14ac:dyDescent="0.2">
      <c r="B279" s="74"/>
      <c r="D279" s="75" t="s">
        <v>86</v>
      </c>
      <c r="E279" s="84" t="s">
        <v>314</v>
      </c>
      <c r="F279" s="84" t="s">
        <v>315</v>
      </c>
      <c r="I279" s="77"/>
      <c r="J279" s="85">
        <f>BK279</f>
        <v>0</v>
      </c>
      <c r="L279" s="74"/>
      <c r="M279" s="79"/>
      <c r="P279" s="80">
        <f>SUM(P280:P283)</f>
        <v>0</v>
      </c>
      <c r="R279" s="80">
        <f>SUM(R280:R283)</f>
        <v>0</v>
      </c>
      <c r="T279" s="81">
        <f>SUM(T280:T283)</f>
        <v>0.57304416000000002</v>
      </c>
      <c r="AR279" s="75" t="s">
        <v>5</v>
      </c>
      <c r="AT279" s="82" t="s">
        <v>86</v>
      </c>
      <c r="AU279" s="82" t="s">
        <v>89</v>
      </c>
      <c r="AY279" s="75" t="s">
        <v>90</v>
      </c>
      <c r="BK279" s="83">
        <f>SUM(BK280:BK283)</f>
        <v>0</v>
      </c>
    </row>
    <row r="280" spans="2:65" s="9" customFormat="1" ht="24.2" customHeight="1" x14ac:dyDescent="0.2">
      <c r="B280" s="86"/>
      <c r="C280" s="87" t="s">
        <v>247</v>
      </c>
      <c r="D280" s="87" t="s">
        <v>93</v>
      </c>
      <c r="E280" s="88" t="s">
        <v>316</v>
      </c>
      <c r="F280" s="89" t="s">
        <v>317</v>
      </c>
      <c r="G280" s="90" t="s">
        <v>96</v>
      </c>
      <c r="H280" s="91">
        <v>30.192</v>
      </c>
      <c r="I280" s="92"/>
      <c r="J280" s="93">
        <f>ROUND(I280*H280,2)</f>
        <v>0</v>
      </c>
      <c r="K280" s="94"/>
      <c r="L280" s="10"/>
      <c r="M280" s="95" t="s">
        <v>3</v>
      </c>
      <c r="N280" s="96" t="s">
        <v>39</v>
      </c>
      <c r="P280" s="97">
        <f>O280*H280</f>
        <v>0</v>
      </c>
      <c r="Q280" s="97">
        <v>0</v>
      </c>
      <c r="R280" s="97">
        <f>Q280*H280</f>
        <v>0</v>
      </c>
      <c r="S280" s="97">
        <v>1.098E-2</v>
      </c>
      <c r="T280" s="98">
        <f>S280*H280</f>
        <v>0.33150816</v>
      </c>
      <c r="AR280" s="99" t="s">
        <v>138</v>
      </c>
      <c r="AT280" s="99" t="s">
        <v>93</v>
      </c>
      <c r="AU280" s="99" t="s">
        <v>5</v>
      </c>
      <c r="AY280" s="1" t="s">
        <v>90</v>
      </c>
      <c r="BE280" s="100">
        <f>IF(N280="základná",J280,0)</f>
        <v>0</v>
      </c>
      <c r="BF280" s="100">
        <f>IF(N280="znížená",J280,0)</f>
        <v>0</v>
      </c>
      <c r="BG280" s="100">
        <f>IF(N280="zákl. prenesená",J280,0)</f>
        <v>0</v>
      </c>
      <c r="BH280" s="100">
        <f>IF(N280="zníž. prenesená",J280,0)</f>
        <v>0</v>
      </c>
      <c r="BI280" s="100">
        <f>IF(N280="nulová",J280,0)</f>
        <v>0</v>
      </c>
      <c r="BJ280" s="1" t="s">
        <v>5</v>
      </c>
      <c r="BK280" s="100">
        <f>ROUND(I280*H280,2)</f>
        <v>0</v>
      </c>
      <c r="BL280" s="1" t="s">
        <v>138</v>
      </c>
      <c r="BM280" s="99" t="s">
        <v>318</v>
      </c>
    </row>
    <row r="281" spans="2:65" s="101" customFormat="1" x14ac:dyDescent="0.2">
      <c r="B281" s="102"/>
      <c r="D281" s="103" t="s">
        <v>99</v>
      </c>
      <c r="E281" s="104" t="s">
        <v>3</v>
      </c>
      <c r="F281" s="105" t="s">
        <v>319</v>
      </c>
      <c r="H281" s="106">
        <v>30.192</v>
      </c>
      <c r="I281" s="107"/>
      <c r="L281" s="102"/>
      <c r="M281" s="108"/>
      <c r="T281" s="109"/>
      <c r="AT281" s="104" t="s">
        <v>99</v>
      </c>
      <c r="AU281" s="104" t="s">
        <v>5</v>
      </c>
      <c r="AV281" s="101" t="s">
        <v>5</v>
      </c>
      <c r="AW281" s="101" t="s">
        <v>101</v>
      </c>
      <c r="AX281" s="101" t="s">
        <v>6</v>
      </c>
      <c r="AY281" s="104" t="s">
        <v>90</v>
      </c>
    </row>
    <row r="282" spans="2:65" s="110" customFormat="1" x14ac:dyDescent="0.2">
      <c r="B282" s="111"/>
      <c r="D282" s="103" t="s">
        <v>99</v>
      </c>
      <c r="E282" s="112" t="s">
        <v>3</v>
      </c>
      <c r="F282" s="113" t="s">
        <v>103</v>
      </c>
      <c r="H282" s="114">
        <v>30.192</v>
      </c>
      <c r="I282" s="115"/>
      <c r="L282" s="111"/>
      <c r="M282" s="116"/>
      <c r="T282" s="117"/>
      <c r="AT282" s="112" t="s">
        <v>99</v>
      </c>
      <c r="AU282" s="112" t="s">
        <v>5</v>
      </c>
      <c r="AV282" s="110" t="s">
        <v>97</v>
      </c>
      <c r="AW282" s="110" t="s">
        <v>101</v>
      </c>
      <c r="AX282" s="110" t="s">
        <v>89</v>
      </c>
      <c r="AY282" s="112" t="s">
        <v>90</v>
      </c>
    </row>
    <row r="283" spans="2:65" s="9" customFormat="1" ht="24.2" customHeight="1" x14ac:dyDescent="0.2">
      <c r="B283" s="86"/>
      <c r="C283" s="87" t="s">
        <v>320</v>
      </c>
      <c r="D283" s="87" t="s">
        <v>93</v>
      </c>
      <c r="E283" s="88" t="s">
        <v>321</v>
      </c>
      <c r="F283" s="89" t="s">
        <v>322</v>
      </c>
      <c r="G283" s="90" t="s">
        <v>96</v>
      </c>
      <c r="H283" s="91">
        <v>30.192</v>
      </c>
      <c r="I283" s="92"/>
      <c r="J283" s="93">
        <f>ROUND(I283*H283,2)</f>
        <v>0</v>
      </c>
      <c r="K283" s="94"/>
      <c r="L283" s="10"/>
      <c r="M283" s="95" t="s">
        <v>3</v>
      </c>
      <c r="N283" s="96" t="s">
        <v>39</v>
      </c>
      <c r="P283" s="97">
        <f>O283*H283</f>
        <v>0</v>
      </c>
      <c r="Q283" s="97">
        <v>0</v>
      </c>
      <c r="R283" s="97">
        <f>Q283*H283</f>
        <v>0</v>
      </c>
      <c r="S283" s="97">
        <v>8.0000000000000002E-3</v>
      </c>
      <c r="T283" s="98">
        <f>S283*H283</f>
        <v>0.241536</v>
      </c>
      <c r="AR283" s="99" t="s">
        <v>138</v>
      </c>
      <c r="AT283" s="99" t="s">
        <v>93</v>
      </c>
      <c r="AU283" s="99" t="s">
        <v>5</v>
      </c>
      <c r="AY283" s="1" t="s">
        <v>90</v>
      </c>
      <c r="BE283" s="100">
        <f>IF(N283="základná",J283,0)</f>
        <v>0</v>
      </c>
      <c r="BF283" s="100">
        <f>IF(N283="znížená",J283,0)</f>
        <v>0</v>
      </c>
      <c r="BG283" s="100">
        <f>IF(N283="zákl. prenesená",J283,0)</f>
        <v>0</v>
      </c>
      <c r="BH283" s="100">
        <f>IF(N283="zníž. prenesená",J283,0)</f>
        <v>0</v>
      </c>
      <c r="BI283" s="100">
        <f>IF(N283="nulová",J283,0)</f>
        <v>0</v>
      </c>
      <c r="BJ283" s="1" t="s">
        <v>5</v>
      </c>
      <c r="BK283" s="100">
        <f>ROUND(I283*H283,2)</f>
        <v>0</v>
      </c>
      <c r="BL283" s="1" t="s">
        <v>138</v>
      </c>
      <c r="BM283" s="99" t="s">
        <v>323</v>
      </c>
    </row>
    <row r="284" spans="2:65" s="73" customFormat="1" ht="22.9" customHeight="1" x14ac:dyDescent="0.2">
      <c r="B284" s="74"/>
      <c r="D284" s="75" t="s">
        <v>86</v>
      </c>
      <c r="E284" s="84" t="s">
        <v>324</v>
      </c>
      <c r="F284" s="84" t="s">
        <v>325</v>
      </c>
      <c r="I284" s="77"/>
      <c r="J284" s="85">
        <f>BK284</f>
        <v>0</v>
      </c>
      <c r="L284" s="74"/>
      <c r="M284" s="79"/>
      <c r="P284" s="80">
        <f>SUM(P285:P322)</f>
        <v>0</v>
      </c>
      <c r="R284" s="80">
        <f>SUM(R285:R322)</f>
        <v>3.2750000000000001E-2</v>
      </c>
      <c r="T284" s="81">
        <f>SUM(T285:T322)</f>
        <v>17.858643000000001</v>
      </c>
      <c r="AR284" s="75" t="s">
        <v>5</v>
      </c>
      <c r="AT284" s="82" t="s">
        <v>86</v>
      </c>
      <c r="AU284" s="82" t="s">
        <v>89</v>
      </c>
      <c r="AY284" s="75" t="s">
        <v>90</v>
      </c>
      <c r="BK284" s="83">
        <f>SUM(BK285:BK322)</f>
        <v>0</v>
      </c>
    </row>
    <row r="285" spans="2:65" s="9" customFormat="1" ht="37.9" customHeight="1" x14ac:dyDescent="0.2">
      <c r="B285" s="86"/>
      <c r="C285" s="87" t="s">
        <v>251</v>
      </c>
      <c r="D285" s="87" t="s">
        <v>93</v>
      </c>
      <c r="E285" s="88" t="s">
        <v>326</v>
      </c>
      <c r="F285" s="89" t="s">
        <v>327</v>
      </c>
      <c r="G285" s="90" t="s">
        <v>96</v>
      </c>
      <c r="H285" s="91">
        <v>1156.828</v>
      </c>
      <c r="I285" s="92"/>
      <c r="J285" s="93">
        <f>ROUND(I285*H285,2)</f>
        <v>0</v>
      </c>
      <c r="K285" s="94"/>
      <c r="L285" s="10"/>
      <c r="M285" s="95" t="s">
        <v>3</v>
      </c>
      <c r="N285" s="96" t="s">
        <v>39</v>
      </c>
      <c r="P285" s="97">
        <f>O285*H285</f>
        <v>0</v>
      </c>
      <c r="Q285" s="97">
        <v>0</v>
      </c>
      <c r="R285" s="97">
        <f>Q285*H285</f>
        <v>0</v>
      </c>
      <c r="S285" s="97">
        <v>1.0999999999999999E-2</v>
      </c>
      <c r="T285" s="98">
        <f>S285*H285</f>
        <v>12.725107999999999</v>
      </c>
      <c r="AR285" s="99" t="s">
        <v>138</v>
      </c>
      <c r="AT285" s="99" t="s">
        <v>93</v>
      </c>
      <c r="AU285" s="99" t="s">
        <v>5</v>
      </c>
      <c r="AY285" s="1" t="s">
        <v>90</v>
      </c>
      <c r="BE285" s="100">
        <f>IF(N285="základná",J285,0)</f>
        <v>0</v>
      </c>
      <c r="BF285" s="100">
        <f>IF(N285="znížená",J285,0)</f>
        <v>0</v>
      </c>
      <c r="BG285" s="100">
        <f>IF(N285="zákl. prenesená",J285,0)</f>
        <v>0</v>
      </c>
      <c r="BH285" s="100">
        <f>IF(N285="zníž. prenesená",J285,0)</f>
        <v>0</v>
      </c>
      <c r="BI285" s="100">
        <f>IF(N285="nulová",J285,0)</f>
        <v>0</v>
      </c>
      <c r="BJ285" s="1" t="s">
        <v>5</v>
      </c>
      <c r="BK285" s="100">
        <f>ROUND(I285*H285,2)</f>
        <v>0</v>
      </c>
      <c r="BL285" s="1" t="s">
        <v>138</v>
      </c>
      <c r="BM285" s="99" t="s">
        <v>328</v>
      </c>
    </row>
    <row r="286" spans="2:65" s="118" customFormat="1" x14ac:dyDescent="0.2">
      <c r="B286" s="119"/>
      <c r="D286" s="103" t="s">
        <v>99</v>
      </c>
      <c r="E286" s="120" t="s">
        <v>3</v>
      </c>
      <c r="F286" s="121" t="s">
        <v>329</v>
      </c>
      <c r="H286" s="120" t="s">
        <v>3</v>
      </c>
      <c r="I286" s="122"/>
      <c r="L286" s="119"/>
      <c r="M286" s="123"/>
      <c r="T286" s="124"/>
      <c r="AT286" s="120" t="s">
        <v>99</v>
      </c>
      <c r="AU286" s="120" t="s">
        <v>5</v>
      </c>
      <c r="AV286" s="118" t="s">
        <v>89</v>
      </c>
      <c r="AW286" s="118" t="s">
        <v>101</v>
      </c>
      <c r="AX286" s="118" t="s">
        <v>6</v>
      </c>
      <c r="AY286" s="120" t="s">
        <v>90</v>
      </c>
    </row>
    <row r="287" spans="2:65" s="101" customFormat="1" x14ac:dyDescent="0.2">
      <c r="B287" s="102"/>
      <c r="D287" s="103" t="s">
        <v>99</v>
      </c>
      <c r="E287" s="104" t="s">
        <v>3</v>
      </c>
      <c r="F287" s="105" t="s">
        <v>330</v>
      </c>
      <c r="H287" s="106">
        <v>1156.828</v>
      </c>
      <c r="I287" s="107"/>
      <c r="L287" s="102"/>
      <c r="M287" s="108"/>
      <c r="T287" s="109"/>
      <c r="AT287" s="104" t="s">
        <v>99</v>
      </c>
      <c r="AU287" s="104" t="s">
        <v>5</v>
      </c>
      <c r="AV287" s="101" t="s">
        <v>5</v>
      </c>
      <c r="AW287" s="101" t="s">
        <v>101</v>
      </c>
      <c r="AX287" s="101" t="s">
        <v>6</v>
      </c>
      <c r="AY287" s="104" t="s">
        <v>90</v>
      </c>
    </row>
    <row r="288" spans="2:65" s="110" customFormat="1" x14ac:dyDescent="0.2">
      <c r="B288" s="111"/>
      <c r="D288" s="103" t="s">
        <v>99</v>
      </c>
      <c r="E288" s="112" t="s">
        <v>2</v>
      </c>
      <c r="F288" s="113" t="s">
        <v>103</v>
      </c>
      <c r="H288" s="114">
        <v>1156.828</v>
      </c>
      <c r="I288" s="115"/>
      <c r="L288" s="111"/>
      <c r="M288" s="116"/>
      <c r="T288" s="117"/>
      <c r="AT288" s="112" t="s">
        <v>99</v>
      </c>
      <c r="AU288" s="112" t="s">
        <v>5</v>
      </c>
      <c r="AV288" s="110" t="s">
        <v>97</v>
      </c>
      <c r="AW288" s="110" t="s">
        <v>101</v>
      </c>
      <c r="AX288" s="110" t="s">
        <v>89</v>
      </c>
      <c r="AY288" s="112" t="s">
        <v>90</v>
      </c>
    </row>
    <row r="289" spans="2:65" s="9" customFormat="1" ht="37.9" customHeight="1" x14ac:dyDescent="0.2">
      <c r="B289" s="86"/>
      <c r="C289" s="87" t="s">
        <v>331</v>
      </c>
      <c r="D289" s="87" t="s">
        <v>93</v>
      </c>
      <c r="E289" s="88" t="s">
        <v>332</v>
      </c>
      <c r="F289" s="89" t="s">
        <v>333</v>
      </c>
      <c r="G289" s="90" t="s">
        <v>302</v>
      </c>
      <c r="H289" s="91">
        <v>1</v>
      </c>
      <c r="I289" s="92"/>
      <c r="J289" s="93">
        <f>ROUND(I289*H289,2)</f>
        <v>0</v>
      </c>
      <c r="K289" s="94"/>
      <c r="L289" s="10"/>
      <c r="M289" s="95" t="s">
        <v>3</v>
      </c>
      <c r="N289" s="96" t="s">
        <v>39</v>
      </c>
      <c r="P289" s="97">
        <f>O289*H289</f>
        <v>0</v>
      </c>
      <c r="Q289" s="97">
        <v>0</v>
      </c>
      <c r="R289" s="97">
        <f>Q289*H289</f>
        <v>0</v>
      </c>
      <c r="S289" s="97">
        <v>1</v>
      </c>
      <c r="T289" s="98">
        <f>S289*H289</f>
        <v>1</v>
      </c>
      <c r="AR289" s="99" t="s">
        <v>138</v>
      </c>
      <c r="AT289" s="99" t="s">
        <v>93</v>
      </c>
      <c r="AU289" s="99" t="s">
        <v>5</v>
      </c>
      <c r="AY289" s="1" t="s">
        <v>90</v>
      </c>
      <c r="BE289" s="100">
        <f>IF(N289="základná",J289,0)</f>
        <v>0</v>
      </c>
      <c r="BF289" s="100">
        <f>IF(N289="znížená",J289,0)</f>
        <v>0</v>
      </c>
      <c r="BG289" s="100">
        <f>IF(N289="zákl. prenesená",J289,0)</f>
        <v>0</v>
      </c>
      <c r="BH289" s="100">
        <f>IF(N289="zníž. prenesená",J289,0)</f>
        <v>0</v>
      </c>
      <c r="BI289" s="100">
        <f>IF(N289="nulová",J289,0)</f>
        <v>0</v>
      </c>
      <c r="BJ289" s="1" t="s">
        <v>5</v>
      </c>
      <c r="BK289" s="100">
        <f>ROUND(I289*H289,2)</f>
        <v>0</v>
      </c>
      <c r="BL289" s="1" t="s">
        <v>138</v>
      </c>
      <c r="BM289" s="99" t="s">
        <v>334</v>
      </c>
    </row>
    <row r="290" spans="2:65" s="9" customFormat="1" ht="16.5" customHeight="1" x14ac:dyDescent="0.2">
      <c r="B290" s="86"/>
      <c r="C290" s="87" t="s">
        <v>255</v>
      </c>
      <c r="D290" s="87" t="s">
        <v>93</v>
      </c>
      <c r="E290" s="88" t="s">
        <v>335</v>
      </c>
      <c r="F290" s="89" t="s">
        <v>336</v>
      </c>
      <c r="G290" s="90" t="s">
        <v>96</v>
      </c>
      <c r="H290" s="91">
        <v>28.83</v>
      </c>
      <c r="I290" s="92"/>
      <c r="J290" s="93">
        <f>ROUND(I290*H290,2)</f>
        <v>0</v>
      </c>
      <c r="K290" s="94"/>
      <c r="L290" s="10"/>
      <c r="M290" s="95" t="s">
        <v>3</v>
      </c>
      <c r="N290" s="96" t="s">
        <v>39</v>
      </c>
      <c r="P290" s="97">
        <f>O290*H290</f>
        <v>0</v>
      </c>
      <c r="Q290" s="97">
        <v>0</v>
      </c>
      <c r="R290" s="97">
        <f>Q290*H290</f>
        <v>0</v>
      </c>
      <c r="S290" s="97">
        <v>1.7000000000000001E-2</v>
      </c>
      <c r="T290" s="98">
        <f>S290*H290</f>
        <v>0.49010999999999999</v>
      </c>
      <c r="AR290" s="99" t="s">
        <v>138</v>
      </c>
      <c r="AT290" s="99" t="s">
        <v>93</v>
      </c>
      <c r="AU290" s="99" t="s">
        <v>5</v>
      </c>
      <c r="AY290" s="1" t="s">
        <v>90</v>
      </c>
      <c r="BE290" s="100">
        <f>IF(N290="základná",J290,0)</f>
        <v>0</v>
      </c>
      <c r="BF290" s="100">
        <f>IF(N290="znížená",J290,0)</f>
        <v>0</v>
      </c>
      <c r="BG290" s="100">
        <f>IF(N290="zákl. prenesená",J290,0)</f>
        <v>0</v>
      </c>
      <c r="BH290" s="100">
        <f>IF(N290="zníž. prenesená",J290,0)</f>
        <v>0</v>
      </c>
      <c r="BI290" s="100">
        <f>IF(N290="nulová",J290,0)</f>
        <v>0</v>
      </c>
      <c r="BJ290" s="1" t="s">
        <v>5</v>
      </c>
      <c r="BK290" s="100">
        <f>ROUND(I290*H290,2)</f>
        <v>0</v>
      </c>
      <c r="BL290" s="1" t="s">
        <v>138</v>
      </c>
      <c r="BM290" s="99" t="s">
        <v>337</v>
      </c>
    </row>
    <row r="291" spans="2:65" s="118" customFormat="1" x14ac:dyDescent="0.2">
      <c r="B291" s="119"/>
      <c r="D291" s="103" t="s">
        <v>99</v>
      </c>
      <c r="E291" s="120" t="s">
        <v>3</v>
      </c>
      <c r="F291" s="121" t="s">
        <v>227</v>
      </c>
      <c r="H291" s="120" t="s">
        <v>3</v>
      </c>
      <c r="I291" s="122"/>
      <c r="L291" s="119"/>
      <c r="M291" s="123"/>
      <c r="T291" s="124"/>
      <c r="AT291" s="120" t="s">
        <v>99</v>
      </c>
      <c r="AU291" s="120" t="s">
        <v>5</v>
      </c>
      <c r="AV291" s="118" t="s">
        <v>89</v>
      </c>
      <c r="AW291" s="118" t="s">
        <v>101</v>
      </c>
      <c r="AX291" s="118" t="s">
        <v>6</v>
      </c>
      <c r="AY291" s="120" t="s">
        <v>90</v>
      </c>
    </row>
    <row r="292" spans="2:65" s="101" customFormat="1" x14ac:dyDescent="0.2">
      <c r="B292" s="102"/>
      <c r="D292" s="103" t="s">
        <v>99</v>
      </c>
      <c r="E292" s="104" t="s">
        <v>3</v>
      </c>
      <c r="F292" s="105" t="s">
        <v>338</v>
      </c>
      <c r="H292" s="106">
        <v>5.88</v>
      </c>
      <c r="I292" s="107"/>
      <c r="L292" s="102"/>
      <c r="M292" s="108"/>
      <c r="T292" s="109"/>
      <c r="AT292" s="104" t="s">
        <v>99</v>
      </c>
      <c r="AU292" s="104" t="s">
        <v>5</v>
      </c>
      <c r="AV292" s="101" t="s">
        <v>5</v>
      </c>
      <c r="AW292" s="101" t="s">
        <v>101</v>
      </c>
      <c r="AX292" s="101" t="s">
        <v>6</v>
      </c>
      <c r="AY292" s="104" t="s">
        <v>90</v>
      </c>
    </row>
    <row r="293" spans="2:65" s="101" customFormat="1" x14ac:dyDescent="0.2">
      <c r="B293" s="102"/>
      <c r="D293" s="103" t="s">
        <v>99</v>
      </c>
      <c r="E293" s="104" t="s">
        <v>3</v>
      </c>
      <c r="F293" s="105" t="s">
        <v>339</v>
      </c>
      <c r="H293" s="106">
        <v>7.74</v>
      </c>
      <c r="I293" s="107"/>
      <c r="L293" s="102"/>
      <c r="M293" s="108"/>
      <c r="T293" s="109"/>
      <c r="AT293" s="104" t="s">
        <v>99</v>
      </c>
      <c r="AU293" s="104" t="s">
        <v>5</v>
      </c>
      <c r="AV293" s="101" t="s">
        <v>5</v>
      </c>
      <c r="AW293" s="101" t="s">
        <v>101</v>
      </c>
      <c r="AX293" s="101" t="s">
        <v>6</v>
      </c>
      <c r="AY293" s="104" t="s">
        <v>90</v>
      </c>
    </row>
    <row r="294" spans="2:65" s="125" customFormat="1" x14ac:dyDescent="0.2">
      <c r="B294" s="126"/>
      <c r="D294" s="103" t="s">
        <v>99</v>
      </c>
      <c r="E294" s="127" t="s">
        <v>3</v>
      </c>
      <c r="F294" s="128" t="s">
        <v>206</v>
      </c>
      <c r="H294" s="129">
        <v>13.62</v>
      </c>
      <c r="I294" s="130"/>
      <c r="L294" s="126"/>
      <c r="M294" s="131"/>
      <c r="T294" s="132"/>
      <c r="AT294" s="127" t="s">
        <v>99</v>
      </c>
      <c r="AU294" s="127" t="s">
        <v>5</v>
      </c>
      <c r="AV294" s="125" t="s">
        <v>107</v>
      </c>
      <c r="AW294" s="125" t="s">
        <v>101</v>
      </c>
      <c r="AX294" s="125" t="s">
        <v>6</v>
      </c>
      <c r="AY294" s="127" t="s">
        <v>90</v>
      </c>
    </row>
    <row r="295" spans="2:65" s="118" customFormat="1" x14ac:dyDescent="0.2">
      <c r="B295" s="119"/>
      <c r="D295" s="103" t="s">
        <v>99</v>
      </c>
      <c r="E295" s="120" t="s">
        <v>3</v>
      </c>
      <c r="F295" s="121" t="s">
        <v>232</v>
      </c>
      <c r="H295" s="120" t="s">
        <v>3</v>
      </c>
      <c r="I295" s="122"/>
      <c r="L295" s="119"/>
      <c r="M295" s="123"/>
      <c r="T295" s="124"/>
      <c r="AT295" s="120" t="s">
        <v>99</v>
      </c>
      <c r="AU295" s="120" t="s">
        <v>5</v>
      </c>
      <c r="AV295" s="118" t="s">
        <v>89</v>
      </c>
      <c r="AW295" s="118" t="s">
        <v>101</v>
      </c>
      <c r="AX295" s="118" t="s">
        <v>6</v>
      </c>
      <c r="AY295" s="120" t="s">
        <v>90</v>
      </c>
    </row>
    <row r="296" spans="2:65" s="101" customFormat="1" x14ac:dyDescent="0.2">
      <c r="B296" s="102"/>
      <c r="D296" s="103" t="s">
        <v>99</v>
      </c>
      <c r="E296" s="104" t="s">
        <v>3</v>
      </c>
      <c r="F296" s="105" t="s">
        <v>340</v>
      </c>
      <c r="H296" s="106">
        <v>2.31</v>
      </c>
      <c r="I296" s="107"/>
      <c r="L296" s="102"/>
      <c r="M296" s="108"/>
      <c r="T296" s="109"/>
      <c r="AT296" s="104" t="s">
        <v>99</v>
      </c>
      <c r="AU296" s="104" t="s">
        <v>5</v>
      </c>
      <c r="AV296" s="101" t="s">
        <v>5</v>
      </c>
      <c r="AW296" s="101" t="s">
        <v>101</v>
      </c>
      <c r="AX296" s="101" t="s">
        <v>6</v>
      </c>
      <c r="AY296" s="104" t="s">
        <v>90</v>
      </c>
    </row>
    <row r="297" spans="2:65" s="101" customFormat="1" x14ac:dyDescent="0.2">
      <c r="B297" s="102"/>
      <c r="D297" s="103" t="s">
        <v>99</v>
      </c>
      <c r="E297" s="104" t="s">
        <v>3</v>
      </c>
      <c r="F297" s="105" t="s">
        <v>341</v>
      </c>
      <c r="H297" s="106">
        <v>6.45</v>
      </c>
      <c r="I297" s="107"/>
      <c r="L297" s="102"/>
      <c r="M297" s="108"/>
      <c r="T297" s="109"/>
      <c r="AT297" s="104" t="s">
        <v>99</v>
      </c>
      <c r="AU297" s="104" t="s">
        <v>5</v>
      </c>
      <c r="AV297" s="101" t="s">
        <v>5</v>
      </c>
      <c r="AW297" s="101" t="s">
        <v>101</v>
      </c>
      <c r="AX297" s="101" t="s">
        <v>6</v>
      </c>
      <c r="AY297" s="104" t="s">
        <v>90</v>
      </c>
    </row>
    <row r="298" spans="2:65" s="125" customFormat="1" x14ac:dyDescent="0.2">
      <c r="B298" s="126"/>
      <c r="D298" s="103" t="s">
        <v>99</v>
      </c>
      <c r="E298" s="127" t="s">
        <v>3</v>
      </c>
      <c r="F298" s="128" t="s">
        <v>206</v>
      </c>
      <c r="H298" s="129">
        <v>8.76</v>
      </c>
      <c r="I298" s="130"/>
      <c r="L298" s="126"/>
      <c r="M298" s="131"/>
      <c r="T298" s="132"/>
      <c r="AT298" s="127" t="s">
        <v>99</v>
      </c>
      <c r="AU298" s="127" t="s">
        <v>5</v>
      </c>
      <c r="AV298" s="125" t="s">
        <v>107</v>
      </c>
      <c r="AW298" s="125" t="s">
        <v>101</v>
      </c>
      <c r="AX298" s="125" t="s">
        <v>6</v>
      </c>
      <c r="AY298" s="127" t="s">
        <v>90</v>
      </c>
    </row>
    <row r="299" spans="2:65" s="118" customFormat="1" x14ac:dyDescent="0.2">
      <c r="B299" s="119"/>
      <c r="D299" s="103" t="s">
        <v>99</v>
      </c>
      <c r="E299" s="120" t="s">
        <v>3</v>
      </c>
      <c r="F299" s="121" t="s">
        <v>236</v>
      </c>
      <c r="H299" s="120" t="s">
        <v>3</v>
      </c>
      <c r="I299" s="122"/>
      <c r="L299" s="119"/>
      <c r="M299" s="123"/>
      <c r="T299" s="124"/>
      <c r="AT299" s="120" t="s">
        <v>99</v>
      </c>
      <c r="AU299" s="120" t="s">
        <v>5</v>
      </c>
      <c r="AV299" s="118" t="s">
        <v>89</v>
      </c>
      <c r="AW299" s="118" t="s">
        <v>101</v>
      </c>
      <c r="AX299" s="118" t="s">
        <v>6</v>
      </c>
      <c r="AY299" s="120" t="s">
        <v>90</v>
      </c>
    </row>
    <row r="300" spans="2:65" s="101" customFormat="1" x14ac:dyDescent="0.2">
      <c r="B300" s="102"/>
      <c r="D300" s="103" t="s">
        <v>99</v>
      </c>
      <c r="E300" s="104" t="s">
        <v>3</v>
      </c>
      <c r="F300" s="105" t="s">
        <v>341</v>
      </c>
      <c r="H300" s="106">
        <v>6.45</v>
      </c>
      <c r="I300" s="107"/>
      <c r="L300" s="102"/>
      <c r="M300" s="108"/>
      <c r="T300" s="109"/>
      <c r="AT300" s="104" t="s">
        <v>99</v>
      </c>
      <c r="AU300" s="104" t="s">
        <v>5</v>
      </c>
      <c r="AV300" s="101" t="s">
        <v>5</v>
      </c>
      <c r="AW300" s="101" t="s">
        <v>101</v>
      </c>
      <c r="AX300" s="101" t="s">
        <v>6</v>
      </c>
      <c r="AY300" s="104" t="s">
        <v>90</v>
      </c>
    </row>
    <row r="301" spans="2:65" s="125" customFormat="1" x14ac:dyDescent="0.2">
      <c r="B301" s="126"/>
      <c r="D301" s="103" t="s">
        <v>99</v>
      </c>
      <c r="E301" s="127" t="s">
        <v>3</v>
      </c>
      <c r="F301" s="128" t="s">
        <v>206</v>
      </c>
      <c r="H301" s="129">
        <v>6.45</v>
      </c>
      <c r="I301" s="130"/>
      <c r="L301" s="126"/>
      <c r="M301" s="131"/>
      <c r="T301" s="132"/>
      <c r="AT301" s="127" t="s">
        <v>99</v>
      </c>
      <c r="AU301" s="127" t="s">
        <v>5</v>
      </c>
      <c r="AV301" s="125" t="s">
        <v>107</v>
      </c>
      <c r="AW301" s="125" t="s">
        <v>101</v>
      </c>
      <c r="AX301" s="125" t="s">
        <v>6</v>
      </c>
      <c r="AY301" s="127" t="s">
        <v>90</v>
      </c>
    </row>
    <row r="302" spans="2:65" s="110" customFormat="1" x14ac:dyDescent="0.2">
      <c r="B302" s="111"/>
      <c r="D302" s="103" t="s">
        <v>99</v>
      </c>
      <c r="E302" s="112" t="s">
        <v>3</v>
      </c>
      <c r="F302" s="113" t="s">
        <v>103</v>
      </c>
      <c r="H302" s="114">
        <v>28.83</v>
      </c>
      <c r="I302" s="115"/>
      <c r="L302" s="111"/>
      <c r="M302" s="116"/>
      <c r="T302" s="117"/>
      <c r="AT302" s="112" t="s">
        <v>99</v>
      </c>
      <c r="AU302" s="112" t="s">
        <v>5</v>
      </c>
      <c r="AV302" s="110" t="s">
        <v>97</v>
      </c>
      <c r="AW302" s="110" t="s">
        <v>101</v>
      </c>
      <c r="AX302" s="110" t="s">
        <v>89</v>
      </c>
      <c r="AY302" s="112" t="s">
        <v>90</v>
      </c>
    </row>
    <row r="303" spans="2:65" s="9" customFormat="1" ht="24.2" customHeight="1" x14ac:dyDescent="0.2">
      <c r="B303" s="86"/>
      <c r="C303" s="87" t="s">
        <v>342</v>
      </c>
      <c r="D303" s="87" t="s">
        <v>93</v>
      </c>
      <c r="E303" s="88" t="s">
        <v>343</v>
      </c>
      <c r="F303" s="89" t="s">
        <v>344</v>
      </c>
      <c r="G303" s="90" t="s">
        <v>96</v>
      </c>
      <c r="H303" s="91">
        <v>137.04</v>
      </c>
      <c r="I303" s="92"/>
      <c r="J303" s="93">
        <f>ROUND(I303*H303,2)</f>
        <v>0</v>
      </c>
      <c r="K303" s="94"/>
      <c r="L303" s="10"/>
      <c r="M303" s="95" t="s">
        <v>3</v>
      </c>
      <c r="N303" s="96" t="s">
        <v>39</v>
      </c>
      <c r="P303" s="97">
        <f>O303*H303</f>
        <v>0</v>
      </c>
      <c r="Q303" s="97">
        <v>0</v>
      </c>
      <c r="R303" s="97">
        <f>Q303*H303</f>
        <v>0</v>
      </c>
      <c r="S303" s="97">
        <v>1.7999999999999999E-2</v>
      </c>
      <c r="T303" s="98">
        <f>S303*H303</f>
        <v>2.4667199999999996</v>
      </c>
      <c r="AR303" s="99" t="s">
        <v>138</v>
      </c>
      <c r="AT303" s="99" t="s">
        <v>93</v>
      </c>
      <c r="AU303" s="99" t="s">
        <v>5</v>
      </c>
      <c r="AY303" s="1" t="s">
        <v>90</v>
      </c>
      <c r="BE303" s="100">
        <f>IF(N303="základná",J303,0)</f>
        <v>0</v>
      </c>
      <c r="BF303" s="100">
        <f>IF(N303="znížená",J303,0)</f>
        <v>0</v>
      </c>
      <c r="BG303" s="100">
        <f>IF(N303="zákl. prenesená",J303,0)</f>
        <v>0</v>
      </c>
      <c r="BH303" s="100">
        <f>IF(N303="zníž. prenesená",J303,0)</f>
        <v>0</v>
      </c>
      <c r="BI303" s="100">
        <f>IF(N303="nulová",J303,0)</f>
        <v>0</v>
      </c>
      <c r="BJ303" s="1" t="s">
        <v>5</v>
      </c>
      <c r="BK303" s="100">
        <f>ROUND(I303*H303,2)</f>
        <v>0</v>
      </c>
      <c r="BL303" s="1" t="s">
        <v>138</v>
      </c>
      <c r="BM303" s="99" t="s">
        <v>345</v>
      </c>
    </row>
    <row r="304" spans="2:65" s="118" customFormat="1" x14ac:dyDescent="0.2">
      <c r="B304" s="119"/>
      <c r="D304" s="103" t="s">
        <v>99</v>
      </c>
      <c r="E304" s="120" t="s">
        <v>3</v>
      </c>
      <c r="F304" s="121" t="s">
        <v>227</v>
      </c>
      <c r="H304" s="120" t="s">
        <v>3</v>
      </c>
      <c r="I304" s="122"/>
      <c r="L304" s="119"/>
      <c r="M304" s="123"/>
      <c r="T304" s="124"/>
      <c r="AT304" s="120" t="s">
        <v>99</v>
      </c>
      <c r="AU304" s="120" t="s">
        <v>5</v>
      </c>
      <c r="AV304" s="118" t="s">
        <v>89</v>
      </c>
      <c r="AW304" s="118" t="s">
        <v>101</v>
      </c>
      <c r="AX304" s="118" t="s">
        <v>6</v>
      </c>
      <c r="AY304" s="120" t="s">
        <v>90</v>
      </c>
    </row>
    <row r="305" spans="2:65" s="101" customFormat="1" x14ac:dyDescent="0.2">
      <c r="B305" s="102"/>
      <c r="D305" s="103" t="s">
        <v>99</v>
      </c>
      <c r="E305" s="104" t="s">
        <v>3</v>
      </c>
      <c r="F305" s="105" t="s">
        <v>346</v>
      </c>
      <c r="H305" s="106">
        <v>15.99</v>
      </c>
      <c r="I305" s="107"/>
      <c r="L305" s="102"/>
      <c r="M305" s="108"/>
      <c r="T305" s="109"/>
      <c r="AT305" s="104" t="s">
        <v>99</v>
      </c>
      <c r="AU305" s="104" t="s">
        <v>5</v>
      </c>
      <c r="AV305" s="101" t="s">
        <v>5</v>
      </c>
      <c r="AW305" s="101" t="s">
        <v>101</v>
      </c>
      <c r="AX305" s="101" t="s">
        <v>6</v>
      </c>
      <c r="AY305" s="104" t="s">
        <v>90</v>
      </c>
    </row>
    <row r="306" spans="2:65" s="101" customFormat="1" x14ac:dyDescent="0.2">
      <c r="B306" s="102"/>
      <c r="D306" s="103" t="s">
        <v>99</v>
      </c>
      <c r="E306" s="104" t="s">
        <v>3</v>
      </c>
      <c r="F306" s="105" t="s">
        <v>347</v>
      </c>
      <c r="H306" s="106">
        <v>12.96</v>
      </c>
      <c r="I306" s="107"/>
      <c r="L306" s="102"/>
      <c r="M306" s="108"/>
      <c r="T306" s="109"/>
      <c r="AT306" s="104" t="s">
        <v>99</v>
      </c>
      <c r="AU306" s="104" t="s">
        <v>5</v>
      </c>
      <c r="AV306" s="101" t="s">
        <v>5</v>
      </c>
      <c r="AW306" s="101" t="s">
        <v>101</v>
      </c>
      <c r="AX306" s="101" t="s">
        <v>6</v>
      </c>
      <c r="AY306" s="104" t="s">
        <v>90</v>
      </c>
    </row>
    <row r="307" spans="2:65" s="101" customFormat="1" x14ac:dyDescent="0.2">
      <c r="B307" s="102"/>
      <c r="D307" s="103" t="s">
        <v>99</v>
      </c>
      <c r="E307" s="104" t="s">
        <v>3</v>
      </c>
      <c r="F307" s="105" t="s">
        <v>348</v>
      </c>
      <c r="H307" s="106">
        <v>5.4</v>
      </c>
      <c r="I307" s="107"/>
      <c r="L307" s="102"/>
      <c r="M307" s="108"/>
      <c r="T307" s="109"/>
      <c r="AT307" s="104" t="s">
        <v>99</v>
      </c>
      <c r="AU307" s="104" t="s">
        <v>5</v>
      </c>
      <c r="AV307" s="101" t="s">
        <v>5</v>
      </c>
      <c r="AW307" s="101" t="s">
        <v>101</v>
      </c>
      <c r="AX307" s="101" t="s">
        <v>6</v>
      </c>
      <c r="AY307" s="104" t="s">
        <v>90</v>
      </c>
    </row>
    <row r="308" spans="2:65" s="125" customFormat="1" x14ac:dyDescent="0.2">
      <c r="B308" s="126"/>
      <c r="D308" s="103" t="s">
        <v>99</v>
      </c>
      <c r="E308" s="127" t="s">
        <v>3</v>
      </c>
      <c r="F308" s="128" t="s">
        <v>206</v>
      </c>
      <c r="H308" s="129">
        <v>34.35</v>
      </c>
      <c r="I308" s="130"/>
      <c r="L308" s="126"/>
      <c r="M308" s="131"/>
      <c r="T308" s="132"/>
      <c r="AT308" s="127" t="s">
        <v>99</v>
      </c>
      <c r="AU308" s="127" t="s">
        <v>5</v>
      </c>
      <c r="AV308" s="125" t="s">
        <v>107</v>
      </c>
      <c r="AW308" s="125" t="s">
        <v>101</v>
      </c>
      <c r="AX308" s="125" t="s">
        <v>6</v>
      </c>
      <c r="AY308" s="127" t="s">
        <v>90</v>
      </c>
    </row>
    <row r="309" spans="2:65" s="118" customFormat="1" x14ac:dyDescent="0.2">
      <c r="B309" s="119"/>
      <c r="D309" s="103" t="s">
        <v>99</v>
      </c>
      <c r="E309" s="120" t="s">
        <v>3</v>
      </c>
      <c r="F309" s="121" t="s">
        <v>232</v>
      </c>
      <c r="H309" s="120" t="s">
        <v>3</v>
      </c>
      <c r="I309" s="122"/>
      <c r="L309" s="119"/>
      <c r="M309" s="123"/>
      <c r="T309" s="124"/>
      <c r="AT309" s="120" t="s">
        <v>99</v>
      </c>
      <c r="AU309" s="120" t="s">
        <v>5</v>
      </c>
      <c r="AV309" s="118" t="s">
        <v>89</v>
      </c>
      <c r="AW309" s="118" t="s">
        <v>101</v>
      </c>
      <c r="AX309" s="118" t="s">
        <v>6</v>
      </c>
      <c r="AY309" s="120" t="s">
        <v>90</v>
      </c>
    </row>
    <row r="310" spans="2:65" s="101" customFormat="1" ht="22.5" x14ac:dyDescent="0.2">
      <c r="B310" s="102"/>
      <c r="D310" s="103" t="s">
        <v>99</v>
      </c>
      <c r="E310" s="104" t="s">
        <v>3</v>
      </c>
      <c r="F310" s="105" t="s">
        <v>349</v>
      </c>
      <c r="H310" s="106">
        <v>48.88</v>
      </c>
      <c r="I310" s="107"/>
      <c r="L310" s="102"/>
      <c r="M310" s="108"/>
      <c r="T310" s="109"/>
      <c r="AT310" s="104" t="s">
        <v>99</v>
      </c>
      <c r="AU310" s="104" t="s">
        <v>5</v>
      </c>
      <c r="AV310" s="101" t="s">
        <v>5</v>
      </c>
      <c r="AW310" s="101" t="s">
        <v>101</v>
      </c>
      <c r="AX310" s="101" t="s">
        <v>6</v>
      </c>
      <c r="AY310" s="104" t="s">
        <v>90</v>
      </c>
    </row>
    <row r="311" spans="2:65" s="101" customFormat="1" x14ac:dyDescent="0.2">
      <c r="B311" s="102"/>
      <c r="D311" s="103" t="s">
        <v>99</v>
      </c>
      <c r="E311" s="104" t="s">
        <v>3</v>
      </c>
      <c r="F311" s="105" t="s">
        <v>350</v>
      </c>
      <c r="H311" s="106">
        <v>16.5</v>
      </c>
      <c r="I311" s="107"/>
      <c r="L311" s="102"/>
      <c r="M311" s="108"/>
      <c r="T311" s="109"/>
      <c r="AT311" s="104" t="s">
        <v>99</v>
      </c>
      <c r="AU311" s="104" t="s">
        <v>5</v>
      </c>
      <c r="AV311" s="101" t="s">
        <v>5</v>
      </c>
      <c r="AW311" s="101" t="s">
        <v>101</v>
      </c>
      <c r="AX311" s="101" t="s">
        <v>6</v>
      </c>
      <c r="AY311" s="104" t="s">
        <v>90</v>
      </c>
    </row>
    <row r="312" spans="2:65" s="125" customFormat="1" x14ac:dyDescent="0.2">
      <c r="B312" s="126"/>
      <c r="D312" s="103" t="s">
        <v>99</v>
      </c>
      <c r="E312" s="127" t="s">
        <v>3</v>
      </c>
      <c r="F312" s="128" t="s">
        <v>206</v>
      </c>
      <c r="H312" s="129">
        <v>65.38</v>
      </c>
      <c r="I312" s="130"/>
      <c r="L312" s="126"/>
      <c r="M312" s="131"/>
      <c r="T312" s="132"/>
      <c r="AT312" s="127" t="s">
        <v>99</v>
      </c>
      <c r="AU312" s="127" t="s">
        <v>5</v>
      </c>
      <c r="AV312" s="125" t="s">
        <v>107</v>
      </c>
      <c r="AW312" s="125" t="s">
        <v>101</v>
      </c>
      <c r="AX312" s="125" t="s">
        <v>6</v>
      </c>
      <c r="AY312" s="127" t="s">
        <v>90</v>
      </c>
    </row>
    <row r="313" spans="2:65" s="118" customFormat="1" x14ac:dyDescent="0.2">
      <c r="B313" s="119"/>
      <c r="D313" s="103" t="s">
        <v>99</v>
      </c>
      <c r="E313" s="120" t="s">
        <v>3</v>
      </c>
      <c r="F313" s="121" t="s">
        <v>227</v>
      </c>
      <c r="H313" s="120" t="s">
        <v>3</v>
      </c>
      <c r="I313" s="122"/>
      <c r="L313" s="119"/>
      <c r="M313" s="123"/>
      <c r="T313" s="124"/>
      <c r="AT313" s="120" t="s">
        <v>99</v>
      </c>
      <c r="AU313" s="120" t="s">
        <v>5</v>
      </c>
      <c r="AV313" s="118" t="s">
        <v>89</v>
      </c>
      <c r="AW313" s="118" t="s">
        <v>101</v>
      </c>
      <c r="AX313" s="118" t="s">
        <v>6</v>
      </c>
      <c r="AY313" s="120" t="s">
        <v>90</v>
      </c>
    </row>
    <row r="314" spans="2:65" s="101" customFormat="1" ht="22.5" x14ac:dyDescent="0.2">
      <c r="B314" s="102"/>
      <c r="D314" s="103" t="s">
        <v>99</v>
      </c>
      <c r="E314" s="104" t="s">
        <v>3</v>
      </c>
      <c r="F314" s="105" t="s">
        <v>351</v>
      </c>
      <c r="H314" s="106">
        <v>37.31</v>
      </c>
      <c r="I314" s="107"/>
      <c r="L314" s="102"/>
      <c r="M314" s="108"/>
      <c r="T314" s="109"/>
      <c r="AT314" s="104" t="s">
        <v>99</v>
      </c>
      <c r="AU314" s="104" t="s">
        <v>5</v>
      </c>
      <c r="AV314" s="101" t="s">
        <v>5</v>
      </c>
      <c r="AW314" s="101" t="s">
        <v>101</v>
      </c>
      <c r="AX314" s="101" t="s">
        <v>6</v>
      </c>
      <c r="AY314" s="104" t="s">
        <v>90</v>
      </c>
    </row>
    <row r="315" spans="2:65" s="125" customFormat="1" x14ac:dyDescent="0.2">
      <c r="B315" s="126"/>
      <c r="D315" s="103" t="s">
        <v>99</v>
      </c>
      <c r="E315" s="127" t="s">
        <v>3</v>
      </c>
      <c r="F315" s="128" t="s">
        <v>206</v>
      </c>
      <c r="H315" s="129">
        <v>37.31</v>
      </c>
      <c r="I315" s="130"/>
      <c r="L315" s="126"/>
      <c r="M315" s="131"/>
      <c r="T315" s="132"/>
      <c r="AT315" s="127" t="s">
        <v>99</v>
      </c>
      <c r="AU315" s="127" t="s">
        <v>5</v>
      </c>
      <c r="AV315" s="125" t="s">
        <v>107</v>
      </c>
      <c r="AW315" s="125" t="s">
        <v>101</v>
      </c>
      <c r="AX315" s="125" t="s">
        <v>6</v>
      </c>
      <c r="AY315" s="127" t="s">
        <v>90</v>
      </c>
    </row>
    <row r="316" spans="2:65" s="110" customFormat="1" x14ac:dyDescent="0.2">
      <c r="B316" s="111"/>
      <c r="D316" s="103" t="s">
        <v>99</v>
      </c>
      <c r="E316" s="112" t="s">
        <v>3</v>
      </c>
      <c r="F316" s="113" t="s">
        <v>103</v>
      </c>
      <c r="H316" s="114">
        <v>137.04</v>
      </c>
      <c r="I316" s="115"/>
      <c r="L316" s="111"/>
      <c r="M316" s="116"/>
      <c r="T316" s="117"/>
      <c r="AT316" s="112" t="s">
        <v>99</v>
      </c>
      <c r="AU316" s="112" t="s">
        <v>5</v>
      </c>
      <c r="AV316" s="110" t="s">
        <v>97</v>
      </c>
      <c r="AW316" s="110" t="s">
        <v>101</v>
      </c>
      <c r="AX316" s="110" t="s">
        <v>89</v>
      </c>
      <c r="AY316" s="112" t="s">
        <v>90</v>
      </c>
    </row>
    <row r="317" spans="2:65" s="9" customFormat="1" ht="24.2" customHeight="1" x14ac:dyDescent="0.2">
      <c r="B317" s="86"/>
      <c r="C317" s="87" t="s">
        <v>260</v>
      </c>
      <c r="D317" s="87" t="s">
        <v>93</v>
      </c>
      <c r="E317" s="88" t="s">
        <v>352</v>
      </c>
      <c r="F317" s="89" t="s">
        <v>353</v>
      </c>
      <c r="G317" s="90" t="s">
        <v>96</v>
      </c>
      <c r="H317" s="91">
        <v>104.34099999999999</v>
      </c>
      <c r="I317" s="92"/>
      <c r="J317" s="93">
        <f>ROUND(I317*H317,2)</f>
        <v>0</v>
      </c>
      <c r="K317" s="94"/>
      <c r="L317" s="10"/>
      <c r="M317" s="95" t="s">
        <v>3</v>
      </c>
      <c r="N317" s="96" t="s">
        <v>39</v>
      </c>
      <c r="P317" s="97">
        <f>O317*H317</f>
        <v>0</v>
      </c>
      <c r="Q317" s="97">
        <v>0</v>
      </c>
      <c r="R317" s="97">
        <f>Q317*H317</f>
        <v>0</v>
      </c>
      <c r="S317" s="97">
        <v>5.0000000000000001E-3</v>
      </c>
      <c r="T317" s="98">
        <f>S317*H317</f>
        <v>0.52170499999999997</v>
      </c>
      <c r="AR317" s="99" t="s">
        <v>138</v>
      </c>
      <c r="AT317" s="99" t="s">
        <v>93</v>
      </c>
      <c r="AU317" s="99" t="s">
        <v>5</v>
      </c>
      <c r="AY317" s="1" t="s">
        <v>90</v>
      </c>
      <c r="BE317" s="100">
        <f>IF(N317="základná",J317,0)</f>
        <v>0</v>
      </c>
      <c r="BF317" s="100">
        <f>IF(N317="znížená",J317,0)</f>
        <v>0</v>
      </c>
      <c r="BG317" s="100">
        <f>IF(N317="zákl. prenesená",J317,0)</f>
        <v>0</v>
      </c>
      <c r="BH317" s="100">
        <f>IF(N317="zníž. prenesená",J317,0)</f>
        <v>0</v>
      </c>
      <c r="BI317" s="100">
        <f>IF(N317="nulová",J317,0)</f>
        <v>0</v>
      </c>
      <c r="BJ317" s="1" t="s">
        <v>5</v>
      </c>
      <c r="BK317" s="100">
        <f>ROUND(I317*H317,2)</f>
        <v>0</v>
      </c>
      <c r="BL317" s="1" t="s">
        <v>138</v>
      </c>
      <c r="BM317" s="99" t="s">
        <v>354</v>
      </c>
    </row>
    <row r="318" spans="2:65" s="101" customFormat="1" ht="22.5" x14ac:dyDescent="0.2">
      <c r="B318" s="102"/>
      <c r="D318" s="103" t="s">
        <v>99</v>
      </c>
      <c r="E318" s="104" t="s">
        <v>3</v>
      </c>
      <c r="F318" s="105" t="s">
        <v>355</v>
      </c>
      <c r="H318" s="106">
        <v>104.34099999999999</v>
      </c>
      <c r="I318" s="107"/>
      <c r="L318" s="102"/>
      <c r="M318" s="108"/>
      <c r="T318" s="109"/>
      <c r="AT318" s="104" t="s">
        <v>99</v>
      </c>
      <c r="AU318" s="104" t="s">
        <v>5</v>
      </c>
      <c r="AV318" s="101" t="s">
        <v>5</v>
      </c>
      <c r="AW318" s="101" t="s">
        <v>101</v>
      </c>
      <c r="AX318" s="101" t="s">
        <v>6</v>
      </c>
      <c r="AY318" s="104" t="s">
        <v>90</v>
      </c>
    </row>
    <row r="319" spans="2:65" s="110" customFormat="1" x14ac:dyDescent="0.2">
      <c r="B319" s="111"/>
      <c r="D319" s="103" t="s">
        <v>99</v>
      </c>
      <c r="E319" s="112" t="s">
        <v>3</v>
      </c>
      <c r="F319" s="113" t="s">
        <v>103</v>
      </c>
      <c r="H319" s="114">
        <v>104.34099999999999</v>
      </c>
      <c r="I319" s="115"/>
      <c r="L319" s="111"/>
      <c r="M319" s="116"/>
      <c r="T319" s="117"/>
      <c r="AT319" s="112" t="s">
        <v>99</v>
      </c>
      <c r="AU319" s="112" t="s">
        <v>5</v>
      </c>
      <c r="AV319" s="110" t="s">
        <v>97</v>
      </c>
      <c r="AW319" s="110" t="s">
        <v>101</v>
      </c>
      <c r="AX319" s="110" t="s">
        <v>89</v>
      </c>
      <c r="AY319" s="112" t="s">
        <v>90</v>
      </c>
    </row>
    <row r="320" spans="2:65" s="9" customFormat="1" ht="33" customHeight="1" x14ac:dyDescent="0.2">
      <c r="B320" s="86"/>
      <c r="C320" s="87" t="s">
        <v>356</v>
      </c>
      <c r="D320" s="87" t="s">
        <v>93</v>
      </c>
      <c r="E320" s="88" t="s">
        <v>357</v>
      </c>
      <c r="F320" s="89" t="s">
        <v>358</v>
      </c>
      <c r="G320" s="90" t="s">
        <v>359</v>
      </c>
      <c r="H320" s="91">
        <v>655</v>
      </c>
      <c r="I320" s="92"/>
      <c r="J320" s="93">
        <f>ROUND(I320*H320,2)</f>
        <v>0</v>
      </c>
      <c r="K320" s="94"/>
      <c r="L320" s="10"/>
      <c r="M320" s="95" t="s">
        <v>3</v>
      </c>
      <c r="N320" s="96" t="s">
        <v>39</v>
      </c>
      <c r="P320" s="97">
        <f>O320*H320</f>
        <v>0</v>
      </c>
      <c r="Q320" s="97">
        <v>5.0000000000000002E-5</v>
      </c>
      <c r="R320" s="97">
        <f>Q320*H320</f>
        <v>3.2750000000000001E-2</v>
      </c>
      <c r="S320" s="97">
        <v>1E-3</v>
      </c>
      <c r="T320" s="98">
        <f>S320*H320</f>
        <v>0.65500000000000003</v>
      </c>
      <c r="AR320" s="99" t="s">
        <v>138</v>
      </c>
      <c r="AT320" s="99" t="s">
        <v>93</v>
      </c>
      <c r="AU320" s="99" t="s">
        <v>5</v>
      </c>
      <c r="AY320" s="1" t="s">
        <v>90</v>
      </c>
      <c r="BE320" s="100">
        <f>IF(N320="základná",J320,0)</f>
        <v>0</v>
      </c>
      <c r="BF320" s="100">
        <f>IF(N320="znížená",J320,0)</f>
        <v>0</v>
      </c>
      <c r="BG320" s="100">
        <f>IF(N320="zákl. prenesená",J320,0)</f>
        <v>0</v>
      </c>
      <c r="BH320" s="100">
        <f>IF(N320="zníž. prenesená",J320,0)</f>
        <v>0</v>
      </c>
      <c r="BI320" s="100">
        <f>IF(N320="nulová",J320,0)</f>
        <v>0</v>
      </c>
      <c r="BJ320" s="1" t="s">
        <v>5</v>
      </c>
      <c r="BK320" s="100">
        <f>ROUND(I320*H320,2)</f>
        <v>0</v>
      </c>
      <c r="BL320" s="1" t="s">
        <v>138</v>
      </c>
      <c r="BM320" s="99" t="s">
        <v>360</v>
      </c>
    </row>
    <row r="321" spans="2:65" s="101" customFormat="1" x14ac:dyDescent="0.2">
      <c r="B321" s="102"/>
      <c r="D321" s="103" t="s">
        <v>99</v>
      </c>
      <c r="E321" s="104" t="s">
        <v>3</v>
      </c>
      <c r="F321" s="105" t="s">
        <v>361</v>
      </c>
      <c r="H321" s="106">
        <v>655</v>
      </c>
      <c r="I321" s="107"/>
      <c r="L321" s="102"/>
      <c r="M321" s="108"/>
      <c r="T321" s="109"/>
      <c r="AT321" s="104" t="s">
        <v>99</v>
      </c>
      <c r="AU321" s="104" t="s">
        <v>5</v>
      </c>
      <c r="AV321" s="101" t="s">
        <v>5</v>
      </c>
      <c r="AW321" s="101" t="s">
        <v>101</v>
      </c>
      <c r="AX321" s="101" t="s">
        <v>6</v>
      </c>
      <c r="AY321" s="104" t="s">
        <v>90</v>
      </c>
    </row>
    <row r="322" spans="2:65" s="110" customFormat="1" x14ac:dyDescent="0.2">
      <c r="B322" s="111"/>
      <c r="D322" s="103" t="s">
        <v>99</v>
      </c>
      <c r="E322" s="112" t="s">
        <v>3</v>
      </c>
      <c r="F322" s="113" t="s">
        <v>103</v>
      </c>
      <c r="H322" s="114">
        <v>655</v>
      </c>
      <c r="I322" s="115"/>
      <c r="L322" s="111"/>
      <c r="M322" s="116"/>
      <c r="T322" s="117"/>
      <c r="AT322" s="112" t="s">
        <v>99</v>
      </c>
      <c r="AU322" s="112" t="s">
        <v>5</v>
      </c>
      <c r="AV322" s="110" t="s">
        <v>97</v>
      </c>
      <c r="AW322" s="110" t="s">
        <v>101</v>
      </c>
      <c r="AX322" s="110" t="s">
        <v>89</v>
      </c>
      <c r="AY322" s="112" t="s">
        <v>90</v>
      </c>
    </row>
    <row r="323" spans="2:65" s="73" customFormat="1" ht="22.9" customHeight="1" x14ac:dyDescent="0.2">
      <c r="B323" s="74"/>
      <c r="D323" s="75" t="s">
        <v>86</v>
      </c>
      <c r="E323" s="84" t="s">
        <v>362</v>
      </c>
      <c r="F323" s="84" t="s">
        <v>363</v>
      </c>
      <c r="I323" s="77"/>
      <c r="J323" s="85">
        <f>BK323</f>
        <v>0</v>
      </c>
      <c r="L323" s="74"/>
      <c r="M323" s="79"/>
      <c r="P323" s="80">
        <f>SUM(P324:P327)</f>
        <v>0</v>
      </c>
      <c r="R323" s="80">
        <f>SUM(R324:R327)</f>
        <v>0</v>
      </c>
      <c r="T323" s="81">
        <f>SUM(T324:T327)</f>
        <v>1.29789</v>
      </c>
      <c r="AR323" s="75" t="s">
        <v>5</v>
      </c>
      <c r="AT323" s="82" t="s">
        <v>86</v>
      </c>
      <c r="AU323" s="82" t="s">
        <v>89</v>
      </c>
      <c r="AY323" s="75" t="s">
        <v>90</v>
      </c>
      <c r="BK323" s="83">
        <f>SUM(BK324:BK327)</f>
        <v>0</v>
      </c>
    </row>
    <row r="324" spans="2:65" s="9" customFormat="1" ht="37.9" customHeight="1" x14ac:dyDescent="0.2">
      <c r="B324" s="86"/>
      <c r="C324" s="87" t="s">
        <v>364</v>
      </c>
      <c r="D324" s="87" t="s">
        <v>93</v>
      </c>
      <c r="E324" s="88" t="s">
        <v>365</v>
      </c>
      <c r="F324" s="89" t="s">
        <v>366</v>
      </c>
      <c r="G324" s="90" t="s">
        <v>96</v>
      </c>
      <c r="H324" s="91">
        <v>86.525999999999996</v>
      </c>
      <c r="I324" s="92"/>
      <c r="J324" s="93">
        <f>ROUND(I324*H324,2)</f>
        <v>0</v>
      </c>
      <c r="K324" s="94"/>
      <c r="L324" s="10"/>
      <c r="M324" s="95" t="s">
        <v>3</v>
      </c>
      <c r="N324" s="96" t="s">
        <v>39</v>
      </c>
      <c r="P324" s="97">
        <f>O324*H324</f>
        <v>0</v>
      </c>
      <c r="Q324" s="97">
        <v>0</v>
      </c>
      <c r="R324" s="97">
        <f>Q324*H324</f>
        <v>0</v>
      </c>
      <c r="S324" s="97">
        <v>1.4999999999999999E-2</v>
      </c>
      <c r="T324" s="98">
        <f>S324*H324</f>
        <v>1.29789</v>
      </c>
      <c r="AR324" s="99" t="s">
        <v>138</v>
      </c>
      <c r="AT324" s="99" t="s">
        <v>93</v>
      </c>
      <c r="AU324" s="99" t="s">
        <v>5</v>
      </c>
      <c r="AY324" s="1" t="s">
        <v>90</v>
      </c>
      <c r="BE324" s="100">
        <f>IF(N324="základná",J324,0)</f>
        <v>0</v>
      </c>
      <c r="BF324" s="100">
        <f>IF(N324="znížená",J324,0)</f>
        <v>0</v>
      </c>
      <c r="BG324" s="100">
        <f>IF(N324="zákl. prenesená",J324,0)</f>
        <v>0</v>
      </c>
      <c r="BH324" s="100">
        <f>IF(N324="zníž. prenesená",J324,0)</f>
        <v>0</v>
      </c>
      <c r="BI324" s="100">
        <f>IF(N324="nulová",J324,0)</f>
        <v>0</v>
      </c>
      <c r="BJ324" s="1" t="s">
        <v>5</v>
      </c>
      <c r="BK324" s="100">
        <f>ROUND(I324*H324,2)</f>
        <v>0</v>
      </c>
      <c r="BL324" s="1" t="s">
        <v>138</v>
      </c>
      <c r="BM324" s="99" t="s">
        <v>367</v>
      </c>
    </row>
    <row r="325" spans="2:65" s="101" customFormat="1" x14ac:dyDescent="0.2">
      <c r="B325" s="102"/>
      <c r="D325" s="103" t="s">
        <v>99</v>
      </c>
      <c r="E325" s="104" t="s">
        <v>3</v>
      </c>
      <c r="F325" s="105" t="s">
        <v>368</v>
      </c>
      <c r="H325" s="106">
        <v>20.471</v>
      </c>
      <c r="I325" s="107"/>
      <c r="L325" s="102"/>
      <c r="M325" s="108"/>
      <c r="T325" s="109"/>
      <c r="AT325" s="104" t="s">
        <v>99</v>
      </c>
      <c r="AU325" s="104" t="s">
        <v>5</v>
      </c>
      <c r="AV325" s="101" t="s">
        <v>5</v>
      </c>
      <c r="AW325" s="101" t="s">
        <v>101</v>
      </c>
      <c r="AX325" s="101" t="s">
        <v>6</v>
      </c>
      <c r="AY325" s="104" t="s">
        <v>90</v>
      </c>
    </row>
    <row r="326" spans="2:65" s="101" customFormat="1" x14ac:dyDescent="0.2">
      <c r="B326" s="102"/>
      <c r="D326" s="103" t="s">
        <v>99</v>
      </c>
      <c r="E326" s="104" t="s">
        <v>3</v>
      </c>
      <c r="F326" s="105" t="s">
        <v>369</v>
      </c>
      <c r="H326" s="106">
        <v>66.055000000000007</v>
      </c>
      <c r="I326" s="107"/>
      <c r="L326" s="102"/>
      <c r="M326" s="108"/>
      <c r="T326" s="109"/>
      <c r="AT326" s="104" t="s">
        <v>99</v>
      </c>
      <c r="AU326" s="104" t="s">
        <v>5</v>
      </c>
      <c r="AV326" s="101" t="s">
        <v>5</v>
      </c>
      <c r="AW326" s="101" t="s">
        <v>101</v>
      </c>
      <c r="AX326" s="101" t="s">
        <v>6</v>
      </c>
      <c r="AY326" s="104" t="s">
        <v>90</v>
      </c>
    </row>
    <row r="327" spans="2:65" s="110" customFormat="1" x14ac:dyDescent="0.2">
      <c r="B327" s="111"/>
      <c r="D327" s="103" t="s">
        <v>99</v>
      </c>
      <c r="E327" s="112" t="s">
        <v>3</v>
      </c>
      <c r="F327" s="113" t="s">
        <v>103</v>
      </c>
      <c r="H327" s="114">
        <v>86.525999999999996</v>
      </c>
      <c r="I327" s="115"/>
      <c r="L327" s="111"/>
      <c r="M327" s="116"/>
      <c r="T327" s="117"/>
      <c r="AT327" s="112" t="s">
        <v>99</v>
      </c>
      <c r="AU327" s="112" t="s">
        <v>5</v>
      </c>
      <c r="AV327" s="110" t="s">
        <v>97</v>
      </c>
      <c r="AW327" s="110" t="s">
        <v>101</v>
      </c>
      <c r="AX327" s="110" t="s">
        <v>89</v>
      </c>
      <c r="AY327" s="112" t="s">
        <v>90</v>
      </c>
    </row>
    <row r="328" spans="2:65" s="73" customFormat="1" ht="22.9" customHeight="1" x14ac:dyDescent="0.2">
      <c r="B328" s="74"/>
      <c r="D328" s="75" t="s">
        <v>86</v>
      </c>
      <c r="E328" s="84" t="s">
        <v>370</v>
      </c>
      <c r="F328" s="84" t="s">
        <v>371</v>
      </c>
      <c r="I328" s="77"/>
      <c r="J328" s="85">
        <f>BK328</f>
        <v>0</v>
      </c>
      <c r="L328" s="74"/>
      <c r="M328" s="79"/>
      <c r="P328" s="80">
        <f>SUM(P329:P333)</f>
        <v>0</v>
      </c>
      <c r="R328" s="80">
        <f>SUM(R329:R333)</f>
        <v>0</v>
      </c>
      <c r="T328" s="81">
        <f>SUM(T329:T333)</f>
        <v>1.6310250000000002</v>
      </c>
      <c r="AR328" s="75" t="s">
        <v>5</v>
      </c>
      <c r="AT328" s="82" t="s">
        <v>86</v>
      </c>
      <c r="AU328" s="82" t="s">
        <v>89</v>
      </c>
      <c r="AY328" s="75" t="s">
        <v>90</v>
      </c>
      <c r="BK328" s="83">
        <f>SUM(BK329:BK333)</f>
        <v>0</v>
      </c>
    </row>
    <row r="329" spans="2:65" s="9" customFormat="1" ht="33" customHeight="1" x14ac:dyDescent="0.2">
      <c r="B329" s="86"/>
      <c r="C329" s="87" t="s">
        <v>372</v>
      </c>
      <c r="D329" s="87" t="s">
        <v>93</v>
      </c>
      <c r="E329" s="88" t="s">
        <v>373</v>
      </c>
      <c r="F329" s="89" t="s">
        <v>374</v>
      </c>
      <c r="G329" s="90" t="s">
        <v>96</v>
      </c>
      <c r="H329" s="91">
        <v>1631.0250000000001</v>
      </c>
      <c r="I329" s="92"/>
      <c r="J329" s="93">
        <f>ROUND(I329*H329,2)</f>
        <v>0</v>
      </c>
      <c r="K329" s="94"/>
      <c r="L329" s="10"/>
      <c r="M329" s="95" t="s">
        <v>3</v>
      </c>
      <c r="N329" s="96" t="s">
        <v>39</v>
      </c>
      <c r="P329" s="97">
        <f>O329*H329</f>
        <v>0</v>
      </c>
      <c r="Q329" s="97">
        <v>0</v>
      </c>
      <c r="R329" s="97">
        <f>Q329*H329</f>
        <v>0</v>
      </c>
      <c r="S329" s="97">
        <v>1E-3</v>
      </c>
      <c r="T329" s="98">
        <f>S329*H329</f>
        <v>1.6310250000000002</v>
      </c>
      <c r="AR329" s="99" t="s">
        <v>138</v>
      </c>
      <c r="AT329" s="99" t="s">
        <v>93</v>
      </c>
      <c r="AU329" s="99" t="s">
        <v>5</v>
      </c>
      <c r="AY329" s="1" t="s">
        <v>90</v>
      </c>
      <c r="BE329" s="100">
        <f>IF(N329="základná",J329,0)</f>
        <v>0</v>
      </c>
      <c r="BF329" s="100">
        <f>IF(N329="znížená",J329,0)</f>
        <v>0</v>
      </c>
      <c r="BG329" s="100">
        <f>IF(N329="zákl. prenesená",J329,0)</f>
        <v>0</v>
      </c>
      <c r="BH329" s="100">
        <f>IF(N329="zníž. prenesená",J329,0)</f>
        <v>0</v>
      </c>
      <c r="BI329" s="100">
        <f>IF(N329="nulová",J329,0)</f>
        <v>0</v>
      </c>
      <c r="BJ329" s="1" t="s">
        <v>5</v>
      </c>
      <c r="BK329" s="100">
        <f>ROUND(I329*H329,2)</f>
        <v>0</v>
      </c>
      <c r="BL329" s="1" t="s">
        <v>138</v>
      </c>
      <c r="BM329" s="99" t="s">
        <v>375</v>
      </c>
    </row>
    <row r="330" spans="2:65" s="101" customFormat="1" ht="22.5" x14ac:dyDescent="0.2">
      <c r="B330" s="102"/>
      <c r="D330" s="103" t="s">
        <v>99</v>
      </c>
      <c r="E330" s="104" t="s">
        <v>3</v>
      </c>
      <c r="F330" s="105" t="s">
        <v>376</v>
      </c>
      <c r="H330" s="106">
        <v>456.07100000000003</v>
      </c>
      <c r="I330" s="107"/>
      <c r="L330" s="102"/>
      <c r="M330" s="108"/>
      <c r="T330" s="109"/>
      <c r="AT330" s="104" t="s">
        <v>99</v>
      </c>
      <c r="AU330" s="104" t="s">
        <v>5</v>
      </c>
      <c r="AV330" s="101" t="s">
        <v>5</v>
      </c>
      <c r="AW330" s="101" t="s">
        <v>101</v>
      </c>
      <c r="AX330" s="101" t="s">
        <v>6</v>
      </c>
      <c r="AY330" s="104" t="s">
        <v>90</v>
      </c>
    </row>
    <row r="331" spans="2:65" s="101" customFormat="1" ht="33.75" x14ac:dyDescent="0.2">
      <c r="B331" s="102"/>
      <c r="D331" s="103" t="s">
        <v>99</v>
      </c>
      <c r="E331" s="104" t="s">
        <v>3</v>
      </c>
      <c r="F331" s="105" t="s">
        <v>377</v>
      </c>
      <c r="H331" s="106">
        <v>587.91700000000003</v>
      </c>
      <c r="I331" s="107"/>
      <c r="L331" s="102"/>
      <c r="M331" s="108"/>
      <c r="T331" s="109"/>
      <c r="AT331" s="104" t="s">
        <v>99</v>
      </c>
      <c r="AU331" s="104" t="s">
        <v>5</v>
      </c>
      <c r="AV331" s="101" t="s">
        <v>5</v>
      </c>
      <c r="AW331" s="101" t="s">
        <v>101</v>
      </c>
      <c r="AX331" s="101" t="s">
        <v>6</v>
      </c>
      <c r="AY331" s="104" t="s">
        <v>90</v>
      </c>
    </row>
    <row r="332" spans="2:65" s="101" customFormat="1" ht="33.75" x14ac:dyDescent="0.2">
      <c r="B332" s="102"/>
      <c r="D332" s="103" t="s">
        <v>99</v>
      </c>
      <c r="E332" s="104" t="s">
        <v>3</v>
      </c>
      <c r="F332" s="105" t="s">
        <v>378</v>
      </c>
      <c r="H332" s="106">
        <v>587.03700000000003</v>
      </c>
      <c r="I332" s="107"/>
      <c r="L332" s="102"/>
      <c r="M332" s="108"/>
      <c r="T332" s="109"/>
      <c r="AT332" s="104" t="s">
        <v>99</v>
      </c>
      <c r="AU332" s="104" t="s">
        <v>5</v>
      </c>
      <c r="AV332" s="101" t="s">
        <v>5</v>
      </c>
      <c r="AW332" s="101" t="s">
        <v>101</v>
      </c>
      <c r="AX332" s="101" t="s">
        <v>6</v>
      </c>
      <c r="AY332" s="104" t="s">
        <v>90</v>
      </c>
    </row>
    <row r="333" spans="2:65" s="110" customFormat="1" x14ac:dyDescent="0.2">
      <c r="B333" s="111"/>
      <c r="D333" s="103" t="s">
        <v>99</v>
      </c>
      <c r="E333" s="112" t="s">
        <v>3</v>
      </c>
      <c r="F333" s="113" t="s">
        <v>103</v>
      </c>
      <c r="H333" s="114">
        <v>1631.0250000000001</v>
      </c>
      <c r="I333" s="115"/>
      <c r="L333" s="111"/>
      <c r="M333" s="116"/>
      <c r="T333" s="117"/>
      <c r="AT333" s="112" t="s">
        <v>99</v>
      </c>
      <c r="AU333" s="112" t="s">
        <v>5</v>
      </c>
      <c r="AV333" s="110" t="s">
        <v>97</v>
      </c>
      <c r="AW333" s="110" t="s">
        <v>101</v>
      </c>
      <c r="AX333" s="110" t="s">
        <v>89</v>
      </c>
      <c r="AY333" s="112" t="s">
        <v>90</v>
      </c>
    </row>
    <row r="334" spans="2:65" s="73" customFormat="1" ht="22.9" customHeight="1" x14ac:dyDescent="0.2">
      <c r="B334" s="74"/>
      <c r="D334" s="75" t="s">
        <v>86</v>
      </c>
      <c r="E334" s="84" t="s">
        <v>379</v>
      </c>
      <c r="F334" s="84" t="s">
        <v>380</v>
      </c>
      <c r="I334" s="77"/>
      <c r="J334" s="85">
        <f>BK334</f>
        <v>0</v>
      </c>
      <c r="L334" s="74"/>
      <c r="M334" s="79"/>
      <c r="P334" s="80">
        <f>SUM(P335:P336)</f>
        <v>0</v>
      </c>
      <c r="R334" s="80">
        <f>SUM(R335:R336)</f>
        <v>0</v>
      </c>
      <c r="T334" s="81">
        <f>SUM(T335:T336)</f>
        <v>23.136559999999999</v>
      </c>
      <c r="AR334" s="75" t="s">
        <v>5</v>
      </c>
      <c r="AT334" s="82" t="s">
        <v>86</v>
      </c>
      <c r="AU334" s="82" t="s">
        <v>89</v>
      </c>
      <c r="AY334" s="75" t="s">
        <v>90</v>
      </c>
      <c r="BK334" s="83">
        <f>SUM(BK335:BK336)</f>
        <v>0</v>
      </c>
    </row>
    <row r="335" spans="2:65" s="9" customFormat="1" ht="24.2" customHeight="1" x14ac:dyDescent="0.2">
      <c r="B335" s="86"/>
      <c r="C335" s="87" t="s">
        <v>271</v>
      </c>
      <c r="D335" s="87" t="s">
        <v>93</v>
      </c>
      <c r="E335" s="88" t="s">
        <v>381</v>
      </c>
      <c r="F335" s="89" t="s">
        <v>382</v>
      </c>
      <c r="G335" s="90" t="s">
        <v>96</v>
      </c>
      <c r="H335" s="91">
        <v>1156.828</v>
      </c>
      <c r="I335" s="92"/>
      <c r="J335" s="93">
        <f>ROUND(I335*H335,2)</f>
        <v>0</v>
      </c>
      <c r="K335" s="94"/>
      <c r="L335" s="10"/>
      <c r="M335" s="95" t="s">
        <v>3</v>
      </c>
      <c r="N335" s="96" t="s">
        <v>39</v>
      </c>
      <c r="P335" s="97">
        <f>O335*H335</f>
        <v>0</v>
      </c>
      <c r="Q335" s="97">
        <v>0</v>
      </c>
      <c r="R335" s="97">
        <f>Q335*H335</f>
        <v>0</v>
      </c>
      <c r="S335" s="97">
        <v>0.02</v>
      </c>
      <c r="T335" s="98">
        <f>S335*H335</f>
        <v>23.136559999999999</v>
      </c>
      <c r="AR335" s="99" t="s">
        <v>138</v>
      </c>
      <c r="AT335" s="99" t="s">
        <v>93</v>
      </c>
      <c r="AU335" s="99" t="s">
        <v>5</v>
      </c>
      <c r="AY335" s="1" t="s">
        <v>90</v>
      </c>
      <c r="BE335" s="100">
        <f>IF(N335="základná",J335,0)</f>
        <v>0</v>
      </c>
      <c r="BF335" s="100">
        <f>IF(N335="znížená",J335,0)</f>
        <v>0</v>
      </c>
      <c r="BG335" s="100">
        <f>IF(N335="zákl. prenesená",J335,0)</f>
        <v>0</v>
      </c>
      <c r="BH335" s="100">
        <f>IF(N335="zníž. prenesená",J335,0)</f>
        <v>0</v>
      </c>
      <c r="BI335" s="100">
        <f>IF(N335="nulová",J335,0)</f>
        <v>0</v>
      </c>
      <c r="BJ335" s="1" t="s">
        <v>5</v>
      </c>
      <c r="BK335" s="100">
        <f>ROUND(I335*H335,2)</f>
        <v>0</v>
      </c>
      <c r="BL335" s="1" t="s">
        <v>138</v>
      </c>
      <c r="BM335" s="99" t="s">
        <v>383</v>
      </c>
    </row>
    <row r="336" spans="2:65" s="101" customFormat="1" x14ac:dyDescent="0.2">
      <c r="B336" s="102"/>
      <c r="D336" s="103" t="s">
        <v>99</v>
      </c>
      <c r="E336" s="104" t="s">
        <v>3</v>
      </c>
      <c r="F336" s="105" t="s">
        <v>2</v>
      </c>
      <c r="H336" s="106">
        <v>1156.828</v>
      </c>
      <c r="I336" s="107"/>
      <c r="L336" s="102"/>
      <c r="M336" s="108"/>
      <c r="T336" s="109"/>
      <c r="AT336" s="104" t="s">
        <v>99</v>
      </c>
      <c r="AU336" s="104" t="s">
        <v>5</v>
      </c>
      <c r="AV336" s="101" t="s">
        <v>5</v>
      </c>
      <c r="AW336" s="101" t="s">
        <v>101</v>
      </c>
      <c r="AX336" s="101" t="s">
        <v>89</v>
      </c>
      <c r="AY336" s="104" t="s">
        <v>90</v>
      </c>
    </row>
    <row r="337" spans="2:65" s="73" customFormat="1" ht="25.9" customHeight="1" x14ac:dyDescent="0.2">
      <c r="B337" s="74"/>
      <c r="D337" s="75" t="s">
        <v>86</v>
      </c>
      <c r="E337" s="76" t="s">
        <v>384</v>
      </c>
      <c r="F337" s="76" t="s">
        <v>385</v>
      </c>
      <c r="I337" s="77"/>
      <c r="J337" s="78">
        <f>BK337</f>
        <v>0</v>
      </c>
      <c r="L337" s="74"/>
      <c r="M337" s="79"/>
      <c r="P337" s="80">
        <f>P338</f>
        <v>0</v>
      </c>
      <c r="R337" s="80">
        <f>R338</f>
        <v>0</v>
      </c>
      <c r="T337" s="81">
        <f>T338</f>
        <v>0</v>
      </c>
      <c r="AR337" s="75" t="s">
        <v>97</v>
      </c>
      <c r="AT337" s="82" t="s">
        <v>86</v>
      </c>
      <c r="AU337" s="82" t="s">
        <v>6</v>
      </c>
      <c r="AY337" s="75" t="s">
        <v>90</v>
      </c>
      <c r="BK337" s="83">
        <f>BK338</f>
        <v>0</v>
      </c>
    </row>
    <row r="338" spans="2:65" s="9" customFormat="1" ht="24.2" customHeight="1" x14ac:dyDescent="0.2">
      <c r="B338" s="86"/>
      <c r="C338" s="87" t="s">
        <v>386</v>
      </c>
      <c r="D338" s="87" t="s">
        <v>93</v>
      </c>
      <c r="E338" s="88" t="s">
        <v>387</v>
      </c>
      <c r="F338" s="89" t="s">
        <v>388</v>
      </c>
      <c r="G338" s="90" t="s">
        <v>389</v>
      </c>
      <c r="H338" s="91">
        <v>240</v>
      </c>
      <c r="I338" s="92"/>
      <c r="J338" s="93">
        <f>ROUND(I338*H338,2)</f>
        <v>0</v>
      </c>
      <c r="K338" s="94"/>
      <c r="L338" s="10"/>
      <c r="M338" s="133" t="s">
        <v>3</v>
      </c>
      <c r="N338" s="134" t="s">
        <v>39</v>
      </c>
      <c r="O338" s="135"/>
      <c r="P338" s="136">
        <f>O338*H338</f>
        <v>0</v>
      </c>
      <c r="Q338" s="136">
        <v>0</v>
      </c>
      <c r="R338" s="136">
        <f>Q338*H338</f>
        <v>0</v>
      </c>
      <c r="S338" s="136">
        <v>0</v>
      </c>
      <c r="T338" s="137">
        <f>S338*H338</f>
        <v>0</v>
      </c>
      <c r="AR338" s="99" t="s">
        <v>390</v>
      </c>
      <c r="AT338" s="99" t="s">
        <v>93</v>
      </c>
      <c r="AU338" s="99" t="s">
        <v>89</v>
      </c>
      <c r="AY338" s="1" t="s">
        <v>90</v>
      </c>
      <c r="BE338" s="100">
        <f>IF(N338="základná",J338,0)</f>
        <v>0</v>
      </c>
      <c r="BF338" s="100">
        <f>IF(N338="znížená",J338,0)</f>
        <v>0</v>
      </c>
      <c r="BG338" s="100">
        <f>IF(N338="zákl. prenesená",J338,0)</f>
        <v>0</v>
      </c>
      <c r="BH338" s="100">
        <f>IF(N338="zníž. prenesená",J338,0)</f>
        <v>0</v>
      </c>
      <c r="BI338" s="100">
        <f>IF(N338="nulová",J338,0)</f>
        <v>0</v>
      </c>
      <c r="BJ338" s="1" t="s">
        <v>5</v>
      </c>
      <c r="BK338" s="100">
        <f>ROUND(I338*H338,2)</f>
        <v>0</v>
      </c>
      <c r="BL338" s="1" t="s">
        <v>390</v>
      </c>
      <c r="BM338" s="99" t="s">
        <v>391</v>
      </c>
    </row>
    <row r="339" spans="2:65" s="9" customFormat="1" ht="6.95" customHeight="1" x14ac:dyDescent="0.2">
      <c r="B339" s="40"/>
      <c r="C339" s="41"/>
      <c r="D339" s="41"/>
      <c r="E339" s="41"/>
      <c r="F339" s="41"/>
      <c r="G339" s="41"/>
      <c r="H339" s="41"/>
      <c r="I339" s="41"/>
      <c r="J339" s="41"/>
      <c r="K339" s="41"/>
      <c r="L339" s="10"/>
    </row>
  </sheetData>
  <autoFilter ref="C133:K338" xr:uid="{00000000-0009-0000-0000-000000000000}"/>
  <mergeCells count="12">
    <mergeCell ref="E126:H126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88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56" ht="36.950000000000003" customHeight="1" x14ac:dyDescent="0.2">
      <c r="L2" s="152" t="s">
        <v>0</v>
      </c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" t="s">
        <v>392</v>
      </c>
      <c r="AZ2" s="2" t="s">
        <v>393</v>
      </c>
      <c r="BA2" s="2" t="s">
        <v>3</v>
      </c>
      <c r="BB2" s="2" t="s">
        <v>3</v>
      </c>
      <c r="BC2" s="2" t="s">
        <v>394</v>
      </c>
      <c r="BD2" s="2" t="s">
        <v>5</v>
      </c>
    </row>
    <row r="3" spans="2:56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1" t="s">
        <v>6</v>
      </c>
      <c r="AZ3" s="2" t="s">
        <v>395</v>
      </c>
      <c r="BA3" s="2" t="s">
        <v>3</v>
      </c>
      <c r="BB3" s="2" t="s">
        <v>3</v>
      </c>
      <c r="BC3" s="2" t="s">
        <v>396</v>
      </c>
      <c r="BD3" s="2" t="s">
        <v>5</v>
      </c>
    </row>
    <row r="4" spans="2:56" ht="24.95" customHeight="1" x14ac:dyDescent="0.2">
      <c r="B4" s="5"/>
      <c r="D4" s="6" t="s">
        <v>9</v>
      </c>
      <c r="L4" s="5"/>
      <c r="M4" s="7" t="s">
        <v>10</v>
      </c>
      <c r="AT4" s="1" t="s">
        <v>11</v>
      </c>
      <c r="AZ4" s="2" t="s">
        <v>397</v>
      </c>
      <c r="BA4" s="2" t="s">
        <v>3</v>
      </c>
      <c r="BB4" s="2" t="s">
        <v>3</v>
      </c>
      <c r="BC4" s="2" t="s">
        <v>398</v>
      </c>
      <c r="BD4" s="2" t="s">
        <v>5</v>
      </c>
    </row>
    <row r="5" spans="2:56" ht="6.95" customHeight="1" x14ac:dyDescent="0.2">
      <c r="B5" s="5"/>
      <c r="L5" s="5"/>
      <c r="AZ5" s="2" t="s">
        <v>399</v>
      </c>
      <c r="BA5" s="2" t="s">
        <v>3</v>
      </c>
      <c r="BB5" s="2" t="s">
        <v>3</v>
      </c>
      <c r="BC5" s="2" t="s">
        <v>400</v>
      </c>
      <c r="BD5" s="2" t="s">
        <v>5</v>
      </c>
    </row>
    <row r="6" spans="2:56" ht="12" customHeight="1" x14ac:dyDescent="0.2">
      <c r="B6" s="5"/>
      <c r="D6" s="8" t="s">
        <v>12</v>
      </c>
      <c r="L6" s="5"/>
      <c r="AZ6" s="2" t="s">
        <v>401</v>
      </c>
      <c r="BA6" s="2" t="s">
        <v>3</v>
      </c>
      <c r="BB6" s="2" t="s">
        <v>3</v>
      </c>
      <c r="BC6" s="2" t="s">
        <v>402</v>
      </c>
      <c r="BD6" s="2" t="s">
        <v>5</v>
      </c>
    </row>
    <row r="7" spans="2:56" ht="26.25" customHeight="1" x14ac:dyDescent="0.2">
      <c r="B7" s="5"/>
      <c r="E7" s="154" t="s">
        <v>1982</v>
      </c>
      <c r="F7" s="155"/>
      <c r="G7" s="155"/>
      <c r="H7" s="155"/>
      <c r="L7" s="5"/>
      <c r="AZ7" s="2" t="s">
        <v>403</v>
      </c>
      <c r="BA7" s="2" t="s">
        <v>3</v>
      </c>
      <c r="BB7" s="2" t="s">
        <v>3</v>
      </c>
      <c r="BC7" s="2" t="s">
        <v>404</v>
      </c>
      <c r="BD7" s="2" t="s">
        <v>5</v>
      </c>
    </row>
    <row r="8" spans="2:56" ht="12" customHeight="1" x14ac:dyDescent="0.2">
      <c r="B8" s="5"/>
      <c r="D8" s="8" t="s">
        <v>13</v>
      </c>
      <c r="L8" s="5"/>
      <c r="AZ8" s="2" t="s">
        <v>405</v>
      </c>
      <c r="BA8" s="2" t="s">
        <v>3</v>
      </c>
      <c r="BB8" s="2" t="s">
        <v>3</v>
      </c>
      <c r="BC8" s="2" t="s">
        <v>406</v>
      </c>
      <c r="BD8" s="2" t="s">
        <v>5</v>
      </c>
    </row>
    <row r="9" spans="2:56" s="9" customFormat="1" ht="16.5" customHeight="1" x14ac:dyDescent="0.2">
      <c r="B9" s="10"/>
      <c r="E9" s="154" t="s">
        <v>14</v>
      </c>
      <c r="F9" s="151"/>
      <c r="G9" s="151"/>
      <c r="H9" s="151"/>
      <c r="L9" s="10"/>
      <c r="AZ9" s="2" t="s">
        <v>407</v>
      </c>
      <c r="BA9" s="2" t="s">
        <v>3</v>
      </c>
      <c r="BB9" s="2" t="s">
        <v>3</v>
      </c>
      <c r="BC9" s="2" t="s">
        <v>408</v>
      </c>
      <c r="BD9" s="2" t="s">
        <v>5</v>
      </c>
    </row>
    <row r="10" spans="2:56" s="9" customFormat="1" ht="12" customHeight="1" x14ac:dyDescent="0.2">
      <c r="B10" s="10"/>
      <c r="D10" s="8" t="s">
        <v>15</v>
      </c>
      <c r="L10" s="10"/>
      <c r="AZ10" s="2" t="s">
        <v>409</v>
      </c>
      <c r="BA10" s="2" t="s">
        <v>3</v>
      </c>
      <c r="BB10" s="2" t="s">
        <v>3</v>
      </c>
      <c r="BC10" s="2" t="s">
        <v>410</v>
      </c>
      <c r="BD10" s="2" t="s">
        <v>5</v>
      </c>
    </row>
    <row r="11" spans="2:56" s="9" customFormat="1" ht="16.5" customHeight="1" x14ac:dyDescent="0.2">
      <c r="B11" s="10"/>
      <c r="E11" s="150" t="s">
        <v>411</v>
      </c>
      <c r="F11" s="151"/>
      <c r="G11" s="151"/>
      <c r="H11" s="151"/>
      <c r="L11" s="10"/>
      <c r="AZ11" s="2" t="s">
        <v>412</v>
      </c>
      <c r="BA11" s="2" t="s">
        <v>3</v>
      </c>
      <c r="BB11" s="2" t="s">
        <v>3</v>
      </c>
      <c r="BC11" s="2" t="s">
        <v>413</v>
      </c>
      <c r="BD11" s="2" t="s">
        <v>5</v>
      </c>
    </row>
    <row r="12" spans="2:56" s="9" customFormat="1" x14ac:dyDescent="0.2">
      <c r="B12" s="10"/>
      <c r="L12" s="10"/>
      <c r="AZ12" s="2" t="s">
        <v>414</v>
      </c>
      <c r="BA12" s="2" t="s">
        <v>3</v>
      </c>
      <c r="BB12" s="2" t="s">
        <v>3</v>
      </c>
      <c r="BC12" s="2" t="s">
        <v>415</v>
      </c>
      <c r="BD12" s="2" t="s">
        <v>5</v>
      </c>
    </row>
    <row r="13" spans="2:56" s="9" customFormat="1" ht="12" customHeight="1" x14ac:dyDescent="0.2">
      <c r="B13" s="10"/>
      <c r="D13" s="8" t="s">
        <v>17</v>
      </c>
      <c r="F13" s="11" t="s">
        <v>3</v>
      </c>
      <c r="I13" s="8" t="s">
        <v>18</v>
      </c>
      <c r="J13" s="11" t="s">
        <v>3</v>
      </c>
      <c r="L13" s="10"/>
      <c r="AZ13" s="2" t="s">
        <v>416</v>
      </c>
      <c r="BA13" s="2" t="s">
        <v>3</v>
      </c>
      <c r="BB13" s="2" t="s">
        <v>3</v>
      </c>
      <c r="BC13" s="2" t="s">
        <v>417</v>
      </c>
      <c r="BD13" s="2" t="s">
        <v>5</v>
      </c>
    </row>
    <row r="14" spans="2:56" s="9" customFormat="1" ht="12" customHeight="1" x14ac:dyDescent="0.2">
      <c r="B14" s="10"/>
      <c r="D14" s="8" t="s">
        <v>19</v>
      </c>
      <c r="F14" s="11" t="s">
        <v>20</v>
      </c>
      <c r="I14" s="8" t="s">
        <v>21</v>
      </c>
      <c r="J14" s="12" t="s">
        <v>1983</v>
      </c>
      <c r="L14" s="10"/>
      <c r="AZ14" s="2" t="s">
        <v>418</v>
      </c>
      <c r="BA14" s="2" t="s">
        <v>3</v>
      </c>
      <c r="BB14" s="2" t="s">
        <v>3</v>
      </c>
      <c r="BC14" s="2" t="s">
        <v>419</v>
      </c>
      <c r="BD14" s="2" t="s">
        <v>5</v>
      </c>
    </row>
    <row r="15" spans="2:56" s="9" customFormat="1" ht="10.9" customHeight="1" x14ac:dyDescent="0.2">
      <c r="B15" s="10"/>
      <c r="L15" s="10"/>
      <c r="AZ15" s="2" t="s">
        <v>420</v>
      </c>
      <c r="BA15" s="2" t="s">
        <v>3</v>
      </c>
      <c r="BB15" s="2" t="s">
        <v>3</v>
      </c>
      <c r="BC15" s="2" t="s">
        <v>421</v>
      </c>
      <c r="BD15" s="2" t="s">
        <v>5</v>
      </c>
    </row>
    <row r="16" spans="2:56" s="9" customFormat="1" ht="12" customHeight="1" x14ac:dyDescent="0.2">
      <c r="B16" s="10"/>
      <c r="D16" s="8" t="s">
        <v>22</v>
      </c>
      <c r="I16" s="8" t="s">
        <v>23</v>
      </c>
      <c r="J16" s="11" t="s">
        <v>3</v>
      </c>
      <c r="L16" s="10"/>
      <c r="AZ16" s="2" t="s">
        <v>422</v>
      </c>
      <c r="BA16" s="2" t="s">
        <v>3</v>
      </c>
      <c r="BB16" s="2" t="s">
        <v>3</v>
      </c>
      <c r="BC16" s="2" t="s">
        <v>423</v>
      </c>
      <c r="BD16" s="2" t="s">
        <v>5</v>
      </c>
    </row>
    <row r="17" spans="2:56" s="9" customFormat="1" ht="18" customHeight="1" x14ac:dyDescent="0.2">
      <c r="B17" s="10"/>
      <c r="E17" s="11" t="s">
        <v>24</v>
      </c>
      <c r="I17" s="8" t="s">
        <v>25</v>
      </c>
      <c r="J17" s="11" t="s">
        <v>3</v>
      </c>
      <c r="L17" s="10"/>
      <c r="AZ17" s="2" t="s">
        <v>424</v>
      </c>
      <c r="BA17" s="2" t="s">
        <v>3</v>
      </c>
      <c r="BB17" s="2" t="s">
        <v>3</v>
      </c>
      <c r="BC17" s="2" t="s">
        <v>425</v>
      </c>
      <c r="BD17" s="2" t="s">
        <v>5</v>
      </c>
    </row>
    <row r="18" spans="2:56" s="9" customFormat="1" ht="6.95" customHeight="1" x14ac:dyDescent="0.2">
      <c r="B18" s="10"/>
      <c r="L18" s="10"/>
      <c r="AZ18" s="2" t="s">
        <v>426</v>
      </c>
      <c r="BA18" s="2" t="s">
        <v>3</v>
      </c>
      <c r="BB18" s="2" t="s">
        <v>3</v>
      </c>
      <c r="BC18" s="2" t="s">
        <v>427</v>
      </c>
      <c r="BD18" s="2" t="s">
        <v>5</v>
      </c>
    </row>
    <row r="19" spans="2:56" s="9" customFormat="1" ht="12" customHeight="1" x14ac:dyDescent="0.2">
      <c r="B19" s="10"/>
      <c r="D19" s="8" t="s">
        <v>26</v>
      </c>
      <c r="I19" s="8" t="s">
        <v>23</v>
      </c>
      <c r="J19" s="13" t="s">
        <v>1984</v>
      </c>
      <c r="L19" s="10"/>
      <c r="AZ19" s="2" t="s">
        <v>428</v>
      </c>
      <c r="BA19" s="2" t="s">
        <v>3</v>
      </c>
      <c r="BB19" s="2" t="s">
        <v>3</v>
      </c>
      <c r="BC19" s="2" t="s">
        <v>429</v>
      </c>
      <c r="BD19" s="2" t="s">
        <v>5</v>
      </c>
    </row>
    <row r="20" spans="2:56" s="9" customFormat="1" ht="18" customHeight="1" x14ac:dyDescent="0.2">
      <c r="B20" s="10"/>
      <c r="E20" s="156" t="s">
        <v>1984</v>
      </c>
      <c r="F20" s="157"/>
      <c r="G20" s="157"/>
      <c r="H20" s="157"/>
      <c r="I20" s="8" t="s">
        <v>25</v>
      </c>
      <c r="J20" s="13" t="s">
        <v>1984</v>
      </c>
      <c r="L20" s="10"/>
    </row>
    <row r="21" spans="2:56" s="9" customFormat="1" ht="6.95" customHeight="1" x14ac:dyDescent="0.2">
      <c r="B21" s="10"/>
      <c r="L21" s="10"/>
    </row>
    <row r="22" spans="2:56" s="9" customFormat="1" ht="12" customHeight="1" x14ac:dyDescent="0.2">
      <c r="B22" s="10"/>
      <c r="D22" s="8" t="s">
        <v>27</v>
      </c>
      <c r="I22" s="8" t="s">
        <v>23</v>
      </c>
      <c r="J22" s="11" t="s">
        <v>3</v>
      </c>
      <c r="L22" s="10"/>
    </row>
    <row r="23" spans="2:56" s="9" customFormat="1" ht="18" customHeight="1" x14ac:dyDescent="0.2">
      <c r="B23" s="10"/>
      <c r="E23" s="11" t="s">
        <v>28</v>
      </c>
      <c r="I23" s="8" t="s">
        <v>25</v>
      </c>
      <c r="J23" s="11" t="s">
        <v>3</v>
      </c>
      <c r="L23" s="10"/>
    </row>
    <row r="24" spans="2:56" s="9" customFormat="1" ht="6.95" customHeight="1" x14ac:dyDescent="0.2">
      <c r="B24" s="10"/>
      <c r="L24" s="10"/>
    </row>
    <row r="25" spans="2:56" s="9" customFormat="1" ht="12" customHeight="1" x14ac:dyDescent="0.2">
      <c r="B25" s="10"/>
      <c r="D25" s="8" t="s">
        <v>29</v>
      </c>
      <c r="I25" s="8" t="s">
        <v>23</v>
      </c>
      <c r="J25" s="11" t="s">
        <v>3</v>
      </c>
      <c r="L25" s="10"/>
    </row>
    <row r="26" spans="2:56" s="9" customFormat="1" ht="18" customHeight="1" x14ac:dyDescent="0.2">
      <c r="B26" s="10"/>
      <c r="E26" s="11" t="s">
        <v>30</v>
      </c>
      <c r="I26" s="8" t="s">
        <v>25</v>
      </c>
      <c r="J26" s="11" t="s">
        <v>3</v>
      </c>
      <c r="L26" s="10"/>
    </row>
    <row r="27" spans="2:56" s="9" customFormat="1" ht="6.95" customHeight="1" x14ac:dyDescent="0.2">
      <c r="B27" s="10"/>
      <c r="L27" s="10"/>
    </row>
    <row r="28" spans="2:56" s="9" customFormat="1" ht="12" customHeight="1" x14ac:dyDescent="0.2">
      <c r="B28" s="10"/>
      <c r="D28" s="8" t="s">
        <v>31</v>
      </c>
      <c r="L28" s="10"/>
    </row>
    <row r="29" spans="2:56" s="14" customFormat="1" ht="47.25" customHeight="1" x14ac:dyDescent="0.2">
      <c r="B29" s="15"/>
      <c r="E29" s="158" t="s">
        <v>32</v>
      </c>
      <c r="F29" s="158"/>
      <c r="G29" s="158"/>
      <c r="H29" s="158"/>
      <c r="L29" s="15"/>
    </row>
    <row r="30" spans="2:56" s="9" customFormat="1" ht="6.95" customHeight="1" x14ac:dyDescent="0.2">
      <c r="B30" s="10"/>
      <c r="L30" s="10"/>
    </row>
    <row r="31" spans="2:56" s="9" customFormat="1" ht="6.95" customHeight="1" x14ac:dyDescent="0.2">
      <c r="B31" s="10"/>
      <c r="D31" s="16"/>
      <c r="E31" s="16"/>
      <c r="F31" s="16"/>
      <c r="G31" s="16"/>
      <c r="H31" s="16"/>
      <c r="I31" s="16"/>
      <c r="J31" s="16"/>
      <c r="K31" s="16"/>
      <c r="L31" s="10"/>
    </row>
    <row r="32" spans="2:56" s="9" customFormat="1" ht="25.35" customHeight="1" x14ac:dyDescent="0.2">
      <c r="B32" s="10"/>
      <c r="D32" s="17" t="s">
        <v>33</v>
      </c>
      <c r="J32" s="18">
        <f>ROUND(J150, 2)</f>
        <v>0</v>
      </c>
      <c r="L32" s="10"/>
    </row>
    <row r="33" spans="2:12" s="9" customFormat="1" ht="6.95" customHeight="1" x14ac:dyDescent="0.2">
      <c r="B33" s="10"/>
      <c r="D33" s="16"/>
      <c r="E33" s="16"/>
      <c r="F33" s="16"/>
      <c r="G33" s="16"/>
      <c r="H33" s="16"/>
      <c r="I33" s="16"/>
      <c r="J33" s="16"/>
      <c r="K33" s="16"/>
      <c r="L33" s="10"/>
    </row>
    <row r="34" spans="2:12" s="9" customFormat="1" ht="14.45" customHeight="1" x14ac:dyDescent="0.2">
      <c r="B34" s="10"/>
      <c r="F34" s="19" t="s">
        <v>34</v>
      </c>
      <c r="I34" s="19" t="s">
        <v>35</v>
      </c>
      <c r="J34" s="19" t="s">
        <v>36</v>
      </c>
      <c r="L34" s="10"/>
    </row>
    <row r="35" spans="2:12" s="9" customFormat="1" ht="14.45" customHeight="1" x14ac:dyDescent="0.2">
      <c r="B35" s="10"/>
      <c r="D35" s="20" t="s">
        <v>37</v>
      </c>
      <c r="E35" s="21" t="s">
        <v>38</v>
      </c>
      <c r="F35" s="22">
        <f>ROUND((SUM(BE150:BE1487)),  2)</f>
        <v>0</v>
      </c>
      <c r="G35" s="23"/>
      <c r="H35" s="23"/>
      <c r="I35" s="24">
        <v>0.2</v>
      </c>
      <c r="J35" s="22">
        <f>ROUND(((SUM(BE150:BE1487))*I35),  2)</f>
        <v>0</v>
      </c>
      <c r="L35" s="10"/>
    </row>
    <row r="36" spans="2:12" s="9" customFormat="1" ht="14.45" customHeight="1" x14ac:dyDescent="0.2">
      <c r="B36" s="10"/>
      <c r="E36" s="21" t="s">
        <v>39</v>
      </c>
      <c r="F36" s="22">
        <f>ROUND((SUM(BF150:BF1487)),  2)</f>
        <v>0</v>
      </c>
      <c r="G36" s="23"/>
      <c r="H36" s="23"/>
      <c r="I36" s="24">
        <v>0.2</v>
      </c>
      <c r="J36" s="22">
        <f>ROUND(((SUM(BF150:BF1487))*I36),  2)</f>
        <v>0</v>
      </c>
      <c r="L36" s="10"/>
    </row>
    <row r="37" spans="2:12" s="9" customFormat="1" ht="14.45" hidden="1" customHeight="1" x14ac:dyDescent="0.2">
      <c r="B37" s="10"/>
      <c r="E37" s="8" t="s">
        <v>40</v>
      </c>
      <c r="F37" s="25">
        <f>ROUND((SUM(BG150:BG1487)),  2)</f>
        <v>0</v>
      </c>
      <c r="I37" s="26">
        <v>0.2</v>
      </c>
      <c r="J37" s="25">
        <f>0</f>
        <v>0</v>
      </c>
      <c r="L37" s="10"/>
    </row>
    <row r="38" spans="2:12" s="9" customFormat="1" ht="14.45" hidden="1" customHeight="1" x14ac:dyDescent="0.2">
      <c r="B38" s="10"/>
      <c r="E38" s="8" t="s">
        <v>41</v>
      </c>
      <c r="F38" s="25">
        <f>ROUND((SUM(BH150:BH1487)),  2)</f>
        <v>0</v>
      </c>
      <c r="I38" s="26">
        <v>0.2</v>
      </c>
      <c r="J38" s="25">
        <f>0</f>
        <v>0</v>
      </c>
      <c r="L38" s="10"/>
    </row>
    <row r="39" spans="2:12" s="9" customFormat="1" ht="14.45" hidden="1" customHeight="1" x14ac:dyDescent="0.2">
      <c r="B39" s="10"/>
      <c r="E39" s="21" t="s">
        <v>42</v>
      </c>
      <c r="F39" s="22">
        <f>ROUND((SUM(BI150:BI1487)),  2)</f>
        <v>0</v>
      </c>
      <c r="G39" s="23"/>
      <c r="H39" s="23"/>
      <c r="I39" s="24">
        <v>0</v>
      </c>
      <c r="J39" s="22">
        <f>0</f>
        <v>0</v>
      </c>
      <c r="L39" s="10"/>
    </row>
    <row r="40" spans="2:12" s="9" customFormat="1" ht="6.95" customHeight="1" x14ac:dyDescent="0.2">
      <c r="B40" s="10"/>
      <c r="L40" s="10"/>
    </row>
    <row r="41" spans="2:12" s="9" customFormat="1" ht="25.35" customHeight="1" x14ac:dyDescent="0.2">
      <c r="B41" s="10"/>
      <c r="C41" s="27"/>
      <c r="D41" s="28" t="s">
        <v>43</v>
      </c>
      <c r="E41" s="29"/>
      <c r="F41" s="29"/>
      <c r="G41" s="30" t="s">
        <v>44</v>
      </c>
      <c r="H41" s="31" t="s">
        <v>45</v>
      </c>
      <c r="I41" s="29"/>
      <c r="J41" s="32">
        <f>SUM(J32:J39)</f>
        <v>0</v>
      </c>
      <c r="K41" s="33"/>
      <c r="L41" s="10"/>
    </row>
    <row r="42" spans="2:12" s="9" customFormat="1" ht="14.45" customHeight="1" x14ac:dyDescent="0.2">
      <c r="B42" s="10"/>
      <c r="L42" s="10"/>
    </row>
    <row r="43" spans="2:12" ht="14.45" customHeight="1" x14ac:dyDescent="0.2">
      <c r="B43" s="5"/>
      <c r="L43" s="5"/>
    </row>
    <row r="44" spans="2:12" ht="14.45" customHeight="1" x14ac:dyDescent="0.2">
      <c r="B44" s="5"/>
      <c r="L44" s="5"/>
    </row>
    <row r="45" spans="2:12" ht="14.45" customHeight="1" x14ac:dyDescent="0.2">
      <c r="B45" s="5"/>
      <c r="L45" s="5"/>
    </row>
    <row r="46" spans="2:12" ht="14.45" customHeight="1" x14ac:dyDescent="0.2">
      <c r="B46" s="5"/>
      <c r="L46" s="5"/>
    </row>
    <row r="47" spans="2:12" ht="14.45" customHeight="1" x14ac:dyDescent="0.2">
      <c r="B47" s="5"/>
      <c r="L47" s="5"/>
    </row>
    <row r="48" spans="2:12" ht="14.45" customHeight="1" x14ac:dyDescent="0.2">
      <c r="B48" s="5"/>
      <c r="L48" s="5"/>
    </row>
    <row r="49" spans="2:12" ht="14.45" customHeight="1" x14ac:dyDescent="0.2">
      <c r="B49" s="5"/>
      <c r="L49" s="5"/>
    </row>
    <row r="50" spans="2:12" s="9" customFormat="1" ht="14.45" customHeight="1" x14ac:dyDescent="0.2">
      <c r="B50" s="10"/>
      <c r="D50" s="34" t="s">
        <v>46</v>
      </c>
      <c r="E50" s="35"/>
      <c r="F50" s="35"/>
      <c r="G50" s="34" t="s">
        <v>47</v>
      </c>
      <c r="H50" s="35"/>
      <c r="I50" s="35"/>
      <c r="J50" s="35"/>
      <c r="K50" s="35"/>
      <c r="L50" s="10"/>
    </row>
    <row r="51" spans="2:12" x14ac:dyDescent="0.2">
      <c r="B51" s="5"/>
      <c r="L51" s="5"/>
    </row>
    <row r="52" spans="2:12" x14ac:dyDescent="0.2">
      <c r="B52" s="5"/>
      <c r="L52" s="5"/>
    </row>
    <row r="53" spans="2:12" x14ac:dyDescent="0.2">
      <c r="B53" s="5"/>
      <c r="L53" s="5"/>
    </row>
    <row r="54" spans="2:12" x14ac:dyDescent="0.2">
      <c r="B54" s="5"/>
      <c r="L54" s="5"/>
    </row>
    <row r="55" spans="2:12" x14ac:dyDescent="0.2">
      <c r="B55" s="5"/>
      <c r="L55" s="5"/>
    </row>
    <row r="56" spans="2:12" x14ac:dyDescent="0.2">
      <c r="B56" s="5"/>
      <c r="L56" s="5"/>
    </row>
    <row r="57" spans="2:12" x14ac:dyDescent="0.2">
      <c r="B57" s="5"/>
      <c r="L57" s="5"/>
    </row>
    <row r="58" spans="2:12" x14ac:dyDescent="0.2">
      <c r="B58" s="5"/>
      <c r="L58" s="5"/>
    </row>
    <row r="59" spans="2:12" x14ac:dyDescent="0.2">
      <c r="B59" s="5"/>
      <c r="L59" s="5"/>
    </row>
    <row r="60" spans="2:12" x14ac:dyDescent="0.2">
      <c r="B60" s="5"/>
      <c r="L60" s="5"/>
    </row>
    <row r="61" spans="2:12" s="9" customFormat="1" ht="12.75" x14ac:dyDescent="0.2">
      <c r="B61" s="10"/>
      <c r="D61" s="36" t="s">
        <v>48</v>
      </c>
      <c r="E61" s="37"/>
      <c r="F61" s="38" t="s">
        <v>49</v>
      </c>
      <c r="G61" s="36" t="s">
        <v>48</v>
      </c>
      <c r="H61" s="37"/>
      <c r="I61" s="37"/>
      <c r="J61" s="39" t="s">
        <v>49</v>
      </c>
      <c r="K61" s="37"/>
      <c r="L61" s="10"/>
    </row>
    <row r="62" spans="2:12" x14ac:dyDescent="0.2">
      <c r="B62" s="5"/>
      <c r="L62" s="5"/>
    </row>
    <row r="63" spans="2:12" x14ac:dyDescent="0.2">
      <c r="B63" s="5"/>
      <c r="L63" s="5"/>
    </row>
    <row r="64" spans="2:12" x14ac:dyDescent="0.2">
      <c r="B64" s="5"/>
      <c r="L64" s="5"/>
    </row>
    <row r="65" spans="2:12" s="9" customFormat="1" ht="12.75" x14ac:dyDescent="0.2">
      <c r="B65" s="10"/>
      <c r="D65" s="34" t="s">
        <v>50</v>
      </c>
      <c r="E65" s="35"/>
      <c r="F65" s="35"/>
      <c r="G65" s="34" t="s">
        <v>51</v>
      </c>
      <c r="H65" s="35"/>
      <c r="I65" s="35"/>
      <c r="J65" s="35"/>
      <c r="K65" s="35"/>
      <c r="L65" s="10"/>
    </row>
    <row r="66" spans="2:12" x14ac:dyDescent="0.2">
      <c r="B66" s="5"/>
      <c r="L66" s="5"/>
    </row>
    <row r="67" spans="2:12" x14ac:dyDescent="0.2">
      <c r="B67" s="5"/>
      <c r="L67" s="5"/>
    </row>
    <row r="68" spans="2:12" x14ac:dyDescent="0.2">
      <c r="B68" s="5"/>
      <c r="L68" s="5"/>
    </row>
    <row r="69" spans="2:12" x14ac:dyDescent="0.2">
      <c r="B69" s="5"/>
      <c r="L69" s="5"/>
    </row>
    <row r="70" spans="2:12" x14ac:dyDescent="0.2">
      <c r="B70" s="5"/>
      <c r="L70" s="5"/>
    </row>
    <row r="71" spans="2:12" x14ac:dyDescent="0.2">
      <c r="B71" s="5"/>
      <c r="L71" s="5"/>
    </row>
    <row r="72" spans="2:12" x14ac:dyDescent="0.2">
      <c r="B72" s="5"/>
      <c r="L72" s="5"/>
    </row>
    <row r="73" spans="2:12" x14ac:dyDescent="0.2">
      <c r="B73" s="5"/>
      <c r="L73" s="5"/>
    </row>
    <row r="74" spans="2:12" x14ac:dyDescent="0.2">
      <c r="B74" s="5"/>
      <c r="L74" s="5"/>
    </row>
    <row r="75" spans="2:12" x14ac:dyDescent="0.2">
      <c r="B75" s="5"/>
      <c r="L75" s="5"/>
    </row>
    <row r="76" spans="2:12" s="9" customFormat="1" ht="12.75" x14ac:dyDescent="0.2">
      <c r="B76" s="10"/>
      <c r="D76" s="36" t="s">
        <v>48</v>
      </c>
      <c r="E76" s="37"/>
      <c r="F76" s="38" t="s">
        <v>49</v>
      </c>
      <c r="G76" s="36" t="s">
        <v>48</v>
      </c>
      <c r="H76" s="37"/>
      <c r="I76" s="37"/>
      <c r="J76" s="39" t="s">
        <v>49</v>
      </c>
      <c r="K76" s="37"/>
      <c r="L76" s="10"/>
    </row>
    <row r="77" spans="2:12" s="9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0"/>
    </row>
    <row r="81" spans="2:12" s="9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0"/>
    </row>
    <row r="82" spans="2:12" s="9" customFormat="1" ht="24.95" customHeight="1" x14ac:dyDescent="0.2">
      <c r="B82" s="10"/>
      <c r="C82" s="6" t="s">
        <v>52</v>
      </c>
      <c r="L82" s="10"/>
    </row>
    <row r="83" spans="2:12" s="9" customFormat="1" ht="6.95" customHeight="1" x14ac:dyDescent="0.2">
      <c r="B83" s="10"/>
      <c r="L83" s="10"/>
    </row>
    <row r="84" spans="2:12" s="9" customFormat="1" ht="12" customHeight="1" x14ac:dyDescent="0.2">
      <c r="B84" s="10"/>
      <c r="C84" s="8" t="s">
        <v>12</v>
      </c>
      <c r="L84" s="10"/>
    </row>
    <row r="85" spans="2:12" s="9" customFormat="1" ht="26.25" customHeight="1" x14ac:dyDescent="0.2">
      <c r="B85" s="10"/>
      <c r="E85" s="154" t="str">
        <f>E7</f>
        <v>Spojená škola DETVA - modernizácia odborného vzdelávania - stavebné úpravy budovy dielní</v>
      </c>
      <c r="F85" s="155"/>
      <c r="G85" s="155"/>
      <c r="H85" s="155"/>
      <c r="L85" s="10"/>
    </row>
    <row r="86" spans="2:12" ht="12" customHeight="1" x14ac:dyDescent="0.2">
      <c r="B86" s="5"/>
      <c r="C86" s="8" t="s">
        <v>13</v>
      </c>
      <c r="L86" s="5"/>
    </row>
    <row r="87" spans="2:12" s="9" customFormat="1" ht="16.5" customHeight="1" x14ac:dyDescent="0.2">
      <c r="B87" s="10"/>
      <c r="E87" s="154" t="s">
        <v>14</v>
      </c>
      <c r="F87" s="151"/>
      <c r="G87" s="151"/>
      <c r="H87" s="151"/>
      <c r="L87" s="10"/>
    </row>
    <row r="88" spans="2:12" s="9" customFormat="1" ht="12" customHeight="1" x14ac:dyDescent="0.2">
      <c r="B88" s="10"/>
      <c r="C88" s="8" t="s">
        <v>15</v>
      </c>
      <c r="L88" s="10"/>
    </row>
    <row r="89" spans="2:12" s="9" customFormat="1" ht="16.5" customHeight="1" x14ac:dyDescent="0.2">
      <c r="B89" s="10"/>
      <c r="E89" s="150" t="str">
        <f>E11</f>
        <v>03.02 - SO05 a SO06 - nový stav</v>
      </c>
      <c r="F89" s="151"/>
      <c r="G89" s="151"/>
      <c r="H89" s="151"/>
      <c r="L89" s="10"/>
    </row>
    <row r="90" spans="2:12" s="9" customFormat="1" ht="6.95" customHeight="1" x14ac:dyDescent="0.2">
      <c r="B90" s="10"/>
      <c r="L90" s="10"/>
    </row>
    <row r="91" spans="2:12" s="9" customFormat="1" ht="12" customHeight="1" x14ac:dyDescent="0.2">
      <c r="B91" s="10"/>
      <c r="C91" s="8" t="s">
        <v>19</v>
      </c>
      <c r="F91" s="11" t="str">
        <f>F14</f>
        <v>Detva</v>
      </c>
      <c r="I91" s="8" t="s">
        <v>21</v>
      </c>
      <c r="J91" s="12" t="str">
        <f>IF(J14="","",J14)</f>
        <v>22. 2. 2022</v>
      </c>
      <c r="L91" s="10"/>
    </row>
    <row r="92" spans="2:12" s="9" customFormat="1" ht="6.95" customHeight="1" x14ac:dyDescent="0.2">
      <c r="B92" s="10"/>
      <c r="L92" s="10"/>
    </row>
    <row r="93" spans="2:12" s="9" customFormat="1" ht="25.7" customHeight="1" x14ac:dyDescent="0.2">
      <c r="B93" s="10"/>
      <c r="C93" s="8" t="s">
        <v>22</v>
      </c>
      <c r="F93" s="11" t="str">
        <f>E17</f>
        <v>Banskobystrický samosprávny kraj</v>
      </c>
      <c r="I93" s="8" t="s">
        <v>27</v>
      </c>
      <c r="J93" s="44" t="str">
        <f>E23</f>
        <v>Ing. Arch. Mário Regec</v>
      </c>
      <c r="L93" s="10"/>
    </row>
    <row r="94" spans="2:12" s="9" customFormat="1" ht="25.7" customHeight="1" x14ac:dyDescent="0.2">
      <c r="B94" s="10"/>
      <c r="C94" s="8" t="s">
        <v>26</v>
      </c>
      <c r="F94" s="11" t="str">
        <f>IF(E20="","",E20)</f>
        <v>Vyplň údaj</v>
      </c>
      <c r="I94" s="8" t="s">
        <v>29</v>
      </c>
      <c r="J94" s="44" t="str">
        <f>E26</f>
        <v>úprava - Stavebný cenár, s.r.o.</v>
      </c>
      <c r="L94" s="10"/>
    </row>
    <row r="95" spans="2:12" s="9" customFormat="1" ht="10.35" customHeight="1" x14ac:dyDescent="0.2">
      <c r="B95" s="10"/>
      <c r="L95" s="10"/>
    </row>
    <row r="96" spans="2:12" s="9" customFormat="1" ht="29.25" customHeight="1" x14ac:dyDescent="0.2">
      <c r="B96" s="10"/>
      <c r="C96" s="45" t="s">
        <v>53</v>
      </c>
      <c r="D96" s="27"/>
      <c r="E96" s="27"/>
      <c r="F96" s="27"/>
      <c r="G96" s="27"/>
      <c r="H96" s="27"/>
      <c r="I96" s="27"/>
      <c r="J96" s="46" t="s">
        <v>54</v>
      </c>
      <c r="K96" s="27"/>
      <c r="L96" s="10"/>
    </row>
    <row r="97" spans="2:47" s="9" customFormat="1" ht="10.35" customHeight="1" x14ac:dyDescent="0.2">
      <c r="B97" s="10"/>
      <c r="L97" s="10"/>
    </row>
    <row r="98" spans="2:47" s="9" customFormat="1" ht="22.9" customHeight="1" x14ac:dyDescent="0.2">
      <c r="B98" s="10"/>
      <c r="C98" s="47" t="s">
        <v>55</v>
      </c>
      <c r="J98" s="18">
        <f>J150</f>
        <v>0</v>
      </c>
      <c r="L98" s="10"/>
      <c r="AU98" s="1" t="s">
        <v>56</v>
      </c>
    </row>
    <row r="99" spans="2:47" s="48" customFormat="1" ht="24.95" customHeight="1" x14ac:dyDescent="0.2">
      <c r="B99" s="49"/>
      <c r="D99" s="50" t="s">
        <v>57</v>
      </c>
      <c r="E99" s="51"/>
      <c r="F99" s="51"/>
      <c r="G99" s="51"/>
      <c r="H99" s="51"/>
      <c r="I99" s="51"/>
      <c r="J99" s="52">
        <f>J151</f>
        <v>0</v>
      </c>
      <c r="L99" s="49"/>
    </row>
    <row r="100" spans="2:47" s="53" customFormat="1" ht="19.899999999999999" customHeight="1" x14ac:dyDescent="0.2">
      <c r="B100" s="54"/>
      <c r="D100" s="55" t="s">
        <v>430</v>
      </c>
      <c r="E100" s="56"/>
      <c r="F100" s="56"/>
      <c r="G100" s="56"/>
      <c r="H100" s="56"/>
      <c r="I100" s="56"/>
      <c r="J100" s="57">
        <f>J152</f>
        <v>0</v>
      </c>
      <c r="L100" s="54"/>
    </row>
    <row r="101" spans="2:47" s="53" customFormat="1" ht="19.899999999999999" customHeight="1" x14ac:dyDescent="0.2">
      <c r="B101" s="54"/>
      <c r="D101" s="55" t="s">
        <v>431</v>
      </c>
      <c r="E101" s="56"/>
      <c r="F101" s="56"/>
      <c r="G101" s="56"/>
      <c r="H101" s="56"/>
      <c r="I101" s="56"/>
      <c r="J101" s="57">
        <f>J187</f>
        <v>0</v>
      </c>
      <c r="L101" s="54"/>
    </row>
    <row r="102" spans="2:47" s="53" customFormat="1" ht="19.899999999999999" customHeight="1" x14ac:dyDescent="0.2">
      <c r="B102" s="54"/>
      <c r="D102" s="55" t="s">
        <v>432</v>
      </c>
      <c r="E102" s="56"/>
      <c r="F102" s="56"/>
      <c r="G102" s="56"/>
      <c r="H102" s="56"/>
      <c r="I102" s="56"/>
      <c r="J102" s="57">
        <f>J215</f>
        <v>0</v>
      </c>
      <c r="L102" s="54"/>
    </row>
    <row r="103" spans="2:47" s="53" customFormat="1" ht="19.899999999999999" customHeight="1" x14ac:dyDescent="0.2">
      <c r="B103" s="54"/>
      <c r="D103" s="55" t="s">
        <v>433</v>
      </c>
      <c r="E103" s="56"/>
      <c r="F103" s="56"/>
      <c r="G103" s="56"/>
      <c r="H103" s="56"/>
      <c r="I103" s="56"/>
      <c r="J103" s="57">
        <f>J277</f>
        <v>0</v>
      </c>
      <c r="L103" s="54"/>
    </row>
    <row r="104" spans="2:47" s="53" customFormat="1" ht="19.899999999999999" customHeight="1" x14ac:dyDescent="0.2">
      <c r="B104" s="54"/>
      <c r="D104" s="55" t="s">
        <v>434</v>
      </c>
      <c r="E104" s="56"/>
      <c r="F104" s="56"/>
      <c r="G104" s="56"/>
      <c r="H104" s="56"/>
      <c r="I104" s="56"/>
      <c r="J104" s="57">
        <f>J289</f>
        <v>0</v>
      </c>
      <c r="L104" s="54"/>
    </row>
    <row r="105" spans="2:47" s="53" customFormat="1" ht="19.899999999999999" customHeight="1" x14ac:dyDescent="0.2">
      <c r="B105" s="54"/>
      <c r="D105" s="55" t="s">
        <v>58</v>
      </c>
      <c r="E105" s="56"/>
      <c r="F105" s="56"/>
      <c r="G105" s="56"/>
      <c r="H105" s="56"/>
      <c r="I105" s="56"/>
      <c r="J105" s="57">
        <f>J983</f>
        <v>0</v>
      </c>
      <c r="L105" s="54"/>
    </row>
    <row r="106" spans="2:47" s="53" customFormat="1" ht="19.899999999999999" customHeight="1" x14ac:dyDescent="0.2">
      <c r="B106" s="54"/>
      <c r="D106" s="55" t="s">
        <v>435</v>
      </c>
      <c r="E106" s="56"/>
      <c r="F106" s="56"/>
      <c r="G106" s="56"/>
      <c r="H106" s="56"/>
      <c r="I106" s="56"/>
      <c r="J106" s="57">
        <f>J1018</f>
        <v>0</v>
      </c>
      <c r="L106" s="54"/>
    </row>
    <row r="107" spans="2:47" s="48" customFormat="1" ht="24.95" customHeight="1" x14ac:dyDescent="0.2">
      <c r="B107" s="49"/>
      <c r="D107" s="50" t="s">
        <v>59</v>
      </c>
      <c r="E107" s="51"/>
      <c r="F107" s="51"/>
      <c r="G107" s="51"/>
      <c r="H107" s="51"/>
      <c r="I107" s="51"/>
      <c r="J107" s="52">
        <f>J1020</f>
        <v>0</v>
      </c>
      <c r="L107" s="49"/>
    </row>
    <row r="108" spans="2:47" s="53" customFormat="1" ht="19.899999999999999" customHeight="1" x14ac:dyDescent="0.2">
      <c r="B108" s="54"/>
      <c r="D108" s="55" t="s">
        <v>436</v>
      </c>
      <c r="E108" s="56"/>
      <c r="F108" s="56"/>
      <c r="G108" s="56"/>
      <c r="H108" s="56"/>
      <c r="I108" s="56"/>
      <c r="J108" s="57">
        <f>J1021</f>
        <v>0</v>
      </c>
      <c r="L108" s="54"/>
    </row>
    <row r="109" spans="2:47" s="53" customFormat="1" ht="19.899999999999999" customHeight="1" x14ac:dyDescent="0.2">
      <c r="B109" s="54"/>
      <c r="D109" s="55" t="s">
        <v>60</v>
      </c>
      <c r="E109" s="56"/>
      <c r="F109" s="56"/>
      <c r="G109" s="56"/>
      <c r="H109" s="56"/>
      <c r="I109" s="56"/>
      <c r="J109" s="57">
        <f>J1036</f>
        <v>0</v>
      </c>
      <c r="L109" s="54"/>
    </row>
    <row r="110" spans="2:47" s="53" customFormat="1" ht="19.899999999999999" customHeight="1" x14ac:dyDescent="0.2">
      <c r="B110" s="54"/>
      <c r="D110" s="55" t="s">
        <v>61</v>
      </c>
      <c r="E110" s="56"/>
      <c r="F110" s="56"/>
      <c r="G110" s="56"/>
      <c r="H110" s="56"/>
      <c r="I110" s="56"/>
      <c r="J110" s="57">
        <f>J1100</f>
        <v>0</v>
      </c>
      <c r="L110" s="54"/>
    </row>
    <row r="111" spans="2:47" s="53" customFormat="1" ht="19.899999999999999" customHeight="1" x14ac:dyDescent="0.2">
      <c r="B111" s="54"/>
      <c r="D111" s="55" t="s">
        <v>437</v>
      </c>
      <c r="E111" s="56"/>
      <c r="F111" s="56"/>
      <c r="G111" s="56"/>
      <c r="H111" s="56"/>
      <c r="I111" s="56"/>
      <c r="J111" s="57">
        <f>J1131</f>
        <v>0</v>
      </c>
      <c r="L111" s="54"/>
    </row>
    <row r="112" spans="2:47" s="53" customFormat="1" ht="19.899999999999999" customHeight="1" x14ac:dyDescent="0.2">
      <c r="B112" s="54"/>
      <c r="D112" s="55" t="s">
        <v>62</v>
      </c>
      <c r="E112" s="56"/>
      <c r="F112" s="56"/>
      <c r="G112" s="56"/>
      <c r="H112" s="56"/>
      <c r="I112" s="56"/>
      <c r="J112" s="57">
        <f>J1133</f>
        <v>0</v>
      </c>
      <c r="L112" s="54"/>
    </row>
    <row r="113" spans="2:12" s="53" customFormat="1" ht="19.899999999999999" customHeight="1" x14ac:dyDescent="0.2">
      <c r="B113" s="54"/>
      <c r="D113" s="55" t="s">
        <v>438</v>
      </c>
      <c r="E113" s="56"/>
      <c r="F113" s="56"/>
      <c r="G113" s="56"/>
      <c r="H113" s="56"/>
      <c r="I113" s="56"/>
      <c r="J113" s="57">
        <f>J1162</f>
        <v>0</v>
      </c>
      <c r="L113" s="54"/>
    </row>
    <row r="114" spans="2:12" s="53" customFormat="1" ht="19.899999999999999" customHeight="1" x14ac:dyDescent="0.2">
      <c r="B114" s="54"/>
      <c r="D114" s="55" t="s">
        <v>439</v>
      </c>
      <c r="E114" s="56"/>
      <c r="F114" s="56"/>
      <c r="G114" s="56"/>
      <c r="H114" s="56"/>
      <c r="I114" s="56"/>
      <c r="J114" s="57">
        <f>J1164</f>
        <v>0</v>
      </c>
      <c r="L114" s="54"/>
    </row>
    <row r="115" spans="2:12" s="53" customFormat="1" ht="19.899999999999999" customHeight="1" x14ac:dyDescent="0.2">
      <c r="B115" s="54"/>
      <c r="D115" s="55" t="s">
        <v>440</v>
      </c>
      <c r="E115" s="56"/>
      <c r="F115" s="56"/>
      <c r="G115" s="56"/>
      <c r="H115" s="56"/>
      <c r="I115" s="56"/>
      <c r="J115" s="57">
        <f>J1181</f>
        <v>0</v>
      </c>
      <c r="L115" s="54"/>
    </row>
    <row r="116" spans="2:12" s="53" customFormat="1" ht="19.899999999999999" customHeight="1" x14ac:dyDescent="0.2">
      <c r="B116" s="54"/>
      <c r="D116" s="55" t="s">
        <v>64</v>
      </c>
      <c r="E116" s="56"/>
      <c r="F116" s="56"/>
      <c r="G116" s="56"/>
      <c r="H116" s="56"/>
      <c r="I116" s="56"/>
      <c r="J116" s="57">
        <f>J1203</f>
        <v>0</v>
      </c>
      <c r="L116" s="54"/>
    </row>
    <row r="117" spans="2:12" s="53" customFormat="1" ht="19.899999999999999" customHeight="1" x14ac:dyDescent="0.2">
      <c r="B117" s="54"/>
      <c r="D117" s="55" t="s">
        <v>65</v>
      </c>
      <c r="E117" s="56"/>
      <c r="F117" s="56"/>
      <c r="G117" s="56"/>
      <c r="H117" s="56"/>
      <c r="I117" s="56"/>
      <c r="J117" s="57">
        <f>J1220</f>
        <v>0</v>
      </c>
      <c r="L117" s="54"/>
    </row>
    <row r="118" spans="2:12" s="53" customFormat="1" ht="19.899999999999999" customHeight="1" x14ac:dyDescent="0.2">
      <c r="B118" s="54"/>
      <c r="D118" s="55" t="s">
        <v>66</v>
      </c>
      <c r="E118" s="56"/>
      <c r="F118" s="56"/>
      <c r="G118" s="56"/>
      <c r="H118" s="56"/>
      <c r="I118" s="56"/>
      <c r="J118" s="57">
        <f>J1304</f>
        <v>0</v>
      </c>
      <c r="L118" s="54"/>
    </row>
    <row r="119" spans="2:12" s="53" customFormat="1" ht="19.899999999999999" customHeight="1" x14ac:dyDescent="0.2">
      <c r="B119" s="54"/>
      <c r="D119" s="55" t="s">
        <v>441</v>
      </c>
      <c r="E119" s="56"/>
      <c r="F119" s="56"/>
      <c r="G119" s="56"/>
      <c r="H119" s="56"/>
      <c r="I119" s="56"/>
      <c r="J119" s="57">
        <f>J1330</f>
        <v>0</v>
      </c>
      <c r="L119" s="54"/>
    </row>
    <row r="120" spans="2:12" s="53" customFormat="1" ht="19.899999999999999" customHeight="1" x14ac:dyDescent="0.2">
      <c r="B120" s="54"/>
      <c r="D120" s="55" t="s">
        <v>442</v>
      </c>
      <c r="E120" s="56"/>
      <c r="F120" s="56"/>
      <c r="G120" s="56"/>
      <c r="H120" s="56"/>
      <c r="I120" s="56"/>
      <c r="J120" s="57">
        <f>J1332</f>
        <v>0</v>
      </c>
      <c r="L120" s="54"/>
    </row>
    <row r="121" spans="2:12" s="53" customFormat="1" ht="19.899999999999999" customHeight="1" x14ac:dyDescent="0.2">
      <c r="B121" s="54"/>
      <c r="D121" s="55" t="s">
        <v>68</v>
      </c>
      <c r="E121" s="56"/>
      <c r="F121" s="56"/>
      <c r="G121" s="56"/>
      <c r="H121" s="56"/>
      <c r="I121" s="56"/>
      <c r="J121" s="57">
        <f>J1393</f>
        <v>0</v>
      </c>
      <c r="L121" s="54"/>
    </row>
    <row r="122" spans="2:12" s="53" customFormat="1" ht="19.899999999999999" customHeight="1" x14ac:dyDescent="0.2">
      <c r="B122" s="54"/>
      <c r="D122" s="55" t="s">
        <v>443</v>
      </c>
      <c r="E122" s="56"/>
      <c r="F122" s="56"/>
      <c r="G122" s="56"/>
      <c r="H122" s="56"/>
      <c r="I122" s="56"/>
      <c r="J122" s="57">
        <f>J1401</f>
        <v>0</v>
      </c>
      <c r="L122" s="54"/>
    </row>
    <row r="123" spans="2:12" s="53" customFormat="1" ht="19.899999999999999" customHeight="1" x14ac:dyDescent="0.2">
      <c r="B123" s="54"/>
      <c r="D123" s="55" t="s">
        <v>444</v>
      </c>
      <c r="E123" s="56"/>
      <c r="F123" s="56"/>
      <c r="G123" s="56"/>
      <c r="H123" s="56"/>
      <c r="I123" s="56"/>
      <c r="J123" s="57">
        <f>J1423</f>
        <v>0</v>
      </c>
      <c r="L123" s="54"/>
    </row>
    <row r="124" spans="2:12" s="53" customFormat="1" ht="19.899999999999999" customHeight="1" x14ac:dyDescent="0.2">
      <c r="B124" s="54"/>
      <c r="D124" s="55" t="s">
        <v>445</v>
      </c>
      <c r="E124" s="56"/>
      <c r="F124" s="56"/>
      <c r="G124" s="56"/>
      <c r="H124" s="56"/>
      <c r="I124" s="56"/>
      <c r="J124" s="57">
        <f>J1464</f>
        <v>0</v>
      </c>
      <c r="L124" s="54"/>
    </row>
    <row r="125" spans="2:12" s="53" customFormat="1" ht="19.899999999999999" customHeight="1" x14ac:dyDescent="0.2">
      <c r="B125" s="54"/>
      <c r="D125" s="55" t="s">
        <v>446</v>
      </c>
      <c r="E125" s="56"/>
      <c r="F125" s="56"/>
      <c r="G125" s="56"/>
      <c r="H125" s="56"/>
      <c r="I125" s="56"/>
      <c r="J125" s="57">
        <f>J1469</f>
        <v>0</v>
      </c>
      <c r="L125" s="54"/>
    </row>
    <row r="126" spans="2:12" s="48" customFormat="1" ht="24.95" customHeight="1" x14ac:dyDescent="0.2">
      <c r="B126" s="49"/>
      <c r="D126" s="50" t="s">
        <v>447</v>
      </c>
      <c r="E126" s="51"/>
      <c r="F126" s="51"/>
      <c r="G126" s="51"/>
      <c r="H126" s="51"/>
      <c r="I126" s="51"/>
      <c r="J126" s="52">
        <f>J1477</f>
        <v>0</v>
      </c>
      <c r="L126" s="49"/>
    </row>
    <row r="127" spans="2:12" s="53" customFormat="1" ht="19.899999999999999" customHeight="1" x14ac:dyDescent="0.2">
      <c r="B127" s="54"/>
      <c r="D127" s="55" t="s">
        <v>448</v>
      </c>
      <c r="E127" s="56"/>
      <c r="F127" s="56"/>
      <c r="G127" s="56"/>
      <c r="H127" s="56"/>
      <c r="I127" s="56"/>
      <c r="J127" s="57">
        <f>J1478</f>
        <v>0</v>
      </c>
      <c r="L127" s="54"/>
    </row>
    <row r="128" spans="2:12" s="48" customFormat="1" ht="24.95" customHeight="1" x14ac:dyDescent="0.2">
      <c r="B128" s="49"/>
      <c r="D128" s="50" t="s">
        <v>449</v>
      </c>
      <c r="E128" s="51"/>
      <c r="F128" s="51"/>
      <c r="G128" s="51"/>
      <c r="H128" s="51"/>
      <c r="I128" s="51"/>
      <c r="J128" s="52">
        <f>J1482</f>
        <v>0</v>
      </c>
      <c r="L128" s="49"/>
    </row>
    <row r="129" spans="2:12" s="9" customFormat="1" ht="21.75" customHeight="1" x14ac:dyDescent="0.2">
      <c r="B129" s="10"/>
      <c r="L129" s="10"/>
    </row>
    <row r="130" spans="2:12" s="9" customFormat="1" ht="6.95" customHeight="1" x14ac:dyDescent="0.2"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10"/>
    </row>
    <row r="134" spans="2:12" s="9" customFormat="1" ht="6.95" customHeight="1" x14ac:dyDescent="0.2">
      <c r="B134" s="42"/>
      <c r="C134" s="43"/>
      <c r="D134" s="43"/>
      <c r="E134" s="43"/>
      <c r="F134" s="43"/>
      <c r="G134" s="43"/>
      <c r="H134" s="43"/>
      <c r="I134" s="43"/>
      <c r="J134" s="43"/>
      <c r="K134" s="43"/>
      <c r="L134" s="10"/>
    </row>
    <row r="135" spans="2:12" s="9" customFormat="1" ht="24.95" customHeight="1" x14ac:dyDescent="0.2">
      <c r="B135" s="10"/>
      <c r="C135" s="6" t="s">
        <v>71</v>
      </c>
      <c r="L135" s="10"/>
    </row>
    <row r="136" spans="2:12" s="9" customFormat="1" ht="6.95" customHeight="1" x14ac:dyDescent="0.2">
      <c r="B136" s="10"/>
      <c r="L136" s="10"/>
    </row>
    <row r="137" spans="2:12" s="9" customFormat="1" ht="12" customHeight="1" x14ac:dyDescent="0.2">
      <c r="B137" s="10"/>
      <c r="C137" s="8" t="s">
        <v>12</v>
      </c>
      <c r="L137" s="10"/>
    </row>
    <row r="138" spans="2:12" s="9" customFormat="1" ht="26.25" customHeight="1" x14ac:dyDescent="0.2">
      <c r="B138" s="10"/>
      <c r="E138" s="154" t="str">
        <f>E7</f>
        <v>Spojená škola DETVA - modernizácia odborného vzdelávania - stavebné úpravy budovy dielní</v>
      </c>
      <c r="F138" s="155"/>
      <c r="G138" s="155"/>
      <c r="H138" s="155"/>
      <c r="L138" s="10"/>
    </row>
    <row r="139" spans="2:12" ht="12" customHeight="1" x14ac:dyDescent="0.2">
      <c r="B139" s="5"/>
      <c r="C139" s="8" t="s">
        <v>13</v>
      </c>
      <c r="L139" s="5"/>
    </row>
    <row r="140" spans="2:12" s="9" customFormat="1" ht="16.5" customHeight="1" x14ac:dyDescent="0.2">
      <c r="B140" s="10"/>
      <c r="E140" s="154" t="s">
        <v>14</v>
      </c>
      <c r="F140" s="151"/>
      <c r="G140" s="151"/>
      <c r="H140" s="151"/>
      <c r="L140" s="10"/>
    </row>
    <row r="141" spans="2:12" s="9" customFormat="1" ht="12" customHeight="1" x14ac:dyDescent="0.2">
      <c r="B141" s="10"/>
      <c r="C141" s="8" t="s">
        <v>15</v>
      </c>
      <c r="L141" s="10"/>
    </row>
    <row r="142" spans="2:12" s="9" customFormat="1" ht="16.5" customHeight="1" x14ac:dyDescent="0.2">
      <c r="B142" s="10"/>
      <c r="E142" s="150" t="str">
        <f>E11</f>
        <v>03.02 - SO05 a SO06 - nový stav</v>
      </c>
      <c r="F142" s="151"/>
      <c r="G142" s="151"/>
      <c r="H142" s="151"/>
      <c r="L142" s="10"/>
    </row>
    <row r="143" spans="2:12" s="9" customFormat="1" ht="6.95" customHeight="1" x14ac:dyDescent="0.2">
      <c r="B143" s="10"/>
      <c r="L143" s="10"/>
    </row>
    <row r="144" spans="2:12" s="9" customFormat="1" ht="12" customHeight="1" x14ac:dyDescent="0.2">
      <c r="B144" s="10"/>
      <c r="C144" s="8" t="s">
        <v>19</v>
      </c>
      <c r="F144" s="11" t="str">
        <f>F14</f>
        <v>Detva</v>
      </c>
      <c r="I144" s="8" t="s">
        <v>21</v>
      </c>
      <c r="J144" s="12" t="str">
        <f>IF(J14="","",J14)</f>
        <v>22. 2. 2022</v>
      </c>
      <c r="L144" s="10"/>
    </row>
    <row r="145" spans="2:65" s="9" customFormat="1" ht="6.95" customHeight="1" x14ac:dyDescent="0.2">
      <c r="B145" s="10"/>
      <c r="L145" s="10"/>
    </row>
    <row r="146" spans="2:65" s="9" customFormat="1" ht="25.7" customHeight="1" x14ac:dyDescent="0.2">
      <c r="B146" s="10"/>
      <c r="C146" s="8" t="s">
        <v>22</v>
      </c>
      <c r="F146" s="11" t="str">
        <f>E17</f>
        <v>Banskobystrický samosprávny kraj</v>
      </c>
      <c r="I146" s="8" t="s">
        <v>27</v>
      </c>
      <c r="J146" s="44" t="str">
        <f>E23</f>
        <v>Ing. Arch. Mário Regec</v>
      </c>
      <c r="L146" s="10"/>
    </row>
    <row r="147" spans="2:65" s="9" customFormat="1" ht="25.7" customHeight="1" x14ac:dyDescent="0.2">
      <c r="B147" s="10"/>
      <c r="C147" s="8" t="s">
        <v>26</v>
      </c>
      <c r="F147" s="11" t="str">
        <f>IF(E20="","",E20)</f>
        <v>Vyplň údaj</v>
      </c>
      <c r="I147" s="8" t="s">
        <v>29</v>
      </c>
      <c r="J147" s="44" t="str">
        <f>E26</f>
        <v>úprava - Stavebný cenár, s.r.o.</v>
      </c>
      <c r="L147" s="10"/>
    </row>
    <row r="148" spans="2:65" s="9" customFormat="1" ht="10.35" customHeight="1" x14ac:dyDescent="0.2">
      <c r="B148" s="10"/>
      <c r="L148" s="10"/>
    </row>
    <row r="149" spans="2:65" s="58" customFormat="1" ht="29.25" customHeight="1" x14ac:dyDescent="0.2">
      <c r="B149" s="59"/>
      <c r="C149" s="60" t="s">
        <v>72</v>
      </c>
      <c r="D149" s="61" t="s">
        <v>73</v>
      </c>
      <c r="E149" s="61" t="s">
        <v>74</v>
      </c>
      <c r="F149" s="61" t="s">
        <v>75</v>
      </c>
      <c r="G149" s="61" t="s">
        <v>76</v>
      </c>
      <c r="H149" s="61" t="s">
        <v>77</v>
      </c>
      <c r="I149" s="61" t="s">
        <v>78</v>
      </c>
      <c r="J149" s="62" t="s">
        <v>54</v>
      </c>
      <c r="K149" s="63" t="s">
        <v>79</v>
      </c>
      <c r="L149" s="59"/>
      <c r="M149" s="64" t="s">
        <v>3</v>
      </c>
      <c r="N149" s="65" t="s">
        <v>37</v>
      </c>
      <c r="O149" s="65" t="s">
        <v>80</v>
      </c>
      <c r="P149" s="65" t="s">
        <v>81</v>
      </c>
      <c r="Q149" s="65" t="s">
        <v>82</v>
      </c>
      <c r="R149" s="65" t="s">
        <v>83</v>
      </c>
      <c r="S149" s="65" t="s">
        <v>84</v>
      </c>
      <c r="T149" s="66" t="s">
        <v>85</v>
      </c>
    </row>
    <row r="150" spans="2:65" s="9" customFormat="1" ht="22.9" customHeight="1" x14ac:dyDescent="0.25">
      <c r="B150" s="10"/>
      <c r="C150" s="67" t="s">
        <v>55</v>
      </c>
      <c r="J150" s="68">
        <f>BK150</f>
        <v>0</v>
      </c>
      <c r="L150" s="10"/>
      <c r="M150" s="69"/>
      <c r="N150" s="16"/>
      <c r="O150" s="16"/>
      <c r="P150" s="70">
        <f>P151+P1020+P1477+P1482</f>
        <v>0</v>
      </c>
      <c r="Q150" s="16"/>
      <c r="R150" s="70">
        <f>R151+R1020+R1477+R1482</f>
        <v>1026.2963868169581</v>
      </c>
      <c r="S150" s="16"/>
      <c r="T150" s="71">
        <f>T151+T1020+T1477+T1482</f>
        <v>3.1994975999999999</v>
      </c>
      <c r="AT150" s="1" t="s">
        <v>86</v>
      </c>
      <c r="AU150" s="1" t="s">
        <v>56</v>
      </c>
      <c r="BK150" s="72">
        <f>BK151+BK1020+BK1477+BK1482</f>
        <v>0</v>
      </c>
    </row>
    <row r="151" spans="2:65" s="73" customFormat="1" ht="25.9" customHeight="1" x14ac:dyDescent="0.2">
      <c r="B151" s="74"/>
      <c r="D151" s="75" t="s">
        <v>86</v>
      </c>
      <c r="E151" s="76" t="s">
        <v>87</v>
      </c>
      <c r="F151" s="76" t="s">
        <v>88</v>
      </c>
      <c r="I151" s="77"/>
      <c r="J151" s="78">
        <f>BK151</f>
        <v>0</v>
      </c>
      <c r="L151" s="74"/>
      <c r="M151" s="79"/>
      <c r="P151" s="80">
        <f>P152+P187+P215+P277+P289+P983+P1018</f>
        <v>0</v>
      </c>
      <c r="R151" s="80">
        <f>R152+R187+R215+R277+R289+R983+R1018</f>
        <v>979.23295075317606</v>
      </c>
      <c r="T151" s="81">
        <f>T152+T187+T215+T277+T289+T983+T1018</f>
        <v>0</v>
      </c>
      <c r="AR151" s="75" t="s">
        <v>89</v>
      </c>
      <c r="AT151" s="82" t="s">
        <v>86</v>
      </c>
      <c r="AU151" s="82" t="s">
        <v>6</v>
      </c>
      <c r="AY151" s="75" t="s">
        <v>90</v>
      </c>
      <c r="BK151" s="83">
        <f>BK152+BK187+BK215+BK277+BK289+BK983+BK1018</f>
        <v>0</v>
      </c>
    </row>
    <row r="152" spans="2:65" s="73" customFormat="1" ht="22.9" customHeight="1" x14ac:dyDescent="0.2">
      <c r="B152" s="74"/>
      <c r="D152" s="75" t="s">
        <v>86</v>
      </c>
      <c r="E152" s="84" t="s">
        <v>89</v>
      </c>
      <c r="F152" s="84" t="s">
        <v>450</v>
      </c>
      <c r="I152" s="77"/>
      <c r="J152" s="85">
        <f>BK152</f>
        <v>0</v>
      </c>
      <c r="L152" s="74"/>
      <c r="M152" s="79"/>
      <c r="P152" s="80">
        <f>SUM(P153:P186)</f>
        <v>0</v>
      </c>
      <c r="R152" s="80">
        <f>SUM(R153:R186)</f>
        <v>0</v>
      </c>
      <c r="T152" s="81">
        <f>SUM(T153:T186)</f>
        <v>0</v>
      </c>
      <c r="AR152" s="75" t="s">
        <v>89</v>
      </c>
      <c r="AT152" s="82" t="s">
        <v>86</v>
      </c>
      <c r="AU152" s="82" t="s">
        <v>89</v>
      </c>
      <c r="AY152" s="75" t="s">
        <v>90</v>
      </c>
      <c r="BK152" s="83">
        <f>SUM(BK153:BK186)</f>
        <v>0</v>
      </c>
    </row>
    <row r="153" spans="2:65" s="9" customFormat="1" ht="21.75" customHeight="1" x14ac:dyDescent="0.2">
      <c r="B153" s="86"/>
      <c r="C153" s="87" t="s">
        <v>89</v>
      </c>
      <c r="D153" s="87" t="s">
        <v>93</v>
      </c>
      <c r="E153" s="88" t="s">
        <v>451</v>
      </c>
      <c r="F153" s="89" t="s">
        <v>452</v>
      </c>
      <c r="G153" s="90" t="s">
        <v>113</v>
      </c>
      <c r="H153" s="91">
        <v>4.633</v>
      </c>
      <c r="I153" s="92"/>
      <c r="J153" s="93">
        <f>ROUND(I153*H153,2)</f>
        <v>0</v>
      </c>
      <c r="K153" s="94"/>
      <c r="L153" s="10"/>
      <c r="M153" s="95" t="s">
        <v>3</v>
      </c>
      <c r="N153" s="96" t="s">
        <v>39</v>
      </c>
      <c r="P153" s="97">
        <f>O153*H153</f>
        <v>0</v>
      </c>
      <c r="Q153" s="97">
        <v>0</v>
      </c>
      <c r="R153" s="97">
        <f>Q153*H153</f>
        <v>0</v>
      </c>
      <c r="S153" s="97">
        <v>0</v>
      </c>
      <c r="T153" s="98">
        <f>S153*H153</f>
        <v>0</v>
      </c>
      <c r="AR153" s="99" t="s">
        <v>97</v>
      </c>
      <c r="AT153" s="99" t="s">
        <v>93</v>
      </c>
      <c r="AU153" s="99" t="s">
        <v>5</v>
      </c>
      <c r="AY153" s="1" t="s">
        <v>90</v>
      </c>
      <c r="BE153" s="100">
        <f>IF(N153="základná",J153,0)</f>
        <v>0</v>
      </c>
      <c r="BF153" s="100">
        <f>IF(N153="znížená",J153,0)</f>
        <v>0</v>
      </c>
      <c r="BG153" s="100">
        <f>IF(N153="zákl. prenesená",J153,0)</f>
        <v>0</v>
      </c>
      <c r="BH153" s="100">
        <f>IF(N153="zníž. prenesená",J153,0)</f>
        <v>0</v>
      </c>
      <c r="BI153" s="100">
        <f>IF(N153="nulová",J153,0)</f>
        <v>0</v>
      </c>
      <c r="BJ153" s="1" t="s">
        <v>5</v>
      </c>
      <c r="BK153" s="100">
        <f>ROUND(I153*H153,2)</f>
        <v>0</v>
      </c>
      <c r="BL153" s="1" t="s">
        <v>97</v>
      </c>
      <c r="BM153" s="99" t="s">
        <v>5</v>
      </c>
    </row>
    <row r="154" spans="2:65" s="118" customFormat="1" x14ac:dyDescent="0.2">
      <c r="B154" s="119"/>
      <c r="D154" s="103" t="s">
        <v>99</v>
      </c>
      <c r="E154" s="120" t="s">
        <v>3</v>
      </c>
      <c r="F154" s="121" t="s">
        <v>453</v>
      </c>
      <c r="H154" s="120" t="s">
        <v>3</v>
      </c>
      <c r="I154" s="122"/>
      <c r="L154" s="119"/>
      <c r="M154" s="123"/>
      <c r="T154" s="124"/>
      <c r="AT154" s="120" t="s">
        <v>99</v>
      </c>
      <c r="AU154" s="120" t="s">
        <v>5</v>
      </c>
      <c r="AV154" s="118" t="s">
        <v>89</v>
      </c>
      <c r="AW154" s="118" t="s">
        <v>101</v>
      </c>
      <c r="AX154" s="118" t="s">
        <v>6</v>
      </c>
      <c r="AY154" s="120" t="s">
        <v>90</v>
      </c>
    </row>
    <row r="155" spans="2:65" s="101" customFormat="1" x14ac:dyDescent="0.2">
      <c r="B155" s="102"/>
      <c r="D155" s="103" t="s">
        <v>99</v>
      </c>
      <c r="E155" s="104" t="s">
        <v>3</v>
      </c>
      <c r="F155" s="105" t="s">
        <v>454</v>
      </c>
      <c r="H155" s="106">
        <v>4.633</v>
      </c>
      <c r="I155" s="107"/>
      <c r="L155" s="102"/>
      <c r="M155" s="108"/>
      <c r="T155" s="109"/>
      <c r="AT155" s="104" t="s">
        <v>99</v>
      </c>
      <c r="AU155" s="104" t="s">
        <v>5</v>
      </c>
      <c r="AV155" s="101" t="s">
        <v>5</v>
      </c>
      <c r="AW155" s="101" t="s">
        <v>101</v>
      </c>
      <c r="AX155" s="101" t="s">
        <v>6</v>
      </c>
      <c r="AY155" s="104" t="s">
        <v>90</v>
      </c>
    </row>
    <row r="156" spans="2:65" s="110" customFormat="1" x14ac:dyDescent="0.2">
      <c r="B156" s="111"/>
      <c r="D156" s="103" t="s">
        <v>99</v>
      </c>
      <c r="E156" s="112" t="s">
        <v>412</v>
      </c>
      <c r="F156" s="113" t="s">
        <v>103</v>
      </c>
      <c r="H156" s="114">
        <v>4.633</v>
      </c>
      <c r="I156" s="115"/>
      <c r="L156" s="111"/>
      <c r="M156" s="116"/>
      <c r="T156" s="117"/>
      <c r="AT156" s="112" t="s">
        <v>99</v>
      </c>
      <c r="AU156" s="112" t="s">
        <v>5</v>
      </c>
      <c r="AV156" s="110" t="s">
        <v>97</v>
      </c>
      <c r="AW156" s="110" t="s">
        <v>101</v>
      </c>
      <c r="AX156" s="110" t="s">
        <v>89</v>
      </c>
      <c r="AY156" s="112" t="s">
        <v>90</v>
      </c>
    </row>
    <row r="157" spans="2:65" s="9" customFormat="1" ht="24.2" customHeight="1" x14ac:dyDescent="0.2">
      <c r="B157" s="86"/>
      <c r="C157" s="87" t="s">
        <v>5</v>
      </c>
      <c r="D157" s="87" t="s">
        <v>93</v>
      </c>
      <c r="E157" s="88" t="s">
        <v>455</v>
      </c>
      <c r="F157" s="89" t="s">
        <v>456</v>
      </c>
      <c r="G157" s="90" t="s">
        <v>113</v>
      </c>
      <c r="H157" s="91">
        <v>1.39</v>
      </c>
      <c r="I157" s="92"/>
      <c r="J157" s="93">
        <f>ROUND(I157*H157,2)</f>
        <v>0</v>
      </c>
      <c r="K157" s="94"/>
      <c r="L157" s="10"/>
      <c r="M157" s="95" t="s">
        <v>3</v>
      </c>
      <c r="N157" s="96" t="s">
        <v>39</v>
      </c>
      <c r="P157" s="97">
        <f>O157*H157</f>
        <v>0</v>
      </c>
      <c r="Q157" s="97">
        <v>0</v>
      </c>
      <c r="R157" s="97">
        <f>Q157*H157</f>
        <v>0</v>
      </c>
      <c r="S157" s="97">
        <v>0</v>
      </c>
      <c r="T157" s="98">
        <f>S157*H157</f>
        <v>0</v>
      </c>
      <c r="AR157" s="99" t="s">
        <v>97</v>
      </c>
      <c r="AT157" s="99" t="s">
        <v>93</v>
      </c>
      <c r="AU157" s="99" t="s">
        <v>5</v>
      </c>
      <c r="AY157" s="1" t="s">
        <v>90</v>
      </c>
      <c r="BE157" s="100">
        <f>IF(N157="základná",J157,0)</f>
        <v>0</v>
      </c>
      <c r="BF157" s="100">
        <f>IF(N157="znížená",J157,0)</f>
        <v>0</v>
      </c>
      <c r="BG157" s="100">
        <f>IF(N157="zákl. prenesená",J157,0)</f>
        <v>0</v>
      </c>
      <c r="BH157" s="100">
        <f>IF(N157="zníž. prenesená",J157,0)</f>
        <v>0</v>
      </c>
      <c r="BI157" s="100">
        <f>IF(N157="nulová",J157,0)</f>
        <v>0</v>
      </c>
      <c r="BJ157" s="1" t="s">
        <v>5</v>
      </c>
      <c r="BK157" s="100">
        <f>ROUND(I157*H157,2)</f>
        <v>0</v>
      </c>
      <c r="BL157" s="1" t="s">
        <v>97</v>
      </c>
      <c r="BM157" s="99" t="s">
        <v>457</v>
      </c>
    </row>
    <row r="158" spans="2:65" s="101" customFormat="1" x14ac:dyDescent="0.2">
      <c r="B158" s="102"/>
      <c r="D158" s="103" t="s">
        <v>99</v>
      </c>
      <c r="E158" s="104" t="s">
        <v>3</v>
      </c>
      <c r="F158" s="105" t="s">
        <v>458</v>
      </c>
      <c r="H158" s="106">
        <v>1.39</v>
      </c>
      <c r="I158" s="107"/>
      <c r="L158" s="102"/>
      <c r="M158" s="108"/>
      <c r="T158" s="109"/>
      <c r="AT158" s="104" t="s">
        <v>99</v>
      </c>
      <c r="AU158" s="104" t="s">
        <v>5</v>
      </c>
      <c r="AV158" s="101" t="s">
        <v>5</v>
      </c>
      <c r="AW158" s="101" t="s">
        <v>101</v>
      </c>
      <c r="AX158" s="101" t="s">
        <v>89</v>
      </c>
      <c r="AY158" s="104" t="s">
        <v>90</v>
      </c>
    </row>
    <row r="159" spans="2:65" s="9" customFormat="1" ht="21.75" customHeight="1" x14ac:dyDescent="0.2">
      <c r="B159" s="86"/>
      <c r="C159" s="87" t="s">
        <v>107</v>
      </c>
      <c r="D159" s="87" t="s">
        <v>93</v>
      </c>
      <c r="E159" s="88" t="s">
        <v>459</v>
      </c>
      <c r="F159" s="89" t="s">
        <v>460</v>
      </c>
      <c r="G159" s="90" t="s">
        <v>113</v>
      </c>
      <c r="H159" s="91">
        <v>54.085000000000001</v>
      </c>
      <c r="I159" s="92"/>
      <c r="J159" s="93">
        <f>ROUND(I159*H159,2)</f>
        <v>0</v>
      </c>
      <c r="K159" s="94"/>
      <c r="L159" s="10"/>
      <c r="M159" s="95" t="s">
        <v>3</v>
      </c>
      <c r="N159" s="96" t="s">
        <v>39</v>
      </c>
      <c r="P159" s="97">
        <f>O159*H159</f>
        <v>0</v>
      </c>
      <c r="Q159" s="97">
        <v>0</v>
      </c>
      <c r="R159" s="97">
        <f>Q159*H159</f>
        <v>0</v>
      </c>
      <c r="S159" s="97">
        <v>0</v>
      </c>
      <c r="T159" s="98">
        <f>S159*H159</f>
        <v>0</v>
      </c>
      <c r="AR159" s="99" t="s">
        <v>97</v>
      </c>
      <c r="AT159" s="99" t="s">
        <v>93</v>
      </c>
      <c r="AU159" s="99" t="s">
        <v>5</v>
      </c>
      <c r="AY159" s="1" t="s">
        <v>90</v>
      </c>
      <c r="BE159" s="100">
        <f>IF(N159="základná",J159,0)</f>
        <v>0</v>
      </c>
      <c r="BF159" s="100">
        <f>IF(N159="znížená",J159,0)</f>
        <v>0</v>
      </c>
      <c r="BG159" s="100">
        <f>IF(N159="zákl. prenesená",J159,0)</f>
        <v>0</v>
      </c>
      <c r="BH159" s="100">
        <f>IF(N159="zníž. prenesená",J159,0)</f>
        <v>0</v>
      </c>
      <c r="BI159" s="100">
        <f>IF(N159="nulová",J159,0)</f>
        <v>0</v>
      </c>
      <c r="BJ159" s="1" t="s">
        <v>5</v>
      </c>
      <c r="BK159" s="100">
        <f>ROUND(I159*H159,2)</f>
        <v>0</v>
      </c>
      <c r="BL159" s="1" t="s">
        <v>97</v>
      </c>
      <c r="BM159" s="99" t="s">
        <v>461</v>
      </c>
    </row>
    <row r="160" spans="2:65" s="118" customFormat="1" x14ac:dyDescent="0.2">
      <c r="B160" s="119"/>
      <c r="D160" s="103" t="s">
        <v>99</v>
      </c>
      <c r="E160" s="120" t="s">
        <v>3</v>
      </c>
      <c r="F160" s="121" t="s">
        <v>462</v>
      </c>
      <c r="H160" s="120" t="s">
        <v>3</v>
      </c>
      <c r="I160" s="122"/>
      <c r="L160" s="119"/>
      <c r="M160" s="123"/>
      <c r="T160" s="124"/>
      <c r="AT160" s="120" t="s">
        <v>99</v>
      </c>
      <c r="AU160" s="120" t="s">
        <v>5</v>
      </c>
      <c r="AV160" s="118" t="s">
        <v>89</v>
      </c>
      <c r="AW160" s="118" t="s">
        <v>101</v>
      </c>
      <c r="AX160" s="118" t="s">
        <v>6</v>
      </c>
      <c r="AY160" s="120" t="s">
        <v>90</v>
      </c>
    </row>
    <row r="161" spans="2:65" s="101" customFormat="1" ht="22.5" x14ac:dyDescent="0.2">
      <c r="B161" s="102"/>
      <c r="D161" s="103" t="s">
        <v>99</v>
      </c>
      <c r="E161" s="104" t="s">
        <v>3</v>
      </c>
      <c r="F161" s="105" t="s">
        <v>463</v>
      </c>
      <c r="H161" s="106">
        <v>48.343000000000004</v>
      </c>
      <c r="I161" s="107"/>
      <c r="L161" s="102"/>
      <c r="M161" s="108"/>
      <c r="T161" s="109"/>
      <c r="AT161" s="104" t="s">
        <v>99</v>
      </c>
      <c r="AU161" s="104" t="s">
        <v>5</v>
      </c>
      <c r="AV161" s="101" t="s">
        <v>5</v>
      </c>
      <c r="AW161" s="101" t="s">
        <v>101</v>
      </c>
      <c r="AX161" s="101" t="s">
        <v>6</v>
      </c>
      <c r="AY161" s="104" t="s">
        <v>90</v>
      </c>
    </row>
    <row r="162" spans="2:65" s="118" customFormat="1" x14ac:dyDescent="0.2">
      <c r="B162" s="119"/>
      <c r="D162" s="103" t="s">
        <v>99</v>
      </c>
      <c r="E162" s="120" t="s">
        <v>3</v>
      </c>
      <c r="F162" s="121" t="s">
        <v>464</v>
      </c>
      <c r="H162" s="120" t="s">
        <v>3</v>
      </c>
      <c r="I162" s="122"/>
      <c r="L162" s="119"/>
      <c r="M162" s="123"/>
      <c r="T162" s="124"/>
      <c r="AT162" s="120" t="s">
        <v>99</v>
      </c>
      <c r="AU162" s="120" t="s">
        <v>5</v>
      </c>
      <c r="AV162" s="118" t="s">
        <v>89</v>
      </c>
      <c r="AW162" s="118" t="s">
        <v>101</v>
      </c>
      <c r="AX162" s="118" t="s">
        <v>6</v>
      </c>
      <c r="AY162" s="120" t="s">
        <v>90</v>
      </c>
    </row>
    <row r="163" spans="2:65" s="101" customFormat="1" ht="22.5" x14ac:dyDescent="0.2">
      <c r="B163" s="102"/>
      <c r="D163" s="103" t="s">
        <v>99</v>
      </c>
      <c r="E163" s="104" t="s">
        <v>3</v>
      </c>
      <c r="F163" s="105" t="s">
        <v>465</v>
      </c>
      <c r="H163" s="106">
        <v>5.742</v>
      </c>
      <c r="I163" s="107"/>
      <c r="L163" s="102"/>
      <c r="M163" s="108"/>
      <c r="T163" s="109"/>
      <c r="AT163" s="104" t="s">
        <v>99</v>
      </c>
      <c r="AU163" s="104" t="s">
        <v>5</v>
      </c>
      <c r="AV163" s="101" t="s">
        <v>5</v>
      </c>
      <c r="AW163" s="101" t="s">
        <v>101</v>
      </c>
      <c r="AX163" s="101" t="s">
        <v>6</v>
      </c>
      <c r="AY163" s="104" t="s">
        <v>90</v>
      </c>
    </row>
    <row r="164" spans="2:65" s="110" customFormat="1" x14ac:dyDescent="0.2">
      <c r="B164" s="111"/>
      <c r="D164" s="103" t="s">
        <v>99</v>
      </c>
      <c r="E164" s="112" t="s">
        <v>414</v>
      </c>
      <c r="F164" s="113" t="s">
        <v>103</v>
      </c>
      <c r="H164" s="114">
        <v>54.085000000000001</v>
      </c>
      <c r="I164" s="115"/>
      <c r="L164" s="111"/>
      <c r="M164" s="116"/>
      <c r="T164" s="117"/>
      <c r="AT164" s="112" t="s">
        <v>99</v>
      </c>
      <c r="AU164" s="112" t="s">
        <v>5</v>
      </c>
      <c r="AV164" s="110" t="s">
        <v>97</v>
      </c>
      <c r="AW164" s="110" t="s">
        <v>101</v>
      </c>
      <c r="AX164" s="110" t="s">
        <v>89</v>
      </c>
      <c r="AY164" s="112" t="s">
        <v>90</v>
      </c>
    </row>
    <row r="165" spans="2:65" s="9" customFormat="1" ht="37.9" customHeight="1" x14ac:dyDescent="0.2">
      <c r="B165" s="86"/>
      <c r="C165" s="87" t="s">
        <v>97</v>
      </c>
      <c r="D165" s="87" t="s">
        <v>93</v>
      </c>
      <c r="E165" s="88" t="s">
        <v>466</v>
      </c>
      <c r="F165" s="89" t="s">
        <v>467</v>
      </c>
      <c r="G165" s="90" t="s">
        <v>113</v>
      </c>
      <c r="H165" s="91">
        <v>16.225999999999999</v>
      </c>
      <c r="I165" s="92"/>
      <c r="J165" s="93">
        <f>ROUND(I165*H165,2)</f>
        <v>0</v>
      </c>
      <c r="K165" s="94"/>
      <c r="L165" s="10"/>
      <c r="M165" s="95" t="s">
        <v>3</v>
      </c>
      <c r="N165" s="96" t="s">
        <v>39</v>
      </c>
      <c r="P165" s="97">
        <f>O165*H165</f>
        <v>0</v>
      </c>
      <c r="Q165" s="97">
        <v>0</v>
      </c>
      <c r="R165" s="97">
        <f>Q165*H165</f>
        <v>0</v>
      </c>
      <c r="S165" s="97">
        <v>0</v>
      </c>
      <c r="T165" s="98">
        <f>S165*H165</f>
        <v>0</v>
      </c>
      <c r="AR165" s="99" t="s">
        <v>97</v>
      </c>
      <c r="AT165" s="99" t="s">
        <v>93</v>
      </c>
      <c r="AU165" s="99" t="s">
        <v>5</v>
      </c>
      <c r="AY165" s="1" t="s">
        <v>90</v>
      </c>
      <c r="BE165" s="100">
        <f>IF(N165="základná",J165,0)</f>
        <v>0</v>
      </c>
      <c r="BF165" s="100">
        <f>IF(N165="znížená",J165,0)</f>
        <v>0</v>
      </c>
      <c r="BG165" s="100">
        <f>IF(N165="zákl. prenesená",J165,0)</f>
        <v>0</v>
      </c>
      <c r="BH165" s="100">
        <f>IF(N165="zníž. prenesená",J165,0)</f>
        <v>0</v>
      </c>
      <c r="BI165" s="100">
        <f>IF(N165="nulová",J165,0)</f>
        <v>0</v>
      </c>
      <c r="BJ165" s="1" t="s">
        <v>5</v>
      </c>
      <c r="BK165" s="100">
        <f>ROUND(I165*H165,2)</f>
        <v>0</v>
      </c>
      <c r="BL165" s="1" t="s">
        <v>97</v>
      </c>
      <c r="BM165" s="99" t="s">
        <v>114</v>
      </c>
    </row>
    <row r="166" spans="2:65" s="101" customFormat="1" x14ac:dyDescent="0.2">
      <c r="B166" s="102"/>
      <c r="D166" s="103" t="s">
        <v>99</v>
      </c>
      <c r="E166" s="104" t="s">
        <v>3</v>
      </c>
      <c r="F166" s="105" t="s">
        <v>468</v>
      </c>
      <c r="H166" s="106">
        <v>16.225999999999999</v>
      </c>
      <c r="I166" s="107"/>
      <c r="L166" s="102"/>
      <c r="M166" s="108"/>
      <c r="T166" s="109"/>
      <c r="AT166" s="104" t="s">
        <v>99</v>
      </c>
      <c r="AU166" s="104" t="s">
        <v>5</v>
      </c>
      <c r="AV166" s="101" t="s">
        <v>5</v>
      </c>
      <c r="AW166" s="101" t="s">
        <v>101</v>
      </c>
      <c r="AX166" s="101" t="s">
        <v>89</v>
      </c>
      <c r="AY166" s="104" t="s">
        <v>90</v>
      </c>
    </row>
    <row r="167" spans="2:65" s="9" customFormat="1" ht="33" customHeight="1" x14ac:dyDescent="0.2">
      <c r="B167" s="86"/>
      <c r="C167" s="87" t="s">
        <v>117</v>
      </c>
      <c r="D167" s="87" t="s">
        <v>93</v>
      </c>
      <c r="E167" s="88" t="s">
        <v>469</v>
      </c>
      <c r="F167" s="89" t="s">
        <v>470</v>
      </c>
      <c r="G167" s="90" t="s">
        <v>113</v>
      </c>
      <c r="H167" s="91">
        <v>32.686999999999998</v>
      </c>
      <c r="I167" s="92"/>
      <c r="J167" s="93">
        <f>ROUND(I167*H167,2)</f>
        <v>0</v>
      </c>
      <c r="K167" s="94"/>
      <c r="L167" s="10"/>
      <c r="M167" s="95" t="s">
        <v>3</v>
      </c>
      <c r="N167" s="96" t="s">
        <v>39</v>
      </c>
      <c r="P167" s="97">
        <f>O167*H167</f>
        <v>0</v>
      </c>
      <c r="Q167" s="97">
        <v>0</v>
      </c>
      <c r="R167" s="97">
        <f>Q167*H167</f>
        <v>0</v>
      </c>
      <c r="S167" s="97">
        <v>0</v>
      </c>
      <c r="T167" s="98">
        <f>S167*H167</f>
        <v>0</v>
      </c>
      <c r="AR167" s="99" t="s">
        <v>97</v>
      </c>
      <c r="AT167" s="99" t="s">
        <v>93</v>
      </c>
      <c r="AU167" s="99" t="s">
        <v>5</v>
      </c>
      <c r="AY167" s="1" t="s">
        <v>90</v>
      </c>
      <c r="BE167" s="100">
        <f>IF(N167="základná",J167,0)</f>
        <v>0</v>
      </c>
      <c r="BF167" s="100">
        <f>IF(N167="znížená",J167,0)</f>
        <v>0</v>
      </c>
      <c r="BG167" s="100">
        <f>IF(N167="zákl. prenesená",J167,0)</f>
        <v>0</v>
      </c>
      <c r="BH167" s="100">
        <f>IF(N167="zníž. prenesená",J167,0)</f>
        <v>0</v>
      </c>
      <c r="BI167" s="100">
        <f>IF(N167="nulová",J167,0)</f>
        <v>0</v>
      </c>
      <c r="BJ167" s="1" t="s">
        <v>5</v>
      </c>
      <c r="BK167" s="100">
        <f>ROUND(I167*H167,2)</f>
        <v>0</v>
      </c>
      <c r="BL167" s="1" t="s">
        <v>97</v>
      </c>
      <c r="BM167" s="99" t="s">
        <v>135</v>
      </c>
    </row>
    <row r="168" spans="2:65" s="101" customFormat="1" x14ac:dyDescent="0.2">
      <c r="B168" s="102"/>
      <c r="D168" s="103" t="s">
        <v>99</v>
      </c>
      <c r="E168" s="104" t="s">
        <v>3</v>
      </c>
      <c r="F168" s="105" t="s">
        <v>471</v>
      </c>
      <c r="H168" s="106">
        <v>32.686999999999998</v>
      </c>
      <c r="I168" s="107"/>
      <c r="L168" s="102"/>
      <c r="M168" s="108"/>
      <c r="T168" s="109"/>
      <c r="AT168" s="104" t="s">
        <v>99</v>
      </c>
      <c r="AU168" s="104" t="s">
        <v>5</v>
      </c>
      <c r="AV168" s="101" t="s">
        <v>5</v>
      </c>
      <c r="AW168" s="101" t="s">
        <v>101</v>
      </c>
      <c r="AX168" s="101" t="s">
        <v>89</v>
      </c>
      <c r="AY168" s="104" t="s">
        <v>90</v>
      </c>
    </row>
    <row r="169" spans="2:65" s="9" customFormat="1" ht="37.9" customHeight="1" x14ac:dyDescent="0.2">
      <c r="B169" s="86"/>
      <c r="C169" s="87" t="s">
        <v>114</v>
      </c>
      <c r="D169" s="87" t="s">
        <v>93</v>
      </c>
      <c r="E169" s="88" t="s">
        <v>472</v>
      </c>
      <c r="F169" s="89" t="s">
        <v>473</v>
      </c>
      <c r="G169" s="90" t="s">
        <v>113</v>
      </c>
      <c r="H169" s="91">
        <v>326.87</v>
      </c>
      <c r="I169" s="92"/>
      <c r="J169" s="93">
        <f>ROUND(I169*H169,2)</f>
        <v>0</v>
      </c>
      <c r="K169" s="94"/>
      <c r="L169" s="10"/>
      <c r="M169" s="95" t="s">
        <v>3</v>
      </c>
      <c r="N169" s="96" t="s">
        <v>39</v>
      </c>
      <c r="P169" s="97">
        <f>O169*H169</f>
        <v>0</v>
      </c>
      <c r="Q169" s="97">
        <v>0</v>
      </c>
      <c r="R169" s="97">
        <f>Q169*H169</f>
        <v>0</v>
      </c>
      <c r="S169" s="97">
        <v>0</v>
      </c>
      <c r="T169" s="98">
        <f>S169*H169</f>
        <v>0</v>
      </c>
      <c r="AR169" s="99" t="s">
        <v>97</v>
      </c>
      <c r="AT169" s="99" t="s">
        <v>93</v>
      </c>
      <c r="AU169" s="99" t="s">
        <v>5</v>
      </c>
      <c r="AY169" s="1" t="s">
        <v>90</v>
      </c>
      <c r="BE169" s="100">
        <f>IF(N169="základná",J169,0)</f>
        <v>0</v>
      </c>
      <c r="BF169" s="100">
        <f>IF(N169="znížená",J169,0)</f>
        <v>0</v>
      </c>
      <c r="BG169" s="100">
        <f>IF(N169="zákl. prenesená",J169,0)</f>
        <v>0</v>
      </c>
      <c r="BH169" s="100">
        <f>IF(N169="zníž. prenesená",J169,0)</f>
        <v>0</v>
      </c>
      <c r="BI169" s="100">
        <f>IF(N169="nulová",J169,0)</f>
        <v>0</v>
      </c>
      <c r="BJ169" s="1" t="s">
        <v>5</v>
      </c>
      <c r="BK169" s="100">
        <f>ROUND(I169*H169,2)</f>
        <v>0</v>
      </c>
      <c r="BL169" s="1" t="s">
        <v>97</v>
      </c>
      <c r="BM169" s="99" t="s">
        <v>120</v>
      </c>
    </row>
    <row r="170" spans="2:65" s="101" customFormat="1" x14ac:dyDescent="0.2">
      <c r="B170" s="102"/>
      <c r="D170" s="103" t="s">
        <v>99</v>
      </c>
      <c r="E170" s="104" t="s">
        <v>3</v>
      </c>
      <c r="F170" s="105" t="s">
        <v>474</v>
      </c>
      <c r="H170" s="106">
        <v>326.87</v>
      </c>
      <c r="I170" s="107"/>
      <c r="L170" s="102"/>
      <c r="M170" s="108"/>
      <c r="T170" s="109"/>
      <c r="AT170" s="104" t="s">
        <v>99</v>
      </c>
      <c r="AU170" s="104" t="s">
        <v>5</v>
      </c>
      <c r="AV170" s="101" t="s">
        <v>5</v>
      </c>
      <c r="AW170" s="101" t="s">
        <v>101</v>
      </c>
      <c r="AX170" s="101" t="s">
        <v>6</v>
      </c>
      <c r="AY170" s="104" t="s">
        <v>90</v>
      </c>
    </row>
    <row r="171" spans="2:65" s="110" customFormat="1" x14ac:dyDescent="0.2">
      <c r="B171" s="111"/>
      <c r="D171" s="103" t="s">
        <v>99</v>
      </c>
      <c r="E171" s="112" t="s">
        <v>3</v>
      </c>
      <c r="F171" s="113" t="s">
        <v>103</v>
      </c>
      <c r="H171" s="114">
        <v>326.87</v>
      </c>
      <c r="I171" s="115"/>
      <c r="L171" s="111"/>
      <c r="M171" s="116"/>
      <c r="T171" s="117"/>
      <c r="AT171" s="112" t="s">
        <v>99</v>
      </c>
      <c r="AU171" s="112" t="s">
        <v>5</v>
      </c>
      <c r="AV171" s="110" t="s">
        <v>97</v>
      </c>
      <c r="AW171" s="110" t="s">
        <v>101</v>
      </c>
      <c r="AX171" s="110" t="s">
        <v>89</v>
      </c>
      <c r="AY171" s="112" t="s">
        <v>90</v>
      </c>
    </row>
    <row r="172" spans="2:65" s="9" customFormat="1" ht="24.2" customHeight="1" x14ac:dyDescent="0.2">
      <c r="B172" s="86"/>
      <c r="C172" s="87" t="s">
        <v>128</v>
      </c>
      <c r="D172" s="87" t="s">
        <v>93</v>
      </c>
      <c r="E172" s="88" t="s">
        <v>475</v>
      </c>
      <c r="F172" s="89" t="s">
        <v>476</v>
      </c>
      <c r="G172" s="90" t="s">
        <v>113</v>
      </c>
      <c r="H172" s="91">
        <v>58.718000000000004</v>
      </c>
      <c r="I172" s="92"/>
      <c r="J172" s="93">
        <f>ROUND(I172*H172,2)</f>
        <v>0</v>
      </c>
      <c r="K172" s="94"/>
      <c r="L172" s="10"/>
      <c r="M172" s="95" t="s">
        <v>3</v>
      </c>
      <c r="N172" s="96" t="s">
        <v>39</v>
      </c>
      <c r="P172" s="97">
        <f>O172*H172</f>
        <v>0</v>
      </c>
      <c r="Q172" s="97">
        <v>0</v>
      </c>
      <c r="R172" s="97">
        <f>Q172*H172</f>
        <v>0</v>
      </c>
      <c r="S172" s="97">
        <v>0</v>
      </c>
      <c r="T172" s="98">
        <f>S172*H172</f>
        <v>0</v>
      </c>
      <c r="AR172" s="99" t="s">
        <v>97</v>
      </c>
      <c r="AT172" s="99" t="s">
        <v>93</v>
      </c>
      <c r="AU172" s="99" t="s">
        <v>5</v>
      </c>
      <c r="AY172" s="1" t="s">
        <v>90</v>
      </c>
      <c r="BE172" s="100">
        <f>IF(N172="základná",J172,0)</f>
        <v>0</v>
      </c>
      <c r="BF172" s="100">
        <f>IF(N172="znížená",J172,0)</f>
        <v>0</v>
      </c>
      <c r="BG172" s="100">
        <f>IF(N172="zákl. prenesená",J172,0)</f>
        <v>0</v>
      </c>
      <c r="BH172" s="100">
        <f>IF(N172="zníž. prenesená",J172,0)</f>
        <v>0</v>
      </c>
      <c r="BI172" s="100">
        <f>IF(N172="nulová",J172,0)</f>
        <v>0</v>
      </c>
      <c r="BJ172" s="1" t="s">
        <v>5</v>
      </c>
      <c r="BK172" s="100">
        <f>ROUND(I172*H172,2)</f>
        <v>0</v>
      </c>
      <c r="BL172" s="1" t="s">
        <v>97</v>
      </c>
      <c r="BM172" s="99" t="s">
        <v>126</v>
      </c>
    </row>
    <row r="173" spans="2:65" s="101" customFormat="1" x14ac:dyDescent="0.2">
      <c r="B173" s="102"/>
      <c r="D173" s="103" t="s">
        <v>99</v>
      </c>
      <c r="E173" s="104" t="s">
        <v>3</v>
      </c>
      <c r="F173" s="105" t="s">
        <v>477</v>
      </c>
      <c r="H173" s="106">
        <v>58.718000000000004</v>
      </c>
      <c r="I173" s="107"/>
      <c r="L173" s="102"/>
      <c r="M173" s="108"/>
      <c r="T173" s="109"/>
      <c r="AT173" s="104" t="s">
        <v>99</v>
      </c>
      <c r="AU173" s="104" t="s">
        <v>5</v>
      </c>
      <c r="AV173" s="101" t="s">
        <v>5</v>
      </c>
      <c r="AW173" s="101" t="s">
        <v>101</v>
      </c>
      <c r="AX173" s="101" t="s">
        <v>6</v>
      </c>
      <c r="AY173" s="104" t="s">
        <v>90</v>
      </c>
    </row>
    <row r="174" spans="2:65" s="110" customFormat="1" x14ac:dyDescent="0.2">
      <c r="B174" s="111"/>
      <c r="D174" s="103" t="s">
        <v>99</v>
      </c>
      <c r="E174" s="112" t="s">
        <v>3</v>
      </c>
      <c r="F174" s="113" t="s">
        <v>103</v>
      </c>
      <c r="H174" s="114">
        <v>58.718000000000004</v>
      </c>
      <c r="I174" s="115"/>
      <c r="L174" s="111"/>
      <c r="M174" s="116"/>
      <c r="T174" s="117"/>
      <c r="AT174" s="112" t="s">
        <v>99</v>
      </c>
      <c r="AU174" s="112" t="s">
        <v>5</v>
      </c>
      <c r="AV174" s="110" t="s">
        <v>97</v>
      </c>
      <c r="AW174" s="110" t="s">
        <v>101</v>
      </c>
      <c r="AX174" s="110" t="s">
        <v>89</v>
      </c>
      <c r="AY174" s="112" t="s">
        <v>90</v>
      </c>
    </row>
    <row r="175" spans="2:65" s="9" customFormat="1" ht="24.2" customHeight="1" x14ac:dyDescent="0.2">
      <c r="B175" s="86"/>
      <c r="C175" s="87" t="s">
        <v>135</v>
      </c>
      <c r="D175" s="87" t="s">
        <v>93</v>
      </c>
      <c r="E175" s="88" t="s">
        <v>478</v>
      </c>
      <c r="F175" s="89" t="s">
        <v>479</v>
      </c>
      <c r="G175" s="90" t="s">
        <v>113</v>
      </c>
      <c r="H175" s="91">
        <v>32.686999999999998</v>
      </c>
      <c r="I175" s="92"/>
      <c r="J175" s="93">
        <f>ROUND(I175*H175,2)</f>
        <v>0</v>
      </c>
      <c r="K175" s="94"/>
      <c r="L175" s="10"/>
      <c r="M175" s="95" t="s">
        <v>3</v>
      </c>
      <c r="N175" s="96" t="s">
        <v>39</v>
      </c>
      <c r="P175" s="97">
        <f>O175*H175</f>
        <v>0</v>
      </c>
      <c r="Q175" s="97">
        <v>0</v>
      </c>
      <c r="R175" s="97">
        <f>Q175*H175</f>
        <v>0</v>
      </c>
      <c r="S175" s="97">
        <v>0</v>
      </c>
      <c r="T175" s="98">
        <f>S175*H175</f>
        <v>0</v>
      </c>
      <c r="AR175" s="99" t="s">
        <v>97</v>
      </c>
      <c r="AT175" s="99" t="s">
        <v>93</v>
      </c>
      <c r="AU175" s="99" t="s">
        <v>5</v>
      </c>
      <c r="AY175" s="1" t="s">
        <v>90</v>
      </c>
      <c r="BE175" s="100">
        <f>IF(N175="základná",J175,0)</f>
        <v>0</v>
      </c>
      <c r="BF175" s="100">
        <f>IF(N175="znížená",J175,0)</f>
        <v>0</v>
      </c>
      <c r="BG175" s="100">
        <f>IF(N175="zákl. prenesená",J175,0)</f>
        <v>0</v>
      </c>
      <c r="BH175" s="100">
        <f>IF(N175="zníž. prenesená",J175,0)</f>
        <v>0</v>
      </c>
      <c r="BI175" s="100">
        <f>IF(N175="nulová",J175,0)</f>
        <v>0</v>
      </c>
      <c r="BJ175" s="1" t="s">
        <v>5</v>
      </c>
      <c r="BK175" s="100">
        <f>ROUND(I175*H175,2)</f>
        <v>0</v>
      </c>
      <c r="BL175" s="1" t="s">
        <v>97</v>
      </c>
      <c r="BM175" s="99" t="s">
        <v>131</v>
      </c>
    </row>
    <row r="176" spans="2:65" s="101" customFormat="1" x14ac:dyDescent="0.2">
      <c r="B176" s="102"/>
      <c r="D176" s="103" t="s">
        <v>99</v>
      </c>
      <c r="E176" s="104" t="s">
        <v>3</v>
      </c>
      <c r="F176" s="105" t="s">
        <v>471</v>
      </c>
      <c r="H176" s="106">
        <v>32.686999999999998</v>
      </c>
      <c r="I176" s="107"/>
      <c r="L176" s="102"/>
      <c r="M176" s="108"/>
      <c r="T176" s="109"/>
      <c r="AT176" s="104" t="s">
        <v>99</v>
      </c>
      <c r="AU176" s="104" t="s">
        <v>5</v>
      </c>
      <c r="AV176" s="101" t="s">
        <v>5</v>
      </c>
      <c r="AW176" s="101" t="s">
        <v>101</v>
      </c>
      <c r="AX176" s="101" t="s">
        <v>6</v>
      </c>
      <c r="AY176" s="104" t="s">
        <v>90</v>
      </c>
    </row>
    <row r="177" spans="2:65" s="110" customFormat="1" x14ac:dyDescent="0.2">
      <c r="B177" s="111"/>
      <c r="D177" s="103" t="s">
        <v>99</v>
      </c>
      <c r="E177" s="112" t="s">
        <v>3</v>
      </c>
      <c r="F177" s="113" t="s">
        <v>103</v>
      </c>
      <c r="H177" s="114">
        <v>32.686999999999998</v>
      </c>
      <c r="I177" s="115"/>
      <c r="L177" s="111"/>
      <c r="M177" s="116"/>
      <c r="T177" s="117"/>
      <c r="AT177" s="112" t="s">
        <v>99</v>
      </c>
      <c r="AU177" s="112" t="s">
        <v>5</v>
      </c>
      <c r="AV177" s="110" t="s">
        <v>97</v>
      </c>
      <c r="AW177" s="110" t="s">
        <v>101</v>
      </c>
      <c r="AX177" s="110" t="s">
        <v>89</v>
      </c>
      <c r="AY177" s="112" t="s">
        <v>90</v>
      </c>
    </row>
    <row r="178" spans="2:65" s="9" customFormat="1" ht="21.75" customHeight="1" x14ac:dyDescent="0.2">
      <c r="B178" s="86"/>
      <c r="C178" s="87" t="s">
        <v>91</v>
      </c>
      <c r="D178" s="87" t="s">
        <v>93</v>
      </c>
      <c r="E178" s="88" t="s">
        <v>480</v>
      </c>
      <c r="F178" s="89" t="s">
        <v>481</v>
      </c>
      <c r="G178" s="90" t="s">
        <v>113</v>
      </c>
      <c r="H178" s="91">
        <v>32.686999999999998</v>
      </c>
      <c r="I178" s="92"/>
      <c r="J178" s="93">
        <f>ROUND(I178*H178,2)</f>
        <v>0</v>
      </c>
      <c r="K178" s="94"/>
      <c r="L178" s="10"/>
      <c r="M178" s="95" t="s">
        <v>3</v>
      </c>
      <c r="N178" s="96" t="s">
        <v>39</v>
      </c>
      <c r="P178" s="97">
        <f>O178*H178</f>
        <v>0</v>
      </c>
      <c r="Q178" s="97">
        <v>0</v>
      </c>
      <c r="R178" s="97">
        <f>Q178*H178</f>
        <v>0</v>
      </c>
      <c r="S178" s="97">
        <v>0</v>
      </c>
      <c r="T178" s="98">
        <f>S178*H178</f>
        <v>0</v>
      </c>
      <c r="AR178" s="99" t="s">
        <v>97</v>
      </c>
      <c r="AT178" s="99" t="s">
        <v>93</v>
      </c>
      <c r="AU178" s="99" t="s">
        <v>5</v>
      </c>
      <c r="AY178" s="1" t="s">
        <v>90</v>
      </c>
      <c r="BE178" s="100">
        <f>IF(N178="základná",J178,0)</f>
        <v>0</v>
      </c>
      <c r="BF178" s="100">
        <f>IF(N178="znížená",J178,0)</f>
        <v>0</v>
      </c>
      <c r="BG178" s="100">
        <f>IF(N178="zákl. prenesená",J178,0)</f>
        <v>0</v>
      </c>
      <c r="BH178" s="100">
        <f>IF(N178="zníž. prenesená",J178,0)</f>
        <v>0</v>
      </c>
      <c r="BI178" s="100">
        <f>IF(N178="nulová",J178,0)</f>
        <v>0</v>
      </c>
      <c r="BJ178" s="1" t="s">
        <v>5</v>
      </c>
      <c r="BK178" s="100">
        <f>ROUND(I178*H178,2)</f>
        <v>0</v>
      </c>
      <c r="BL178" s="1" t="s">
        <v>97</v>
      </c>
      <c r="BM178" s="99" t="s">
        <v>138</v>
      </c>
    </row>
    <row r="179" spans="2:65" s="101" customFormat="1" x14ac:dyDescent="0.2">
      <c r="B179" s="102"/>
      <c r="D179" s="103" t="s">
        <v>99</v>
      </c>
      <c r="E179" s="104" t="s">
        <v>3</v>
      </c>
      <c r="F179" s="105" t="s">
        <v>471</v>
      </c>
      <c r="H179" s="106">
        <v>32.686999999999998</v>
      </c>
      <c r="I179" s="107"/>
      <c r="L179" s="102"/>
      <c r="M179" s="108"/>
      <c r="T179" s="109"/>
      <c r="AT179" s="104" t="s">
        <v>99</v>
      </c>
      <c r="AU179" s="104" t="s">
        <v>5</v>
      </c>
      <c r="AV179" s="101" t="s">
        <v>5</v>
      </c>
      <c r="AW179" s="101" t="s">
        <v>101</v>
      </c>
      <c r="AX179" s="101" t="s">
        <v>89</v>
      </c>
      <c r="AY179" s="104" t="s">
        <v>90</v>
      </c>
    </row>
    <row r="180" spans="2:65" s="9" customFormat="1" ht="24.2" customHeight="1" x14ac:dyDescent="0.2">
      <c r="B180" s="86"/>
      <c r="C180" s="87" t="s">
        <v>120</v>
      </c>
      <c r="D180" s="87" t="s">
        <v>93</v>
      </c>
      <c r="E180" s="88" t="s">
        <v>482</v>
      </c>
      <c r="F180" s="89" t="s">
        <v>483</v>
      </c>
      <c r="G180" s="90" t="s">
        <v>243</v>
      </c>
      <c r="H180" s="91">
        <v>52.298999999999999</v>
      </c>
      <c r="I180" s="92"/>
      <c r="J180" s="93">
        <f>ROUND(I180*H180,2)</f>
        <v>0</v>
      </c>
      <c r="K180" s="94"/>
      <c r="L180" s="10"/>
      <c r="M180" s="95" t="s">
        <v>3</v>
      </c>
      <c r="N180" s="96" t="s">
        <v>39</v>
      </c>
      <c r="P180" s="97">
        <f>O180*H180</f>
        <v>0</v>
      </c>
      <c r="Q180" s="97">
        <v>0</v>
      </c>
      <c r="R180" s="97">
        <f>Q180*H180</f>
        <v>0</v>
      </c>
      <c r="S180" s="97">
        <v>0</v>
      </c>
      <c r="T180" s="98">
        <f>S180*H180</f>
        <v>0</v>
      </c>
      <c r="AR180" s="99" t="s">
        <v>97</v>
      </c>
      <c r="AT180" s="99" t="s">
        <v>93</v>
      </c>
      <c r="AU180" s="99" t="s">
        <v>5</v>
      </c>
      <c r="AY180" s="1" t="s">
        <v>90</v>
      </c>
      <c r="BE180" s="100">
        <f>IF(N180="základná",J180,0)</f>
        <v>0</v>
      </c>
      <c r="BF180" s="100">
        <f>IF(N180="znížená",J180,0)</f>
        <v>0</v>
      </c>
      <c r="BG180" s="100">
        <f>IF(N180="zákl. prenesená",J180,0)</f>
        <v>0</v>
      </c>
      <c r="BH180" s="100">
        <f>IF(N180="zníž. prenesená",J180,0)</f>
        <v>0</v>
      </c>
      <c r="BI180" s="100">
        <f>IF(N180="nulová",J180,0)</f>
        <v>0</v>
      </c>
      <c r="BJ180" s="1" t="s">
        <v>5</v>
      </c>
      <c r="BK180" s="100">
        <f>ROUND(I180*H180,2)</f>
        <v>0</v>
      </c>
      <c r="BL180" s="1" t="s">
        <v>97</v>
      </c>
      <c r="BM180" s="99" t="s">
        <v>142</v>
      </c>
    </row>
    <row r="181" spans="2:65" s="101" customFormat="1" x14ac:dyDescent="0.2">
      <c r="B181" s="102"/>
      <c r="D181" s="103" t="s">
        <v>99</v>
      </c>
      <c r="E181" s="104" t="s">
        <v>3</v>
      </c>
      <c r="F181" s="105" t="s">
        <v>484</v>
      </c>
      <c r="H181" s="106">
        <v>52.298999999999999</v>
      </c>
      <c r="I181" s="107"/>
      <c r="L181" s="102"/>
      <c r="M181" s="108"/>
      <c r="T181" s="109"/>
      <c r="AT181" s="104" t="s">
        <v>99</v>
      </c>
      <c r="AU181" s="104" t="s">
        <v>5</v>
      </c>
      <c r="AV181" s="101" t="s">
        <v>5</v>
      </c>
      <c r="AW181" s="101" t="s">
        <v>101</v>
      </c>
      <c r="AX181" s="101" t="s">
        <v>6</v>
      </c>
      <c r="AY181" s="104" t="s">
        <v>90</v>
      </c>
    </row>
    <row r="182" spans="2:65" s="110" customFormat="1" x14ac:dyDescent="0.2">
      <c r="B182" s="111"/>
      <c r="D182" s="103" t="s">
        <v>99</v>
      </c>
      <c r="E182" s="112" t="s">
        <v>3</v>
      </c>
      <c r="F182" s="113" t="s">
        <v>103</v>
      </c>
      <c r="H182" s="114">
        <v>52.298999999999999</v>
      </c>
      <c r="I182" s="115"/>
      <c r="L182" s="111"/>
      <c r="M182" s="116"/>
      <c r="T182" s="117"/>
      <c r="AT182" s="112" t="s">
        <v>99</v>
      </c>
      <c r="AU182" s="112" t="s">
        <v>5</v>
      </c>
      <c r="AV182" s="110" t="s">
        <v>97</v>
      </c>
      <c r="AW182" s="110" t="s">
        <v>101</v>
      </c>
      <c r="AX182" s="110" t="s">
        <v>89</v>
      </c>
      <c r="AY182" s="112" t="s">
        <v>90</v>
      </c>
    </row>
    <row r="183" spans="2:65" s="9" customFormat="1" ht="37.9" customHeight="1" x14ac:dyDescent="0.2">
      <c r="B183" s="86"/>
      <c r="C183" s="87" t="s">
        <v>158</v>
      </c>
      <c r="D183" s="87" t="s">
        <v>93</v>
      </c>
      <c r="E183" s="88" t="s">
        <v>485</v>
      </c>
      <c r="F183" s="89" t="s">
        <v>486</v>
      </c>
      <c r="G183" s="90" t="s">
        <v>113</v>
      </c>
      <c r="H183" s="91">
        <v>26.030999999999999</v>
      </c>
      <c r="I183" s="92"/>
      <c r="J183" s="93">
        <f>ROUND(I183*H183,2)</f>
        <v>0</v>
      </c>
      <c r="K183" s="94"/>
      <c r="L183" s="10"/>
      <c r="M183" s="95" t="s">
        <v>3</v>
      </c>
      <c r="N183" s="96" t="s">
        <v>39</v>
      </c>
      <c r="P183" s="97">
        <f>O183*H183</f>
        <v>0</v>
      </c>
      <c r="Q183" s="97">
        <v>0</v>
      </c>
      <c r="R183" s="97">
        <f>Q183*H183</f>
        <v>0</v>
      </c>
      <c r="S183" s="97">
        <v>0</v>
      </c>
      <c r="T183" s="98">
        <f>S183*H183</f>
        <v>0</v>
      </c>
      <c r="AR183" s="99" t="s">
        <v>97</v>
      </c>
      <c r="AT183" s="99" t="s">
        <v>93</v>
      </c>
      <c r="AU183" s="99" t="s">
        <v>5</v>
      </c>
      <c r="AY183" s="1" t="s">
        <v>90</v>
      </c>
      <c r="BE183" s="100">
        <f>IF(N183="základná",J183,0)</f>
        <v>0</v>
      </c>
      <c r="BF183" s="100">
        <f>IF(N183="znížená",J183,0)</f>
        <v>0</v>
      </c>
      <c r="BG183" s="100">
        <f>IF(N183="zákl. prenesená",J183,0)</f>
        <v>0</v>
      </c>
      <c r="BH183" s="100">
        <f>IF(N183="zníž. prenesená",J183,0)</f>
        <v>0</v>
      </c>
      <c r="BI183" s="100">
        <f>IF(N183="nulová",J183,0)</f>
        <v>0</v>
      </c>
      <c r="BJ183" s="1" t="s">
        <v>5</v>
      </c>
      <c r="BK183" s="100">
        <f>ROUND(I183*H183,2)</f>
        <v>0</v>
      </c>
      <c r="BL183" s="1" t="s">
        <v>97</v>
      </c>
      <c r="BM183" s="99" t="s">
        <v>151</v>
      </c>
    </row>
    <row r="184" spans="2:65" s="118" customFormat="1" x14ac:dyDescent="0.2">
      <c r="B184" s="119"/>
      <c r="D184" s="103" t="s">
        <v>99</v>
      </c>
      <c r="E184" s="120" t="s">
        <v>3</v>
      </c>
      <c r="F184" s="121" t="s">
        <v>462</v>
      </c>
      <c r="H184" s="120" t="s">
        <v>3</v>
      </c>
      <c r="I184" s="122"/>
      <c r="L184" s="119"/>
      <c r="M184" s="123"/>
      <c r="T184" s="124"/>
      <c r="AT184" s="120" t="s">
        <v>99</v>
      </c>
      <c r="AU184" s="120" t="s">
        <v>5</v>
      </c>
      <c r="AV184" s="118" t="s">
        <v>89</v>
      </c>
      <c r="AW184" s="118" t="s">
        <v>101</v>
      </c>
      <c r="AX184" s="118" t="s">
        <v>6</v>
      </c>
      <c r="AY184" s="120" t="s">
        <v>90</v>
      </c>
    </row>
    <row r="185" spans="2:65" s="101" customFormat="1" ht="22.5" x14ac:dyDescent="0.2">
      <c r="B185" s="102"/>
      <c r="D185" s="103" t="s">
        <v>99</v>
      </c>
      <c r="E185" s="104" t="s">
        <v>3</v>
      </c>
      <c r="F185" s="105" t="s">
        <v>487</v>
      </c>
      <c r="H185" s="106">
        <v>26.030999999999999</v>
      </c>
      <c r="I185" s="107"/>
      <c r="L185" s="102"/>
      <c r="M185" s="108"/>
      <c r="T185" s="109"/>
      <c r="AT185" s="104" t="s">
        <v>99</v>
      </c>
      <c r="AU185" s="104" t="s">
        <v>5</v>
      </c>
      <c r="AV185" s="101" t="s">
        <v>5</v>
      </c>
      <c r="AW185" s="101" t="s">
        <v>101</v>
      </c>
      <c r="AX185" s="101" t="s">
        <v>6</v>
      </c>
      <c r="AY185" s="104" t="s">
        <v>90</v>
      </c>
    </row>
    <row r="186" spans="2:65" s="110" customFormat="1" x14ac:dyDescent="0.2">
      <c r="B186" s="111"/>
      <c r="D186" s="103" t="s">
        <v>99</v>
      </c>
      <c r="E186" s="112" t="s">
        <v>416</v>
      </c>
      <c r="F186" s="113" t="s">
        <v>103</v>
      </c>
      <c r="H186" s="114">
        <v>26.030999999999999</v>
      </c>
      <c r="I186" s="115"/>
      <c r="L186" s="111"/>
      <c r="M186" s="116"/>
      <c r="T186" s="117"/>
      <c r="AT186" s="112" t="s">
        <v>99</v>
      </c>
      <c r="AU186" s="112" t="s">
        <v>5</v>
      </c>
      <c r="AV186" s="110" t="s">
        <v>97</v>
      </c>
      <c r="AW186" s="110" t="s">
        <v>101</v>
      </c>
      <c r="AX186" s="110" t="s">
        <v>89</v>
      </c>
      <c r="AY186" s="112" t="s">
        <v>90</v>
      </c>
    </row>
    <row r="187" spans="2:65" s="73" customFormat="1" ht="22.9" customHeight="1" x14ac:dyDescent="0.2">
      <c r="B187" s="74"/>
      <c r="D187" s="75" t="s">
        <v>86</v>
      </c>
      <c r="E187" s="84" t="s">
        <v>5</v>
      </c>
      <c r="F187" s="84" t="s">
        <v>488</v>
      </c>
      <c r="I187" s="77"/>
      <c r="J187" s="85">
        <f>BK187</f>
        <v>0</v>
      </c>
      <c r="L187" s="74"/>
      <c r="M187" s="79"/>
      <c r="P187" s="80">
        <f>SUM(P188:P214)</f>
        <v>0</v>
      </c>
      <c r="R187" s="80">
        <f>SUM(R188:R214)</f>
        <v>36.512591152675995</v>
      </c>
      <c r="T187" s="81">
        <f>SUM(T188:T214)</f>
        <v>0</v>
      </c>
      <c r="AR187" s="75" t="s">
        <v>89</v>
      </c>
      <c r="AT187" s="82" t="s">
        <v>86</v>
      </c>
      <c r="AU187" s="82" t="s">
        <v>89</v>
      </c>
      <c r="AY187" s="75" t="s">
        <v>90</v>
      </c>
      <c r="BK187" s="83">
        <f>SUM(BK188:BK214)</f>
        <v>0</v>
      </c>
    </row>
    <row r="188" spans="2:65" s="9" customFormat="1" ht="24.2" customHeight="1" x14ac:dyDescent="0.2">
      <c r="B188" s="86"/>
      <c r="C188" s="87" t="s">
        <v>126</v>
      </c>
      <c r="D188" s="87" t="s">
        <v>93</v>
      </c>
      <c r="E188" s="88" t="s">
        <v>489</v>
      </c>
      <c r="F188" s="89" t="s">
        <v>490</v>
      </c>
      <c r="G188" s="90" t="s">
        <v>113</v>
      </c>
      <c r="H188" s="91">
        <v>3.6019999999999999</v>
      </c>
      <c r="I188" s="92"/>
      <c r="J188" s="93">
        <f>ROUND(I188*H188,2)</f>
        <v>0</v>
      </c>
      <c r="K188" s="94"/>
      <c r="L188" s="10"/>
      <c r="M188" s="95" t="s">
        <v>3</v>
      </c>
      <c r="N188" s="96" t="s">
        <v>39</v>
      </c>
      <c r="P188" s="97">
        <f>O188*H188</f>
        <v>0</v>
      </c>
      <c r="Q188" s="97">
        <v>2.0699999999999998</v>
      </c>
      <c r="R188" s="97">
        <f>Q188*H188</f>
        <v>7.4561399999999995</v>
      </c>
      <c r="S188" s="97">
        <v>0</v>
      </c>
      <c r="T188" s="98">
        <f>S188*H188</f>
        <v>0</v>
      </c>
      <c r="AR188" s="99" t="s">
        <v>97</v>
      </c>
      <c r="AT188" s="99" t="s">
        <v>93</v>
      </c>
      <c r="AU188" s="99" t="s">
        <v>5</v>
      </c>
      <c r="AY188" s="1" t="s">
        <v>90</v>
      </c>
      <c r="BE188" s="100">
        <f>IF(N188="základná",J188,0)</f>
        <v>0</v>
      </c>
      <c r="BF188" s="100">
        <f>IF(N188="znížená",J188,0)</f>
        <v>0</v>
      </c>
      <c r="BG188" s="100">
        <f>IF(N188="zákl. prenesená",J188,0)</f>
        <v>0</v>
      </c>
      <c r="BH188" s="100">
        <f>IF(N188="zníž. prenesená",J188,0)</f>
        <v>0</v>
      </c>
      <c r="BI188" s="100">
        <f>IF(N188="nulová",J188,0)</f>
        <v>0</v>
      </c>
      <c r="BJ188" s="1" t="s">
        <v>5</v>
      </c>
      <c r="BK188" s="100">
        <f>ROUND(I188*H188,2)</f>
        <v>0</v>
      </c>
      <c r="BL188" s="1" t="s">
        <v>97</v>
      </c>
      <c r="BM188" s="99" t="s">
        <v>491</v>
      </c>
    </row>
    <row r="189" spans="2:65" s="101" customFormat="1" x14ac:dyDescent="0.2">
      <c r="B189" s="102"/>
      <c r="D189" s="103" t="s">
        <v>99</v>
      </c>
      <c r="E189" s="104" t="s">
        <v>3</v>
      </c>
      <c r="F189" s="105" t="s">
        <v>492</v>
      </c>
      <c r="H189" s="106">
        <v>3.6019999999999999</v>
      </c>
      <c r="I189" s="107"/>
      <c r="L189" s="102"/>
      <c r="M189" s="108"/>
      <c r="T189" s="109"/>
      <c r="AT189" s="104" t="s">
        <v>99</v>
      </c>
      <c r="AU189" s="104" t="s">
        <v>5</v>
      </c>
      <c r="AV189" s="101" t="s">
        <v>5</v>
      </c>
      <c r="AW189" s="101" t="s">
        <v>101</v>
      </c>
      <c r="AX189" s="101" t="s">
        <v>89</v>
      </c>
      <c r="AY189" s="104" t="s">
        <v>90</v>
      </c>
    </row>
    <row r="190" spans="2:65" s="9" customFormat="1" ht="37.9" customHeight="1" x14ac:dyDescent="0.2">
      <c r="B190" s="86"/>
      <c r="C190" s="87" t="s">
        <v>170</v>
      </c>
      <c r="D190" s="87" t="s">
        <v>93</v>
      </c>
      <c r="E190" s="88" t="s">
        <v>493</v>
      </c>
      <c r="F190" s="89" t="s">
        <v>494</v>
      </c>
      <c r="G190" s="90" t="s">
        <v>495</v>
      </c>
      <c r="H190" s="91">
        <v>1390</v>
      </c>
      <c r="I190" s="92"/>
      <c r="J190" s="93">
        <f>ROUND(I190*H190,2)</f>
        <v>0</v>
      </c>
      <c r="K190" s="94"/>
      <c r="L190" s="10"/>
      <c r="M190" s="95" t="s">
        <v>3</v>
      </c>
      <c r="N190" s="96" t="s">
        <v>39</v>
      </c>
      <c r="P190" s="97">
        <f>O190*H190</f>
        <v>0</v>
      </c>
      <c r="Q190" s="97">
        <v>2.0000000000000002E-5</v>
      </c>
      <c r="R190" s="97">
        <f>Q190*H190</f>
        <v>2.7800000000000002E-2</v>
      </c>
      <c r="S190" s="97">
        <v>0</v>
      </c>
      <c r="T190" s="98">
        <f>S190*H190</f>
        <v>0</v>
      </c>
      <c r="AR190" s="99" t="s">
        <v>97</v>
      </c>
      <c r="AT190" s="99" t="s">
        <v>93</v>
      </c>
      <c r="AU190" s="99" t="s">
        <v>5</v>
      </c>
      <c r="AY190" s="1" t="s">
        <v>90</v>
      </c>
      <c r="BE190" s="100">
        <f>IF(N190="základná",J190,0)</f>
        <v>0</v>
      </c>
      <c r="BF190" s="100">
        <f>IF(N190="znížená",J190,0)</f>
        <v>0</v>
      </c>
      <c r="BG190" s="100">
        <f>IF(N190="zákl. prenesená",J190,0)</f>
        <v>0</v>
      </c>
      <c r="BH190" s="100">
        <f>IF(N190="zníž. prenesená",J190,0)</f>
        <v>0</v>
      </c>
      <c r="BI190" s="100">
        <f>IF(N190="nulová",J190,0)</f>
        <v>0</v>
      </c>
      <c r="BJ190" s="1" t="s">
        <v>5</v>
      </c>
      <c r="BK190" s="100">
        <f>ROUND(I190*H190,2)</f>
        <v>0</v>
      </c>
      <c r="BL190" s="1" t="s">
        <v>97</v>
      </c>
      <c r="BM190" s="99" t="s">
        <v>496</v>
      </c>
    </row>
    <row r="191" spans="2:65" s="101" customFormat="1" x14ac:dyDescent="0.2">
      <c r="B191" s="102"/>
      <c r="D191" s="103" t="s">
        <v>99</v>
      </c>
      <c r="E191" s="104" t="s">
        <v>3</v>
      </c>
      <c r="F191" s="105" t="s">
        <v>497</v>
      </c>
      <c r="H191" s="106">
        <v>1390</v>
      </c>
      <c r="I191" s="107"/>
      <c r="L191" s="102"/>
      <c r="M191" s="108"/>
      <c r="T191" s="109"/>
      <c r="AT191" s="104" t="s">
        <v>99</v>
      </c>
      <c r="AU191" s="104" t="s">
        <v>5</v>
      </c>
      <c r="AV191" s="101" t="s">
        <v>5</v>
      </c>
      <c r="AW191" s="101" t="s">
        <v>101</v>
      </c>
      <c r="AX191" s="101" t="s">
        <v>89</v>
      </c>
      <c r="AY191" s="104" t="s">
        <v>90</v>
      </c>
    </row>
    <row r="192" spans="2:65" s="9" customFormat="1" ht="21.75" customHeight="1" x14ac:dyDescent="0.2">
      <c r="B192" s="86"/>
      <c r="C192" s="138" t="s">
        <v>131</v>
      </c>
      <c r="D192" s="138" t="s">
        <v>498</v>
      </c>
      <c r="E192" s="139" t="s">
        <v>499</v>
      </c>
      <c r="F192" s="140" t="s">
        <v>500</v>
      </c>
      <c r="G192" s="141" t="s">
        <v>243</v>
      </c>
      <c r="H192" s="142">
        <v>3.1E-2</v>
      </c>
      <c r="I192" s="143"/>
      <c r="J192" s="144">
        <f>ROUND(I192*H192,2)</f>
        <v>0</v>
      </c>
      <c r="K192" s="145"/>
      <c r="L192" s="146"/>
      <c r="M192" s="147" t="s">
        <v>3</v>
      </c>
      <c r="N192" s="148" t="s">
        <v>39</v>
      </c>
      <c r="P192" s="97">
        <f>O192*H192</f>
        <v>0</v>
      </c>
      <c r="Q192" s="97">
        <v>1</v>
      </c>
      <c r="R192" s="97">
        <f>Q192*H192</f>
        <v>3.1E-2</v>
      </c>
      <c r="S192" s="97">
        <v>0</v>
      </c>
      <c r="T192" s="98">
        <f>S192*H192</f>
        <v>0</v>
      </c>
      <c r="AR192" s="99" t="s">
        <v>135</v>
      </c>
      <c r="AT192" s="99" t="s">
        <v>498</v>
      </c>
      <c r="AU192" s="99" t="s">
        <v>5</v>
      </c>
      <c r="AY192" s="1" t="s">
        <v>90</v>
      </c>
      <c r="BE192" s="100">
        <f>IF(N192="základná",J192,0)</f>
        <v>0</v>
      </c>
      <c r="BF192" s="100">
        <f>IF(N192="znížená",J192,0)</f>
        <v>0</v>
      </c>
      <c r="BG192" s="100">
        <f>IF(N192="zákl. prenesená",J192,0)</f>
        <v>0</v>
      </c>
      <c r="BH192" s="100">
        <f>IF(N192="zníž. prenesená",J192,0)</f>
        <v>0</v>
      </c>
      <c r="BI192" s="100">
        <f>IF(N192="nulová",J192,0)</f>
        <v>0</v>
      </c>
      <c r="BJ192" s="1" t="s">
        <v>5</v>
      </c>
      <c r="BK192" s="100">
        <f>ROUND(I192*H192,2)</f>
        <v>0</v>
      </c>
      <c r="BL192" s="1" t="s">
        <v>97</v>
      </c>
      <c r="BM192" s="99" t="s">
        <v>501</v>
      </c>
    </row>
    <row r="193" spans="2:65" s="101" customFormat="1" x14ac:dyDescent="0.2">
      <c r="B193" s="102"/>
      <c r="D193" s="103" t="s">
        <v>99</v>
      </c>
      <c r="E193" s="104" t="s">
        <v>3</v>
      </c>
      <c r="F193" s="105" t="s">
        <v>502</v>
      </c>
      <c r="H193" s="106">
        <v>3.1E-2</v>
      </c>
      <c r="I193" s="107"/>
      <c r="L193" s="102"/>
      <c r="M193" s="108"/>
      <c r="T193" s="109"/>
      <c r="AT193" s="104" t="s">
        <v>99</v>
      </c>
      <c r="AU193" s="104" t="s">
        <v>5</v>
      </c>
      <c r="AV193" s="101" t="s">
        <v>5</v>
      </c>
      <c r="AW193" s="101" t="s">
        <v>101</v>
      </c>
      <c r="AX193" s="101" t="s">
        <v>89</v>
      </c>
      <c r="AY193" s="104" t="s">
        <v>90</v>
      </c>
    </row>
    <row r="194" spans="2:65" s="9" customFormat="1" ht="24.2" customHeight="1" x14ac:dyDescent="0.2">
      <c r="B194" s="86"/>
      <c r="C194" s="87" t="s">
        <v>182</v>
      </c>
      <c r="D194" s="87" t="s">
        <v>93</v>
      </c>
      <c r="E194" s="88" t="s">
        <v>503</v>
      </c>
      <c r="F194" s="89" t="s">
        <v>504</v>
      </c>
      <c r="G194" s="90" t="s">
        <v>113</v>
      </c>
      <c r="H194" s="91">
        <v>5.7249999999999996</v>
      </c>
      <c r="I194" s="92"/>
      <c r="J194" s="93">
        <f>ROUND(I194*H194,2)</f>
        <v>0</v>
      </c>
      <c r="K194" s="94"/>
      <c r="L194" s="10"/>
      <c r="M194" s="95" t="s">
        <v>3</v>
      </c>
      <c r="N194" s="96" t="s">
        <v>39</v>
      </c>
      <c r="P194" s="97">
        <f>O194*H194</f>
        <v>0</v>
      </c>
      <c r="Q194" s="97">
        <v>2.1940757039999998</v>
      </c>
      <c r="R194" s="97">
        <f>Q194*H194</f>
        <v>12.561083405399998</v>
      </c>
      <c r="S194" s="97">
        <v>0</v>
      </c>
      <c r="T194" s="98">
        <f>S194*H194</f>
        <v>0</v>
      </c>
      <c r="AR194" s="99" t="s">
        <v>97</v>
      </c>
      <c r="AT194" s="99" t="s">
        <v>93</v>
      </c>
      <c r="AU194" s="99" t="s">
        <v>5</v>
      </c>
      <c r="AY194" s="1" t="s">
        <v>90</v>
      </c>
      <c r="BE194" s="100">
        <f>IF(N194="základná",J194,0)</f>
        <v>0</v>
      </c>
      <c r="BF194" s="100">
        <f>IF(N194="znížená",J194,0)</f>
        <v>0</v>
      </c>
      <c r="BG194" s="100">
        <f>IF(N194="zákl. prenesená",J194,0)</f>
        <v>0</v>
      </c>
      <c r="BH194" s="100">
        <f>IF(N194="zníž. prenesená",J194,0)</f>
        <v>0</v>
      </c>
      <c r="BI194" s="100">
        <f>IF(N194="nulová",J194,0)</f>
        <v>0</v>
      </c>
      <c r="BJ194" s="1" t="s">
        <v>5</v>
      </c>
      <c r="BK194" s="100">
        <f>ROUND(I194*H194,2)</f>
        <v>0</v>
      </c>
      <c r="BL194" s="1" t="s">
        <v>97</v>
      </c>
      <c r="BM194" s="99" t="s">
        <v>244</v>
      </c>
    </row>
    <row r="195" spans="2:65" s="118" customFormat="1" x14ac:dyDescent="0.2">
      <c r="B195" s="119"/>
      <c r="D195" s="103" t="s">
        <v>99</v>
      </c>
      <c r="E195" s="120" t="s">
        <v>3</v>
      </c>
      <c r="F195" s="121" t="s">
        <v>505</v>
      </c>
      <c r="H195" s="120" t="s">
        <v>3</v>
      </c>
      <c r="I195" s="122"/>
      <c r="L195" s="119"/>
      <c r="M195" s="123"/>
      <c r="T195" s="124"/>
      <c r="AT195" s="120" t="s">
        <v>99</v>
      </c>
      <c r="AU195" s="120" t="s">
        <v>5</v>
      </c>
      <c r="AV195" s="118" t="s">
        <v>89</v>
      </c>
      <c r="AW195" s="118" t="s">
        <v>101</v>
      </c>
      <c r="AX195" s="118" t="s">
        <v>6</v>
      </c>
      <c r="AY195" s="120" t="s">
        <v>90</v>
      </c>
    </row>
    <row r="196" spans="2:65" s="101" customFormat="1" x14ac:dyDescent="0.2">
      <c r="B196" s="102"/>
      <c r="D196" s="103" t="s">
        <v>99</v>
      </c>
      <c r="E196" s="104" t="s">
        <v>3</v>
      </c>
      <c r="F196" s="105" t="s">
        <v>506</v>
      </c>
      <c r="H196" s="106">
        <v>2.0230000000000001</v>
      </c>
      <c r="I196" s="107"/>
      <c r="L196" s="102"/>
      <c r="M196" s="108"/>
      <c r="T196" s="109"/>
      <c r="AT196" s="104" t="s">
        <v>99</v>
      </c>
      <c r="AU196" s="104" t="s">
        <v>5</v>
      </c>
      <c r="AV196" s="101" t="s">
        <v>5</v>
      </c>
      <c r="AW196" s="101" t="s">
        <v>101</v>
      </c>
      <c r="AX196" s="101" t="s">
        <v>6</v>
      </c>
      <c r="AY196" s="104" t="s">
        <v>90</v>
      </c>
    </row>
    <row r="197" spans="2:65" s="101" customFormat="1" x14ac:dyDescent="0.2">
      <c r="B197" s="102"/>
      <c r="D197" s="103" t="s">
        <v>99</v>
      </c>
      <c r="E197" s="104" t="s">
        <v>3</v>
      </c>
      <c r="F197" s="105" t="s">
        <v>507</v>
      </c>
      <c r="H197" s="106">
        <v>0.39700000000000002</v>
      </c>
      <c r="I197" s="107"/>
      <c r="L197" s="102"/>
      <c r="M197" s="108"/>
      <c r="T197" s="109"/>
      <c r="AT197" s="104" t="s">
        <v>99</v>
      </c>
      <c r="AU197" s="104" t="s">
        <v>5</v>
      </c>
      <c r="AV197" s="101" t="s">
        <v>5</v>
      </c>
      <c r="AW197" s="101" t="s">
        <v>101</v>
      </c>
      <c r="AX197" s="101" t="s">
        <v>6</v>
      </c>
      <c r="AY197" s="104" t="s">
        <v>90</v>
      </c>
    </row>
    <row r="198" spans="2:65" s="101" customFormat="1" x14ac:dyDescent="0.2">
      <c r="B198" s="102"/>
      <c r="D198" s="103" t="s">
        <v>99</v>
      </c>
      <c r="E198" s="104" t="s">
        <v>3</v>
      </c>
      <c r="F198" s="105" t="s">
        <v>508</v>
      </c>
      <c r="H198" s="106">
        <v>3.3050000000000002</v>
      </c>
      <c r="I198" s="107"/>
      <c r="L198" s="102"/>
      <c r="M198" s="108"/>
      <c r="T198" s="109"/>
      <c r="AT198" s="104" t="s">
        <v>99</v>
      </c>
      <c r="AU198" s="104" t="s">
        <v>5</v>
      </c>
      <c r="AV198" s="101" t="s">
        <v>5</v>
      </c>
      <c r="AW198" s="101" t="s">
        <v>101</v>
      </c>
      <c r="AX198" s="101" t="s">
        <v>6</v>
      </c>
      <c r="AY198" s="104" t="s">
        <v>90</v>
      </c>
    </row>
    <row r="199" spans="2:65" s="110" customFormat="1" x14ac:dyDescent="0.2">
      <c r="B199" s="111"/>
      <c r="D199" s="103" t="s">
        <v>99</v>
      </c>
      <c r="E199" s="112" t="s">
        <v>418</v>
      </c>
      <c r="F199" s="113" t="s">
        <v>103</v>
      </c>
      <c r="H199" s="114">
        <v>5.7249999999999996</v>
      </c>
      <c r="I199" s="115"/>
      <c r="L199" s="111"/>
      <c r="M199" s="116"/>
      <c r="T199" s="117"/>
      <c r="AT199" s="112" t="s">
        <v>99</v>
      </c>
      <c r="AU199" s="112" t="s">
        <v>5</v>
      </c>
      <c r="AV199" s="110" t="s">
        <v>97</v>
      </c>
      <c r="AW199" s="110" t="s">
        <v>101</v>
      </c>
      <c r="AX199" s="110" t="s">
        <v>89</v>
      </c>
      <c r="AY199" s="112" t="s">
        <v>90</v>
      </c>
    </row>
    <row r="200" spans="2:65" s="9" customFormat="1" ht="16.5" customHeight="1" x14ac:dyDescent="0.2">
      <c r="B200" s="86"/>
      <c r="C200" s="87" t="s">
        <v>138</v>
      </c>
      <c r="D200" s="87" t="s">
        <v>93</v>
      </c>
      <c r="E200" s="88" t="s">
        <v>509</v>
      </c>
      <c r="F200" s="89" t="s">
        <v>510</v>
      </c>
      <c r="G200" s="90" t="s">
        <v>243</v>
      </c>
      <c r="H200" s="91">
        <v>0.42899999999999999</v>
      </c>
      <c r="I200" s="92"/>
      <c r="J200" s="93">
        <f>ROUND(I200*H200,2)</f>
        <v>0</v>
      </c>
      <c r="K200" s="94"/>
      <c r="L200" s="10"/>
      <c r="M200" s="95" t="s">
        <v>3</v>
      </c>
      <c r="N200" s="96" t="s">
        <v>39</v>
      </c>
      <c r="P200" s="97">
        <f>O200*H200</f>
        <v>0</v>
      </c>
      <c r="Q200" s="97">
        <v>1.0189584970000001</v>
      </c>
      <c r="R200" s="97">
        <f>Q200*H200</f>
        <v>0.43713319521300004</v>
      </c>
      <c r="S200" s="97">
        <v>0</v>
      </c>
      <c r="T200" s="98">
        <f>S200*H200</f>
        <v>0</v>
      </c>
      <c r="AR200" s="99" t="s">
        <v>97</v>
      </c>
      <c r="AT200" s="99" t="s">
        <v>93</v>
      </c>
      <c r="AU200" s="99" t="s">
        <v>5</v>
      </c>
      <c r="AY200" s="1" t="s">
        <v>90</v>
      </c>
      <c r="BE200" s="100">
        <f>IF(N200="základná",J200,0)</f>
        <v>0</v>
      </c>
      <c r="BF200" s="100">
        <f>IF(N200="znížená",J200,0)</f>
        <v>0</v>
      </c>
      <c r="BG200" s="100">
        <f>IF(N200="zákl. prenesená",J200,0)</f>
        <v>0</v>
      </c>
      <c r="BH200" s="100">
        <f>IF(N200="zníž. prenesená",J200,0)</f>
        <v>0</v>
      </c>
      <c r="BI200" s="100">
        <f>IF(N200="nulová",J200,0)</f>
        <v>0</v>
      </c>
      <c r="BJ200" s="1" t="s">
        <v>5</v>
      </c>
      <c r="BK200" s="100">
        <f>ROUND(I200*H200,2)</f>
        <v>0</v>
      </c>
      <c r="BL200" s="1" t="s">
        <v>97</v>
      </c>
      <c r="BM200" s="99" t="s">
        <v>247</v>
      </c>
    </row>
    <row r="201" spans="2:65" s="101" customFormat="1" x14ac:dyDescent="0.2">
      <c r="B201" s="102"/>
      <c r="D201" s="103" t="s">
        <v>99</v>
      </c>
      <c r="E201" s="104" t="s">
        <v>3</v>
      </c>
      <c r="F201" s="105" t="s">
        <v>511</v>
      </c>
      <c r="H201" s="106">
        <v>0.42899999999999999</v>
      </c>
      <c r="I201" s="107"/>
      <c r="L201" s="102"/>
      <c r="M201" s="108"/>
      <c r="T201" s="109"/>
      <c r="AT201" s="104" t="s">
        <v>99</v>
      </c>
      <c r="AU201" s="104" t="s">
        <v>5</v>
      </c>
      <c r="AV201" s="101" t="s">
        <v>5</v>
      </c>
      <c r="AW201" s="101" t="s">
        <v>101</v>
      </c>
      <c r="AX201" s="101" t="s">
        <v>6</v>
      </c>
      <c r="AY201" s="104" t="s">
        <v>90</v>
      </c>
    </row>
    <row r="202" spans="2:65" s="110" customFormat="1" x14ac:dyDescent="0.2">
      <c r="B202" s="111"/>
      <c r="D202" s="103" t="s">
        <v>99</v>
      </c>
      <c r="E202" s="112" t="s">
        <v>3</v>
      </c>
      <c r="F202" s="113" t="s">
        <v>103</v>
      </c>
      <c r="H202" s="114">
        <v>0.42899999999999999</v>
      </c>
      <c r="I202" s="115"/>
      <c r="L202" s="111"/>
      <c r="M202" s="116"/>
      <c r="T202" s="117"/>
      <c r="AT202" s="112" t="s">
        <v>99</v>
      </c>
      <c r="AU202" s="112" t="s">
        <v>5</v>
      </c>
      <c r="AV202" s="110" t="s">
        <v>97</v>
      </c>
      <c r="AW202" s="110" t="s">
        <v>101</v>
      </c>
      <c r="AX202" s="110" t="s">
        <v>89</v>
      </c>
      <c r="AY202" s="112" t="s">
        <v>90</v>
      </c>
    </row>
    <row r="203" spans="2:65" s="9" customFormat="1" ht="24.2" customHeight="1" x14ac:dyDescent="0.2">
      <c r="B203" s="86"/>
      <c r="C203" s="87" t="s">
        <v>195</v>
      </c>
      <c r="D203" s="87" t="s">
        <v>93</v>
      </c>
      <c r="E203" s="88" t="s">
        <v>512</v>
      </c>
      <c r="F203" s="89" t="s">
        <v>513</v>
      </c>
      <c r="G203" s="90" t="s">
        <v>113</v>
      </c>
      <c r="H203" s="91">
        <v>6.29</v>
      </c>
      <c r="I203" s="92"/>
      <c r="J203" s="93">
        <f>ROUND(I203*H203,2)</f>
        <v>0</v>
      </c>
      <c r="K203" s="94"/>
      <c r="L203" s="10"/>
      <c r="M203" s="95" t="s">
        <v>3</v>
      </c>
      <c r="N203" s="96" t="s">
        <v>39</v>
      </c>
      <c r="P203" s="97">
        <f>O203*H203</f>
        <v>0</v>
      </c>
      <c r="Q203" s="97">
        <v>2.4157202039999999</v>
      </c>
      <c r="R203" s="97">
        <f>Q203*H203</f>
        <v>15.194880083159999</v>
      </c>
      <c r="S203" s="97">
        <v>0</v>
      </c>
      <c r="T203" s="98">
        <f>S203*H203</f>
        <v>0</v>
      </c>
      <c r="AR203" s="99" t="s">
        <v>97</v>
      </c>
      <c r="AT203" s="99" t="s">
        <v>93</v>
      </c>
      <c r="AU203" s="99" t="s">
        <v>5</v>
      </c>
      <c r="AY203" s="1" t="s">
        <v>90</v>
      </c>
      <c r="BE203" s="100">
        <f>IF(N203="základná",J203,0)</f>
        <v>0</v>
      </c>
      <c r="BF203" s="100">
        <f>IF(N203="znížená",J203,0)</f>
        <v>0</v>
      </c>
      <c r="BG203" s="100">
        <f>IF(N203="zákl. prenesená",J203,0)</f>
        <v>0</v>
      </c>
      <c r="BH203" s="100">
        <f>IF(N203="zníž. prenesená",J203,0)</f>
        <v>0</v>
      </c>
      <c r="BI203" s="100">
        <f>IF(N203="nulová",J203,0)</f>
        <v>0</v>
      </c>
      <c r="BJ203" s="1" t="s">
        <v>5</v>
      </c>
      <c r="BK203" s="100">
        <f>ROUND(I203*H203,2)</f>
        <v>0</v>
      </c>
      <c r="BL203" s="1" t="s">
        <v>97</v>
      </c>
      <c r="BM203" s="99" t="s">
        <v>221</v>
      </c>
    </row>
    <row r="204" spans="2:65" s="118" customFormat="1" x14ac:dyDescent="0.2">
      <c r="B204" s="119"/>
      <c r="D204" s="103" t="s">
        <v>99</v>
      </c>
      <c r="E204" s="120" t="s">
        <v>3</v>
      </c>
      <c r="F204" s="121" t="s">
        <v>514</v>
      </c>
      <c r="H204" s="120" t="s">
        <v>3</v>
      </c>
      <c r="I204" s="122"/>
      <c r="L204" s="119"/>
      <c r="M204" s="123"/>
      <c r="T204" s="124"/>
      <c r="AT204" s="120" t="s">
        <v>99</v>
      </c>
      <c r="AU204" s="120" t="s">
        <v>5</v>
      </c>
      <c r="AV204" s="118" t="s">
        <v>89</v>
      </c>
      <c r="AW204" s="118" t="s">
        <v>101</v>
      </c>
      <c r="AX204" s="118" t="s">
        <v>6</v>
      </c>
      <c r="AY204" s="120" t="s">
        <v>90</v>
      </c>
    </row>
    <row r="205" spans="2:65" s="101" customFormat="1" x14ac:dyDescent="0.2">
      <c r="B205" s="102"/>
      <c r="D205" s="103" t="s">
        <v>99</v>
      </c>
      <c r="E205" s="104" t="s">
        <v>3</v>
      </c>
      <c r="F205" s="105" t="s">
        <v>515</v>
      </c>
      <c r="H205" s="106">
        <v>6.29</v>
      </c>
      <c r="I205" s="107"/>
      <c r="L205" s="102"/>
      <c r="M205" s="108"/>
      <c r="T205" s="109"/>
      <c r="AT205" s="104" t="s">
        <v>99</v>
      </c>
      <c r="AU205" s="104" t="s">
        <v>5</v>
      </c>
      <c r="AV205" s="101" t="s">
        <v>5</v>
      </c>
      <c r="AW205" s="101" t="s">
        <v>101</v>
      </c>
      <c r="AX205" s="101" t="s">
        <v>6</v>
      </c>
      <c r="AY205" s="104" t="s">
        <v>90</v>
      </c>
    </row>
    <row r="206" spans="2:65" s="110" customFormat="1" x14ac:dyDescent="0.2">
      <c r="B206" s="111"/>
      <c r="D206" s="103" t="s">
        <v>99</v>
      </c>
      <c r="E206" s="112" t="s">
        <v>422</v>
      </c>
      <c r="F206" s="113" t="s">
        <v>103</v>
      </c>
      <c r="H206" s="114">
        <v>6.29</v>
      </c>
      <c r="I206" s="115"/>
      <c r="L206" s="111"/>
      <c r="M206" s="116"/>
      <c r="T206" s="117"/>
      <c r="AT206" s="112" t="s">
        <v>99</v>
      </c>
      <c r="AU206" s="112" t="s">
        <v>5</v>
      </c>
      <c r="AV206" s="110" t="s">
        <v>97</v>
      </c>
      <c r="AW206" s="110" t="s">
        <v>101</v>
      </c>
      <c r="AX206" s="110" t="s">
        <v>89</v>
      </c>
      <c r="AY206" s="112" t="s">
        <v>90</v>
      </c>
    </row>
    <row r="207" spans="2:65" s="9" customFormat="1" ht="21.75" customHeight="1" x14ac:dyDescent="0.2">
      <c r="B207" s="86"/>
      <c r="C207" s="87" t="s">
        <v>142</v>
      </c>
      <c r="D207" s="87" t="s">
        <v>93</v>
      </c>
      <c r="E207" s="88" t="s">
        <v>516</v>
      </c>
      <c r="F207" s="89" t="s">
        <v>517</v>
      </c>
      <c r="G207" s="90" t="s">
        <v>96</v>
      </c>
      <c r="H207" s="91">
        <v>14.238</v>
      </c>
      <c r="I207" s="92"/>
      <c r="J207" s="93">
        <f>ROUND(I207*H207,2)</f>
        <v>0</v>
      </c>
      <c r="K207" s="94"/>
      <c r="L207" s="10"/>
      <c r="M207" s="95" t="s">
        <v>3</v>
      </c>
      <c r="N207" s="96" t="s">
        <v>39</v>
      </c>
      <c r="P207" s="97">
        <f>O207*H207</f>
        <v>0</v>
      </c>
      <c r="Q207" s="97">
        <v>1.1492455E-2</v>
      </c>
      <c r="R207" s="97">
        <f>Q207*H207</f>
        <v>0.16362957429</v>
      </c>
      <c r="S207" s="97">
        <v>0</v>
      </c>
      <c r="T207" s="98">
        <f>S207*H207</f>
        <v>0</v>
      </c>
      <c r="AR207" s="99" t="s">
        <v>97</v>
      </c>
      <c r="AT207" s="99" t="s">
        <v>93</v>
      </c>
      <c r="AU207" s="99" t="s">
        <v>5</v>
      </c>
      <c r="AY207" s="1" t="s">
        <v>90</v>
      </c>
      <c r="BE207" s="100">
        <f>IF(N207="základná",J207,0)</f>
        <v>0</v>
      </c>
      <c r="BF207" s="100">
        <f>IF(N207="znížená",J207,0)</f>
        <v>0</v>
      </c>
      <c r="BG207" s="100">
        <f>IF(N207="zákl. prenesená",J207,0)</f>
        <v>0</v>
      </c>
      <c r="BH207" s="100">
        <f>IF(N207="zníž. prenesená",J207,0)</f>
        <v>0</v>
      </c>
      <c r="BI207" s="100">
        <f>IF(N207="nulová",J207,0)</f>
        <v>0</v>
      </c>
      <c r="BJ207" s="1" t="s">
        <v>5</v>
      </c>
      <c r="BK207" s="100">
        <f>ROUND(I207*H207,2)</f>
        <v>0</v>
      </c>
      <c r="BL207" s="1" t="s">
        <v>97</v>
      </c>
      <c r="BM207" s="99" t="s">
        <v>226</v>
      </c>
    </row>
    <row r="208" spans="2:65" s="101" customFormat="1" x14ac:dyDescent="0.2">
      <c r="B208" s="102"/>
      <c r="D208" s="103" t="s">
        <v>99</v>
      </c>
      <c r="E208" s="104" t="s">
        <v>3</v>
      </c>
      <c r="F208" s="105" t="s">
        <v>518</v>
      </c>
      <c r="H208" s="106">
        <v>14.238</v>
      </c>
      <c r="I208" s="107"/>
      <c r="L208" s="102"/>
      <c r="M208" s="108"/>
      <c r="T208" s="109"/>
      <c r="AT208" s="104" t="s">
        <v>99</v>
      </c>
      <c r="AU208" s="104" t="s">
        <v>5</v>
      </c>
      <c r="AV208" s="101" t="s">
        <v>5</v>
      </c>
      <c r="AW208" s="101" t="s">
        <v>101</v>
      </c>
      <c r="AX208" s="101" t="s">
        <v>6</v>
      </c>
      <c r="AY208" s="104" t="s">
        <v>90</v>
      </c>
    </row>
    <row r="209" spans="2:65" s="110" customFormat="1" x14ac:dyDescent="0.2">
      <c r="B209" s="111"/>
      <c r="D209" s="103" t="s">
        <v>99</v>
      </c>
      <c r="E209" s="112" t="s">
        <v>420</v>
      </c>
      <c r="F209" s="113" t="s">
        <v>103</v>
      </c>
      <c r="H209" s="114">
        <v>14.238</v>
      </c>
      <c r="I209" s="115"/>
      <c r="L209" s="111"/>
      <c r="M209" s="116"/>
      <c r="T209" s="117"/>
      <c r="AT209" s="112" t="s">
        <v>99</v>
      </c>
      <c r="AU209" s="112" t="s">
        <v>5</v>
      </c>
      <c r="AV209" s="110" t="s">
        <v>97</v>
      </c>
      <c r="AW209" s="110" t="s">
        <v>101</v>
      </c>
      <c r="AX209" s="110" t="s">
        <v>89</v>
      </c>
      <c r="AY209" s="112" t="s">
        <v>90</v>
      </c>
    </row>
    <row r="210" spans="2:65" s="9" customFormat="1" ht="21.75" customHeight="1" x14ac:dyDescent="0.2">
      <c r="B210" s="86"/>
      <c r="C210" s="87" t="s">
        <v>209</v>
      </c>
      <c r="D210" s="87" t="s">
        <v>93</v>
      </c>
      <c r="E210" s="88" t="s">
        <v>519</v>
      </c>
      <c r="F210" s="89" t="s">
        <v>520</v>
      </c>
      <c r="G210" s="90" t="s">
        <v>96</v>
      </c>
      <c r="H210" s="91">
        <v>14.238</v>
      </c>
      <c r="I210" s="92"/>
      <c r="J210" s="93">
        <f>ROUND(I210*H210,2)</f>
        <v>0</v>
      </c>
      <c r="K210" s="94"/>
      <c r="L210" s="10"/>
      <c r="M210" s="95" t="s">
        <v>3</v>
      </c>
      <c r="N210" s="96" t="s">
        <v>39</v>
      </c>
      <c r="P210" s="97">
        <f>O210*H210</f>
        <v>0</v>
      </c>
      <c r="Q210" s="97">
        <v>0</v>
      </c>
      <c r="R210" s="97">
        <f>Q210*H210</f>
        <v>0</v>
      </c>
      <c r="S210" s="97">
        <v>0</v>
      </c>
      <c r="T210" s="98">
        <f>S210*H210</f>
        <v>0</v>
      </c>
      <c r="AR210" s="99" t="s">
        <v>97</v>
      </c>
      <c r="AT210" s="99" t="s">
        <v>93</v>
      </c>
      <c r="AU210" s="99" t="s">
        <v>5</v>
      </c>
      <c r="AY210" s="1" t="s">
        <v>90</v>
      </c>
      <c r="BE210" s="100">
        <f>IF(N210="základná",J210,0)</f>
        <v>0</v>
      </c>
      <c r="BF210" s="100">
        <f>IF(N210="znížená",J210,0)</f>
        <v>0</v>
      </c>
      <c r="BG210" s="100">
        <f>IF(N210="zákl. prenesená",J210,0)</f>
        <v>0</v>
      </c>
      <c r="BH210" s="100">
        <f>IF(N210="zníž. prenesená",J210,0)</f>
        <v>0</v>
      </c>
      <c r="BI210" s="100">
        <f>IF(N210="nulová",J210,0)</f>
        <v>0</v>
      </c>
      <c r="BJ210" s="1" t="s">
        <v>5</v>
      </c>
      <c r="BK210" s="100">
        <f>ROUND(I210*H210,2)</f>
        <v>0</v>
      </c>
      <c r="BL210" s="1" t="s">
        <v>97</v>
      </c>
      <c r="BM210" s="99" t="s">
        <v>280</v>
      </c>
    </row>
    <row r="211" spans="2:65" s="101" customFormat="1" x14ac:dyDescent="0.2">
      <c r="B211" s="102"/>
      <c r="D211" s="103" t="s">
        <v>99</v>
      </c>
      <c r="E211" s="104" t="s">
        <v>3</v>
      </c>
      <c r="F211" s="105" t="s">
        <v>420</v>
      </c>
      <c r="H211" s="106">
        <v>14.238</v>
      </c>
      <c r="I211" s="107"/>
      <c r="L211" s="102"/>
      <c r="M211" s="108"/>
      <c r="T211" s="109"/>
      <c r="AT211" s="104" t="s">
        <v>99</v>
      </c>
      <c r="AU211" s="104" t="s">
        <v>5</v>
      </c>
      <c r="AV211" s="101" t="s">
        <v>5</v>
      </c>
      <c r="AW211" s="101" t="s">
        <v>101</v>
      </c>
      <c r="AX211" s="101" t="s">
        <v>89</v>
      </c>
      <c r="AY211" s="104" t="s">
        <v>90</v>
      </c>
    </row>
    <row r="212" spans="2:65" s="9" customFormat="1" ht="16.5" customHeight="1" x14ac:dyDescent="0.2">
      <c r="B212" s="86"/>
      <c r="C212" s="87" t="s">
        <v>151</v>
      </c>
      <c r="D212" s="87" t="s">
        <v>93</v>
      </c>
      <c r="E212" s="88" t="s">
        <v>521</v>
      </c>
      <c r="F212" s="89" t="s">
        <v>522</v>
      </c>
      <c r="G212" s="90" t="s">
        <v>243</v>
      </c>
      <c r="H212" s="91">
        <v>0.629</v>
      </c>
      <c r="I212" s="92"/>
      <c r="J212" s="93">
        <f>ROUND(I212*H212,2)</f>
        <v>0</v>
      </c>
      <c r="K212" s="94"/>
      <c r="L212" s="10"/>
      <c r="M212" s="95" t="s">
        <v>3</v>
      </c>
      <c r="N212" s="96" t="s">
        <v>39</v>
      </c>
      <c r="P212" s="97">
        <f>O212*H212</f>
        <v>0</v>
      </c>
      <c r="Q212" s="97">
        <v>1.0189584970000001</v>
      </c>
      <c r="R212" s="97">
        <f>Q212*H212</f>
        <v>0.64092489461300006</v>
      </c>
      <c r="S212" s="97">
        <v>0</v>
      </c>
      <c r="T212" s="98">
        <f>S212*H212</f>
        <v>0</v>
      </c>
      <c r="AR212" s="99" t="s">
        <v>97</v>
      </c>
      <c r="AT212" s="99" t="s">
        <v>93</v>
      </c>
      <c r="AU212" s="99" t="s">
        <v>5</v>
      </c>
      <c r="AY212" s="1" t="s">
        <v>90</v>
      </c>
      <c r="BE212" s="100">
        <f>IF(N212="základná",J212,0)</f>
        <v>0</v>
      </c>
      <c r="BF212" s="100">
        <f>IF(N212="znížená",J212,0)</f>
        <v>0</v>
      </c>
      <c r="BG212" s="100">
        <f>IF(N212="zákl. prenesená",J212,0)</f>
        <v>0</v>
      </c>
      <c r="BH212" s="100">
        <f>IF(N212="zníž. prenesená",J212,0)</f>
        <v>0</v>
      </c>
      <c r="BI212" s="100">
        <f>IF(N212="nulová",J212,0)</f>
        <v>0</v>
      </c>
      <c r="BJ212" s="1" t="s">
        <v>5</v>
      </c>
      <c r="BK212" s="100">
        <f>ROUND(I212*H212,2)</f>
        <v>0</v>
      </c>
      <c r="BL212" s="1" t="s">
        <v>97</v>
      </c>
      <c r="BM212" s="99" t="s">
        <v>292</v>
      </c>
    </row>
    <row r="213" spans="2:65" s="101" customFormat="1" x14ac:dyDescent="0.2">
      <c r="B213" s="102"/>
      <c r="D213" s="103" t="s">
        <v>99</v>
      </c>
      <c r="E213" s="104" t="s">
        <v>3</v>
      </c>
      <c r="F213" s="105" t="s">
        <v>523</v>
      </c>
      <c r="H213" s="106">
        <v>0.629</v>
      </c>
      <c r="I213" s="107"/>
      <c r="L213" s="102"/>
      <c r="M213" s="108"/>
      <c r="T213" s="109"/>
      <c r="AT213" s="104" t="s">
        <v>99</v>
      </c>
      <c r="AU213" s="104" t="s">
        <v>5</v>
      </c>
      <c r="AV213" s="101" t="s">
        <v>5</v>
      </c>
      <c r="AW213" s="101" t="s">
        <v>101</v>
      </c>
      <c r="AX213" s="101" t="s">
        <v>6</v>
      </c>
      <c r="AY213" s="104" t="s">
        <v>90</v>
      </c>
    </row>
    <row r="214" spans="2:65" s="110" customFormat="1" x14ac:dyDescent="0.2">
      <c r="B214" s="111"/>
      <c r="D214" s="103" t="s">
        <v>99</v>
      </c>
      <c r="E214" s="112" t="s">
        <v>3</v>
      </c>
      <c r="F214" s="113" t="s">
        <v>103</v>
      </c>
      <c r="H214" s="114">
        <v>0.629</v>
      </c>
      <c r="I214" s="115"/>
      <c r="L214" s="111"/>
      <c r="M214" s="116"/>
      <c r="T214" s="117"/>
      <c r="AT214" s="112" t="s">
        <v>99</v>
      </c>
      <c r="AU214" s="112" t="s">
        <v>5</v>
      </c>
      <c r="AV214" s="110" t="s">
        <v>97</v>
      </c>
      <c r="AW214" s="110" t="s">
        <v>101</v>
      </c>
      <c r="AX214" s="110" t="s">
        <v>89</v>
      </c>
      <c r="AY214" s="112" t="s">
        <v>90</v>
      </c>
    </row>
    <row r="215" spans="2:65" s="73" customFormat="1" ht="22.9" customHeight="1" x14ac:dyDescent="0.2">
      <c r="B215" s="74"/>
      <c r="D215" s="75" t="s">
        <v>86</v>
      </c>
      <c r="E215" s="84" t="s">
        <v>107</v>
      </c>
      <c r="F215" s="84" t="s">
        <v>524</v>
      </c>
      <c r="I215" s="77"/>
      <c r="J215" s="85">
        <f>BK215</f>
        <v>0</v>
      </c>
      <c r="L215" s="74"/>
      <c r="M215" s="79"/>
      <c r="P215" s="80">
        <f>SUM(P216:P276)</f>
        <v>0</v>
      </c>
      <c r="R215" s="80">
        <f>SUM(R216:R276)</f>
        <v>278.80081199349996</v>
      </c>
      <c r="T215" s="81">
        <f>SUM(T216:T276)</f>
        <v>0</v>
      </c>
      <c r="AR215" s="75" t="s">
        <v>89</v>
      </c>
      <c r="AT215" s="82" t="s">
        <v>86</v>
      </c>
      <c r="AU215" s="82" t="s">
        <v>89</v>
      </c>
      <c r="AY215" s="75" t="s">
        <v>90</v>
      </c>
      <c r="BK215" s="83">
        <f>SUM(BK216:BK276)</f>
        <v>0</v>
      </c>
    </row>
    <row r="216" spans="2:65" s="9" customFormat="1" ht="33" customHeight="1" x14ac:dyDescent="0.2">
      <c r="B216" s="86"/>
      <c r="C216" s="87" t="s">
        <v>218</v>
      </c>
      <c r="D216" s="87" t="s">
        <v>93</v>
      </c>
      <c r="E216" s="88" t="s">
        <v>525</v>
      </c>
      <c r="F216" s="89" t="s">
        <v>526</v>
      </c>
      <c r="G216" s="90" t="s">
        <v>164</v>
      </c>
      <c r="H216" s="91">
        <v>35.15</v>
      </c>
      <c r="I216" s="92"/>
      <c r="J216" s="93">
        <f>ROUND(I216*H216,2)</f>
        <v>0</v>
      </c>
      <c r="K216" s="94"/>
      <c r="L216" s="10"/>
      <c r="M216" s="95" t="s">
        <v>3</v>
      </c>
      <c r="N216" s="96" t="s">
        <v>39</v>
      </c>
      <c r="P216" s="97">
        <f>O216*H216</f>
        <v>0</v>
      </c>
      <c r="Q216" s="97">
        <v>1.5200000000000001E-3</v>
      </c>
      <c r="R216" s="97">
        <f>Q216*H216</f>
        <v>5.3428000000000003E-2</v>
      </c>
      <c r="S216" s="97">
        <v>0</v>
      </c>
      <c r="T216" s="98">
        <f>S216*H216</f>
        <v>0</v>
      </c>
      <c r="AR216" s="99" t="s">
        <v>97</v>
      </c>
      <c r="AT216" s="99" t="s">
        <v>93</v>
      </c>
      <c r="AU216" s="99" t="s">
        <v>5</v>
      </c>
      <c r="AY216" s="1" t="s">
        <v>90</v>
      </c>
      <c r="BE216" s="100">
        <f>IF(N216="základná",J216,0)</f>
        <v>0</v>
      </c>
      <c r="BF216" s="100">
        <f>IF(N216="znížená",J216,0)</f>
        <v>0</v>
      </c>
      <c r="BG216" s="100">
        <f>IF(N216="zákl. prenesená",J216,0)</f>
        <v>0</v>
      </c>
      <c r="BH216" s="100">
        <f>IF(N216="zníž. prenesená",J216,0)</f>
        <v>0</v>
      </c>
      <c r="BI216" s="100">
        <f>IF(N216="nulová",J216,0)</f>
        <v>0</v>
      </c>
      <c r="BJ216" s="1" t="s">
        <v>5</v>
      </c>
      <c r="BK216" s="100">
        <f>ROUND(I216*H216,2)</f>
        <v>0</v>
      </c>
      <c r="BL216" s="1" t="s">
        <v>97</v>
      </c>
      <c r="BM216" s="99" t="s">
        <v>527</v>
      </c>
    </row>
    <row r="217" spans="2:65" s="101" customFormat="1" x14ac:dyDescent="0.2">
      <c r="B217" s="102"/>
      <c r="D217" s="103" t="s">
        <v>99</v>
      </c>
      <c r="E217" s="104" t="s">
        <v>3</v>
      </c>
      <c r="F217" s="105" t="s">
        <v>528</v>
      </c>
      <c r="H217" s="106">
        <v>35.15</v>
      </c>
      <c r="I217" s="107"/>
      <c r="L217" s="102"/>
      <c r="M217" s="108"/>
      <c r="T217" s="109"/>
      <c r="AT217" s="104" t="s">
        <v>99</v>
      </c>
      <c r="AU217" s="104" t="s">
        <v>5</v>
      </c>
      <c r="AV217" s="101" t="s">
        <v>5</v>
      </c>
      <c r="AW217" s="101" t="s">
        <v>101</v>
      </c>
      <c r="AX217" s="101" t="s">
        <v>89</v>
      </c>
      <c r="AY217" s="104" t="s">
        <v>90</v>
      </c>
    </row>
    <row r="218" spans="2:65" s="9" customFormat="1" ht="33" customHeight="1" x14ac:dyDescent="0.2">
      <c r="B218" s="86"/>
      <c r="C218" s="87" t="s">
        <v>223</v>
      </c>
      <c r="D218" s="87" t="s">
        <v>93</v>
      </c>
      <c r="E218" s="88" t="s">
        <v>529</v>
      </c>
      <c r="F218" s="89" t="s">
        <v>530</v>
      </c>
      <c r="G218" s="90" t="s">
        <v>164</v>
      </c>
      <c r="H218" s="91">
        <v>195.4</v>
      </c>
      <c r="I218" s="92"/>
      <c r="J218" s="93">
        <f>ROUND(I218*H218,2)</f>
        <v>0</v>
      </c>
      <c r="K218" s="94"/>
      <c r="L218" s="10"/>
      <c r="M218" s="95" t="s">
        <v>3</v>
      </c>
      <c r="N218" s="96" t="s">
        <v>39</v>
      </c>
      <c r="P218" s="97">
        <f>O218*H218</f>
        <v>0</v>
      </c>
      <c r="Q218" s="97">
        <v>3.79E-3</v>
      </c>
      <c r="R218" s="97">
        <f>Q218*H218</f>
        <v>0.74056600000000006</v>
      </c>
      <c r="S218" s="97">
        <v>0</v>
      </c>
      <c r="T218" s="98">
        <f>S218*H218</f>
        <v>0</v>
      </c>
      <c r="AR218" s="99" t="s">
        <v>97</v>
      </c>
      <c r="AT218" s="99" t="s">
        <v>93</v>
      </c>
      <c r="AU218" s="99" t="s">
        <v>5</v>
      </c>
      <c r="AY218" s="1" t="s">
        <v>90</v>
      </c>
      <c r="BE218" s="100">
        <f>IF(N218="základná",J218,0)</f>
        <v>0</v>
      </c>
      <c r="BF218" s="100">
        <f>IF(N218="znížená",J218,0)</f>
        <v>0</v>
      </c>
      <c r="BG218" s="100">
        <f>IF(N218="zákl. prenesená",J218,0)</f>
        <v>0</v>
      </c>
      <c r="BH218" s="100">
        <f>IF(N218="zníž. prenesená",J218,0)</f>
        <v>0</v>
      </c>
      <c r="BI218" s="100">
        <f>IF(N218="nulová",J218,0)</f>
        <v>0</v>
      </c>
      <c r="BJ218" s="1" t="s">
        <v>5</v>
      </c>
      <c r="BK218" s="100">
        <f>ROUND(I218*H218,2)</f>
        <v>0</v>
      </c>
      <c r="BL218" s="1" t="s">
        <v>97</v>
      </c>
      <c r="BM218" s="99" t="s">
        <v>531</v>
      </c>
    </row>
    <row r="219" spans="2:65" s="101" customFormat="1" x14ac:dyDescent="0.2">
      <c r="B219" s="102"/>
      <c r="D219" s="103" t="s">
        <v>99</v>
      </c>
      <c r="E219" s="104" t="s">
        <v>3</v>
      </c>
      <c r="F219" s="105" t="s">
        <v>532</v>
      </c>
      <c r="H219" s="106">
        <v>195.4</v>
      </c>
      <c r="I219" s="107"/>
      <c r="L219" s="102"/>
      <c r="M219" s="108"/>
      <c r="T219" s="109"/>
      <c r="AT219" s="104" t="s">
        <v>99</v>
      </c>
      <c r="AU219" s="104" t="s">
        <v>5</v>
      </c>
      <c r="AV219" s="101" t="s">
        <v>5</v>
      </c>
      <c r="AW219" s="101" t="s">
        <v>101</v>
      </c>
      <c r="AX219" s="101" t="s">
        <v>89</v>
      </c>
      <c r="AY219" s="104" t="s">
        <v>90</v>
      </c>
    </row>
    <row r="220" spans="2:65" s="9" customFormat="1" ht="37.9" customHeight="1" x14ac:dyDescent="0.2">
      <c r="B220" s="86"/>
      <c r="C220" s="87" t="s">
        <v>240</v>
      </c>
      <c r="D220" s="87" t="s">
        <v>93</v>
      </c>
      <c r="E220" s="88" t="s">
        <v>533</v>
      </c>
      <c r="F220" s="89" t="s">
        <v>534</v>
      </c>
      <c r="G220" s="90" t="s">
        <v>113</v>
      </c>
      <c r="H220" s="91">
        <v>175.767</v>
      </c>
      <c r="I220" s="92"/>
      <c r="J220" s="93">
        <f>ROUND(I220*H220,2)</f>
        <v>0</v>
      </c>
      <c r="K220" s="94"/>
      <c r="L220" s="10"/>
      <c r="M220" s="95" t="s">
        <v>3</v>
      </c>
      <c r="N220" s="96" t="s">
        <v>39</v>
      </c>
      <c r="P220" s="97">
        <f>O220*H220</f>
        <v>0</v>
      </c>
      <c r="Q220" s="97">
        <v>0.7891804</v>
      </c>
      <c r="R220" s="97">
        <f>Q220*H220</f>
        <v>138.71187136680001</v>
      </c>
      <c r="S220" s="97">
        <v>0</v>
      </c>
      <c r="T220" s="98">
        <f>S220*H220</f>
        <v>0</v>
      </c>
      <c r="AR220" s="99" t="s">
        <v>97</v>
      </c>
      <c r="AT220" s="99" t="s">
        <v>93</v>
      </c>
      <c r="AU220" s="99" t="s">
        <v>5</v>
      </c>
      <c r="AY220" s="1" t="s">
        <v>90</v>
      </c>
      <c r="BE220" s="100">
        <f>IF(N220="základná",J220,0)</f>
        <v>0</v>
      </c>
      <c r="BF220" s="100">
        <f>IF(N220="znížená",J220,0)</f>
        <v>0</v>
      </c>
      <c r="BG220" s="100">
        <f>IF(N220="zákl. prenesená",J220,0)</f>
        <v>0</v>
      </c>
      <c r="BH220" s="100">
        <f>IF(N220="zníž. prenesená",J220,0)</f>
        <v>0</v>
      </c>
      <c r="BI220" s="100">
        <f>IF(N220="nulová",J220,0)</f>
        <v>0</v>
      </c>
      <c r="BJ220" s="1" t="s">
        <v>5</v>
      </c>
      <c r="BK220" s="100">
        <f>ROUND(I220*H220,2)</f>
        <v>0</v>
      </c>
      <c r="BL220" s="1" t="s">
        <v>97</v>
      </c>
      <c r="BM220" s="99" t="s">
        <v>255</v>
      </c>
    </row>
    <row r="221" spans="2:65" s="118" customFormat="1" x14ac:dyDescent="0.2">
      <c r="B221" s="119"/>
      <c r="D221" s="103" t="s">
        <v>99</v>
      </c>
      <c r="E221" s="120" t="s">
        <v>3</v>
      </c>
      <c r="F221" s="121" t="s">
        <v>535</v>
      </c>
      <c r="H221" s="120" t="s">
        <v>3</v>
      </c>
      <c r="I221" s="122"/>
      <c r="L221" s="119"/>
      <c r="M221" s="123"/>
      <c r="T221" s="124"/>
      <c r="AT221" s="120" t="s">
        <v>99</v>
      </c>
      <c r="AU221" s="120" t="s">
        <v>5</v>
      </c>
      <c r="AV221" s="118" t="s">
        <v>89</v>
      </c>
      <c r="AW221" s="118" t="s">
        <v>101</v>
      </c>
      <c r="AX221" s="118" t="s">
        <v>6</v>
      </c>
      <c r="AY221" s="120" t="s">
        <v>90</v>
      </c>
    </row>
    <row r="222" spans="2:65" s="101" customFormat="1" ht="22.5" x14ac:dyDescent="0.2">
      <c r="B222" s="102"/>
      <c r="D222" s="103" t="s">
        <v>99</v>
      </c>
      <c r="E222" s="104" t="s">
        <v>3</v>
      </c>
      <c r="F222" s="105" t="s">
        <v>536</v>
      </c>
      <c r="H222" s="106">
        <v>63.212000000000003</v>
      </c>
      <c r="I222" s="107"/>
      <c r="L222" s="102"/>
      <c r="M222" s="108"/>
      <c r="T222" s="109"/>
      <c r="AT222" s="104" t="s">
        <v>99</v>
      </c>
      <c r="AU222" s="104" t="s">
        <v>5</v>
      </c>
      <c r="AV222" s="101" t="s">
        <v>5</v>
      </c>
      <c r="AW222" s="101" t="s">
        <v>101</v>
      </c>
      <c r="AX222" s="101" t="s">
        <v>6</v>
      </c>
      <c r="AY222" s="104" t="s">
        <v>90</v>
      </c>
    </row>
    <row r="223" spans="2:65" s="101" customFormat="1" x14ac:dyDescent="0.2">
      <c r="B223" s="102"/>
      <c r="D223" s="103" t="s">
        <v>99</v>
      </c>
      <c r="E223" s="104" t="s">
        <v>3</v>
      </c>
      <c r="F223" s="105" t="s">
        <v>537</v>
      </c>
      <c r="H223" s="106">
        <v>-18.026</v>
      </c>
      <c r="I223" s="107"/>
      <c r="L223" s="102"/>
      <c r="M223" s="108"/>
      <c r="T223" s="109"/>
      <c r="AT223" s="104" t="s">
        <v>99</v>
      </c>
      <c r="AU223" s="104" t="s">
        <v>5</v>
      </c>
      <c r="AV223" s="101" t="s">
        <v>5</v>
      </c>
      <c r="AW223" s="101" t="s">
        <v>101</v>
      </c>
      <c r="AX223" s="101" t="s">
        <v>6</v>
      </c>
      <c r="AY223" s="104" t="s">
        <v>90</v>
      </c>
    </row>
    <row r="224" spans="2:65" s="125" customFormat="1" x14ac:dyDescent="0.2">
      <c r="B224" s="126"/>
      <c r="D224" s="103" t="s">
        <v>99</v>
      </c>
      <c r="E224" s="127" t="s">
        <v>3</v>
      </c>
      <c r="F224" s="128" t="s">
        <v>206</v>
      </c>
      <c r="H224" s="129">
        <v>45.186</v>
      </c>
      <c r="I224" s="130"/>
      <c r="L224" s="126"/>
      <c r="M224" s="131"/>
      <c r="T224" s="132"/>
      <c r="AT224" s="127" t="s">
        <v>99</v>
      </c>
      <c r="AU224" s="127" t="s">
        <v>5</v>
      </c>
      <c r="AV224" s="125" t="s">
        <v>107</v>
      </c>
      <c r="AW224" s="125" t="s">
        <v>101</v>
      </c>
      <c r="AX224" s="125" t="s">
        <v>6</v>
      </c>
      <c r="AY224" s="127" t="s">
        <v>90</v>
      </c>
    </row>
    <row r="225" spans="2:65" s="101" customFormat="1" ht="22.5" x14ac:dyDescent="0.2">
      <c r="B225" s="102"/>
      <c r="D225" s="103" t="s">
        <v>99</v>
      </c>
      <c r="E225" s="104" t="s">
        <v>3</v>
      </c>
      <c r="F225" s="105" t="s">
        <v>538</v>
      </c>
      <c r="H225" s="106">
        <v>73.831000000000003</v>
      </c>
      <c r="I225" s="107"/>
      <c r="L225" s="102"/>
      <c r="M225" s="108"/>
      <c r="T225" s="109"/>
      <c r="AT225" s="104" t="s">
        <v>99</v>
      </c>
      <c r="AU225" s="104" t="s">
        <v>5</v>
      </c>
      <c r="AV225" s="101" t="s">
        <v>5</v>
      </c>
      <c r="AW225" s="101" t="s">
        <v>101</v>
      </c>
      <c r="AX225" s="101" t="s">
        <v>6</v>
      </c>
      <c r="AY225" s="104" t="s">
        <v>90</v>
      </c>
    </row>
    <row r="226" spans="2:65" s="101" customFormat="1" x14ac:dyDescent="0.2">
      <c r="B226" s="102"/>
      <c r="D226" s="103" t="s">
        <v>99</v>
      </c>
      <c r="E226" s="104" t="s">
        <v>3</v>
      </c>
      <c r="F226" s="105" t="s">
        <v>539</v>
      </c>
      <c r="H226" s="106">
        <v>-22.138000000000002</v>
      </c>
      <c r="I226" s="107"/>
      <c r="L226" s="102"/>
      <c r="M226" s="108"/>
      <c r="T226" s="109"/>
      <c r="AT226" s="104" t="s">
        <v>99</v>
      </c>
      <c r="AU226" s="104" t="s">
        <v>5</v>
      </c>
      <c r="AV226" s="101" t="s">
        <v>5</v>
      </c>
      <c r="AW226" s="101" t="s">
        <v>101</v>
      </c>
      <c r="AX226" s="101" t="s">
        <v>6</v>
      </c>
      <c r="AY226" s="104" t="s">
        <v>90</v>
      </c>
    </row>
    <row r="227" spans="2:65" s="125" customFormat="1" x14ac:dyDescent="0.2">
      <c r="B227" s="126"/>
      <c r="D227" s="103" t="s">
        <v>99</v>
      </c>
      <c r="E227" s="127" t="s">
        <v>3</v>
      </c>
      <c r="F227" s="128" t="s">
        <v>206</v>
      </c>
      <c r="H227" s="129">
        <v>51.692999999999998</v>
      </c>
      <c r="I227" s="130"/>
      <c r="L227" s="126"/>
      <c r="M227" s="131"/>
      <c r="T227" s="132"/>
      <c r="AT227" s="127" t="s">
        <v>99</v>
      </c>
      <c r="AU227" s="127" t="s">
        <v>5</v>
      </c>
      <c r="AV227" s="125" t="s">
        <v>107</v>
      </c>
      <c r="AW227" s="125" t="s">
        <v>101</v>
      </c>
      <c r="AX227" s="125" t="s">
        <v>6</v>
      </c>
      <c r="AY227" s="127" t="s">
        <v>90</v>
      </c>
    </row>
    <row r="228" spans="2:65" s="101" customFormat="1" ht="22.5" x14ac:dyDescent="0.2">
      <c r="B228" s="102"/>
      <c r="D228" s="103" t="s">
        <v>99</v>
      </c>
      <c r="E228" s="104" t="s">
        <v>3</v>
      </c>
      <c r="F228" s="105" t="s">
        <v>540</v>
      </c>
      <c r="H228" s="106">
        <v>73.831000000000003</v>
      </c>
      <c r="I228" s="107"/>
      <c r="L228" s="102"/>
      <c r="M228" s="108"/>
      <c r="T228" s="109"/>
      <c r="AT228" s="104" t="s">
        <v>99</v>
      </c>
      <c r="AU228" s="104" t="s">
        <v>5</v>
      </c>
      <c r="AV228" s="101" t="s">
        <v>5</v>
      </c>
      <c r="AW228" s="101" t="s">
        <v>101</v>
      </c>
      <c r="AX228" s="101" t="s">
        <v>6</v>
      </c>
      <c r="AY228" s="104" t="s">
        <v>90</v>
      </c>
    </row>
    <row r="229" spans="2:65" s="101" customFormat="1" x14ac:dyDescent="0.2">
      <c r="B229" s="102"/>
      <c r="D229" s="103" t="s">
        <v>99</v>
      </c>
      <c r="E229" s="104" t="s">
        <v>3</v>
      </c>
      <c r="F229" s="105" t="s">
        <v>541</v>
      </c>
      <c r="H229" s="106">
        <v>-22.138000000000002</v>
      </c>
      <c r="I229" s="107"/>
      <c r="L229" s="102"/>
      <c r="M229" s="108"/>
      <c r="T229" s="109"/>
      <c r="AT229" s="104" t="s">
        <v>99</v>
      </c>
      <c r="AU229" s="104" t="s">
        <v>5</v>
      </c>
      <c r="AV229" s="101" t="s">
        <v>5</v>
      </c>
      <c r="AW229" s="101" t="s">
        <v>101</v>
      </c>
      <c r="AX229" s="101" t="s">
        <v>6</v>
      </c>
      <c r="AY229" s="104" t="s">
        <v>90</v>
      </c>
    </row>
    <row r="230" spans="2:65" s="125" customFormat="1" x14ac:dyDescent="0.2">
      <c r="B230" s="126"/>
      <c r="D230" s="103" t="s">
        <v>99</v>
      </c>
      <c r="E230" s="127" t="s">
        <v>3</v>
      </c>
      <c r="F230" s="128" t="s">
        <v>206</v>
      </c>
      <c r="H230" s="129">
        <v>51.692999999999998</v>
      </c>
      <c r="I230" s="130"/>
      <c r="L230" s="126"/>
      <c r="M230" s="131"/>
      <c r="T230" s="132"/>
      <c r="AT230" s="127" t="s">
        <v>99</v>
      </c>
      <c r="AU230" s="127" t="s">
        <v>5</v>
      </c>
      <c r="AV230" s="125" t="s">
        <v>107</v>
      </c>
      <c r="AW230" s="125" t="s">
        <v>101</v>
      </c>
      <c r="AX230" s="125" t="s">
        <v>6</v>
      </c>
      <c r="AY230" s="127" t="s">
        <v>90</v>
      </c>
    </row>
    <row r="231" spans="2:65" s="101" customFormat="1" x14ac:dyDescent="0.2">
      <c r="B231" s="102"/>
      <c r="D231" s="103" t="s">
        <v>99</v>
      </c>
      <c r="E231" s="104" t="s">
        <v>3</v>
      </c>
      <c r="F231" s="105" t="s">
        <v>542</v>
      </c>
      <c r="H231" s="106">
        <v>27.195</v>
      </c>
      <c r="I231" s="107"/>
      <c r="L231" s="102"/>
      <c r="M231" s="108"/>
      <c r="T231" s="109"/>
      <c r="AT231" s="104" t="s">
        <v>99</v>
      </c>
      <c r="AU231" s="104" t="s">
        <v>5</v>
      </c>
      <c r="AV231" s="101" t="s">
        <v>5</v>
      </c>
      <c r="AW231" s="101" t="s">
        <v>101</v>
      </c>
      <c r="AX231" s="101" t="s">
        <v>6</v>
      </c>
      <c r="AY231" s="104" t="s">
        <v>90</v>
      </c>
    </row>
    <row r="232" spans="2:65" s="125" customFormat="1" x14ac:dyDescent="0.2">
      <c r="B232" s="126"/>
      <c r="D232" s="103" t="s">
        <v>99</v>
      </c>
      <c r="E232" s="127" t="s">
        <v>3</v>
      </c>
      <c r="F232" s="128" t="s">
        <v>206</v>
      </c>
      <c r="H232" s="129">
        <v>27.195</v>
      </c>
      <c r="I232" s="130"/>
      <c r="L232" s="126"/>
      <c r="M232" s="131"/>
      <c r="T232" s="132"/>
      <c r="AT232" s="127" t="s">
        <v>99</v>
      </c>
      <c r="AU232" s="127" t="s">
        <v>5</v>
      </c>
      <c r="AV232" s="125" t="s">
        <v>107</v>
      </c>
      <c r="AW232" s="125" t="s">
        <v>101</v>
      </c>
      <c r="AX232" s="125" t="s">
        <v>6</v>
      </c>
      <c r="AY232" s="127" t="s">
        <v>90</v>
      </c>
    </row>
    <row r="233" spans="2:65" s="110" customFormat="1" x14ac:dyDescent="0.2">
      <c r="B233" s="111"/>
      <c r="D233" s="103" t="s">
        <v>99</v>
      </c>
      <c r="E233" s="112" t="s">
        <v>3</v>
      </c>
      <c r="F233" s="113" t="s">
        <v>103</v>
      </c>
      <c r="H233" s="114">
        <v>175.767</v>
      </c>
      <c r="I233" s="115"/>
      <c r="L233" s="111"/>
      <c r="M233" s="116"/>
      <c r="T233" s="117"/>
      <c r="AT233" s="112" t="s">
        <v>99</v>
      </c>
      <c r="AU233" s="112" t="s">
        <v>5</v>
      </c>
      <c r="AV233" s="110" t="s">
        <v>97</v>
      </c>
      <c r="AW233" s="110" t="s">
        <v>101</v>
      </c>
      <c r="AX233" s="110" t="s">
        <v>89</v>
      </c>
      <c r="AY233" s="112" t="s">
        <v>90</v>
      </c>
    </row>
    <row r="234" spans="2:65" s="9" customFormat="1" ht="37.9" customHeight="1" x14ac:dyDescent="0.2">
      <c r="B234" s="86"/>
      <c r="C234" s="87" t="s">
        <v>165</v>
      </c>
      <c r="D234" s="87" t="s">
        <v>93</v>
      </c>
      <c r="E234" s="88" t="s">
        <v>543</v>
      </c>
      <c r="F234" s="89" t="s">
        <v>544</v>
      </c>
      <c r="G234" s="90" t="s">
        <v>113</v>
      </c>
      <c r="H234" s="91">
        <v>33.838000000000001</v>
      </c>
      <c r="I234" s="92"/>
      <c r="J234" s="93">
        <f>ROUND(I234*H234,2)</f>
        <v>0</v>
      </c>
      <c r="K234" s="94"/>
      <c r="L234" s="10"/>
      <c r="M234" s="95" t="s">
        <v>3</v>
      </c>
      <c r="N234" s="96" t="s">
        <v>39</v>
      </c>
      <c r="P234" s="97">
        <f>O234*H234</f>
        <v>0</v>
      </c>
      <c r="Q234" s="97">
        <v>0.7891804</v>
      </c>
      <c r="R234" s="97">
        <f>Q234*H234</f>
        <v>26.704286375200002</v>
      </c>
      <c r="S234" s="97">
        <v>0</v>
      </c>
      <c r="T234" s="98">
        <f>S234*H234</f>
        <v>0</v>
      </c>
      <c r="AR234" s="99" t="s">
        <v>97</v>
      </c>
      <c r="AT234" s="99" t="s">
        <v>93</v>
      </c>
      <c r="AU234" s="99" t="s">
        <v>5</v>
      </c>
      <c r="AY234" s="1" t="s">
        <v>90</v>
      </c>
      <c r="BE234" s="100">
        <f>IF(N234="základná",J234,0)</f>
        <v>0</v>
      </c>
      <c r="BF234" s="100">
        <f>IF(N234="znížená",J234,0)</f>
        <v>0</v>
      </c>
      <c r="BG234" s="100">
        <f>IF(N234="zákl. prenesená",J234,0)</f>
        <v>0</v>
      </c>
      <c r="BH234" s="100">
        <f>IF(N234="zníž. prenesená",J234,0)</f>
        <v>0</v>
      </c>
      <c r="BI234" s="100">
        <f>IF(N234="nulová",J234,0)</f>
        <v>0</v>
      </c>
      <c r="BJ234" s="1" t="s">
        <v>5</v>
      </c>
      <c r="BK234" s="100">
        <f>ROUND(I234*H234,2)</f>
        <v>0</v>
      </c>
      <c r="BL234" s="1" t="s">
        <v>97</v>
      </c>
      <c r="BM234" s="99" t="s">
        <v>251</v>
      </c>
    </row>
    <row r="235" spans="2:65" s="101" customFormat="1" x14ac:dyDescent="0.2">
      <c r="B235" s="102"/>
      <c r="D235" s="103" t="s">
        <v>99</v>
      </c>
      <c r="E235" s="104" t="s">
        <v>3</v>
      </c>
      <c r="F235" s="105" t="s">
        <v>545</v>
      </c>
      <c r="H235" s="106">
        <v>20.268000000000001</v>
      </c>
      <c r="I235" s="107"/>
      <c r="L235" s="102"/>
      <c r="M235" s="108"/>
      <c r="T235" s="109"/>
      <c r="AT235" s="104" t="s">
        <v>99</v>
      </c>
      <c r="AU235" s="104" t="s">
        <v>5</v>
      </c>
      <c r="AV235" s="101" t="s">
        <v>5</v>
      </c>
      <c r="AW235" s="101" t="s">
        <v>101</v>
      </c>
      <c r="AX235" s="101" t="s">
        <v>6</v>
      </c>
      <c r="AY235" s="104" t="s">
        <v>90</v>
      </c>
    </row>
    <row r="236" spans="2:65" s="101" customFormat="1" ht="22.5" x14ac:dyDescent="0.2">
      <c r="B236" s="102"/>
      <c r="D236" s="103" t="s">
        <v>99</v>
      </c>
      <c r="E236" s="104" t="s">
        <v>3</v>
      </c>
      <c r="F236" s="105" t="s">
        <v>546</v>
      </c>
      <c r="H236" s="106">
        <v>2.544</v>
      </c>
      <c r="I236" s="107"/>
      <c r="L236" s="102"/>
      <c r="M236" s="108"/>
      <c r="T236" s="109"/>
      <c r="AT236" s="104" t="s">
        <v>99</v>
      </c>
      <c r="AU236" s="104" t="s">
        <v>5</v>
      </c>
      <c r="AV236" s="101" t="s">
        <v>5</v>
      </c>
      <c r="AW236" s="101" t="s">
        <v>101</v>
      </c>
      <c r="AX236" s="101" t="s">
        <v>6</v>
      </c>
      <c r="AY236" s="104" t="s">
        <v>90</v>
      </c>
    </row>
    <row r="237" spans="2:65" s="101" customFormat="1" ht="22.5" x14ac:dyDescent="0.2">
      <c r="B237" s="102"/>
      <c r="D237" s="103" t="s">
        <v>99</v>
      </c>
      <c r="E237" s="104" t="s">
        <v>3</v>
      </c>
      <c r="F237" s="105" t="s">
        <v>547</v>
      </c>
      <c r="H237" s="106">
        <v>7.5730000000000004</v>
      </c>
      <c r="I237" s="107"/>
      <c r="L237" s="102"/>
      <c r="M237" s="108"/>
      <c r="T237" s="109"/>
      <c r="AT237" s="104" t="s">
        <v>99</v>
      </c>
      <c r="AU237" s="104" t="s">
        <v>5</v>
      </c>
      <c r="AV237" s="101" t="s">
        <v>5</v>
      </c>
      <c r="AW237" s="101" t="s">
        <v>101</v>
      </c>
      <c r="AX237" s="101" t="s">
        <v>6</v>
      </c>
      <c r="AY237" s="104" t="s">
        <v>90</v>
      </c>
    </row>
    <row r="238" spans="2:65" s="101" customFormat="1" ht="22.5" x14ac:dyDescent="0.2">
      <c r="B238" s="102"/>
      <c r="D238" s="103" t="s">
        <v>99</v>
      </c>
      <c r="E238" s="104" t="s">
        <v>3</v>
      </c>
      <c r="F238" s="105" t="s">
        <v>548</v>
      </c>
      <c r="H238" s="106">
        <v>3.4529999999999998</v>
      </c>
      <c r="I238" s="107"/>
      <c r="L238" s="102"/>
      <c r="M238" s="108"/>
      <c r="T238" s="109"/>
      <c r="AT238" s="104" t="s">
        <v>99</v>
      </c>
      <c r="AU238" s="104" t="s">
        <v>5</v>
      </c>
      <c r="AV238" s="101" t="s">
        <v>5</v>
      </c>
      <c r="AW238" s="101" t="s">
        <v>101</v>
      </c>
      <c r="AX238" s="101" t="s">
        <v>6</v>
      </c>
      <c r="AY238" s="104" t="s">
        <v>90</v>
      </c>
    </row>
    <row r="239" spans="2:65" s="110" customFormat="1" x14ac:dyDescent="0.2">
      <c r="B239" s="111"/>
      <c r="D239" s="103" t="s">
        <v>99</v>
      </c>
      <c r="E239" s="112" t="s">
        <v>3</v>
      </c>
      <c r="F239" s="113" t="s">
        <v>103</v>
      </c>
      <c r="H239" s="114">
        <v>33.838000000000001</v>
      </c>
      <c r="I239" s="115"/>
      <c r="L239" s="111"/>
      <c r="M239" s="116"/>
      <c r="T239" s="117"/>
      <c r="AT239" s="112" t="s">
        <v>99</v>
      </c>
      <c r="AU239" s="112" t="s">
        <v>5</v>
      </c>
      <c r="AV239" s="110" t="s">
        <v>97</v>
      </c>
      <c r="AW239" s="110" t="s">
        <v>101</v>
      </c>
      <c r="AX239" s="110" t="s">
        <v>89</v>
      </c>
      <c r="AY239" s="112" t="s">
        <v>90</v>
      </c>
    </row>
    <row r="240" spans="2:65" s="9" customFormat="1" ht="33" customHeight="1" x14ac:dyDescent="0.2">
      <c r="B240" s="86"/>
      <c r="C240" s="87" t="s">
        <v>248</v>
      </c>
      <c r="D240" s="87" t="s">
        <v>93</v>
      </c>
      <c r="E240" s="88" t="s">
        <v>549</v>
      </c>
      <c r="F240" s="89" t="s">
        <v>550</v>
      </c>
      <c r="G240" s="90" t="s">
        <v>96</v>
      </c>
      <c r="H240" s="91">
        <v>74.349000000000004</v>
      </c>
      <c r="I240" s="92"/>
      <c r="J240" s="93">
        <f>ROUND(I240*H240,2)</f>
        <v>0</v>
      </c>
      <c r="K240" s="94"/>
      <c r="L240" s="10"/>
      <c r="M240" s="95" t="s">
        <v>3</v>
      </c>
      <c r="N240" s="96" t="s">
        <v>39</v>
      </c>
      <c r="P240" s="97">
        <f>O240*H240</f>
        <v>0</v>
      </c>
      <c r="Q240" s="97">
        <v>5.613025E-2</v>
      </c>
      <c r="R240" s="97">
        <f>Q240*H240</f>
        <v>4.17322795725</v>
      </c>
      <c r="S240" s="97">
        <v>0</v>
      </c>
      <c r="T240" s="98">
        <f>S240*H240</f>
        <v>0</v>
      </c>
      <c r="AR240" s="99" t="s">
        <v>97</v>
      </c>
      <c r="AT240" s="99" t="s">
        <v>93</v>
      </c>
      <c r="AU240" s="99" t="s">
        <v>5</v>
      </c>
      <c r="AY240" s="1" t="s">
        <v>90</v>
      </c>
      <c r="BE240" s="100">
        <f>IF(N240="základná",J240,0)</f>
        <v>0</v>
      </c>
      <c r="BF240" s="100">
        <f>IF(N240="znížená",J240,0)</f>
        <v>0</v>
      </c>
      <c r="BG240" s="100">
        <f>IF(N240="zákl. prenesená",J240,0)</f>
        <v>0</v>
      </c>
      <c r="BH240" s="100">
        <f>IF(N240="zníž. prenesená",J240,0)</f>
        <v>0</v>
      </c>
      <c r="BI240" s="100">
        <f>IF(N240="nulová",J240,0)</f>
        <v>0</v>
      </c>
      <c r="BJ240" s="1" t="s">
        <v>5</v>
      </c>
      <c r="BK240" s="100">
        <f>ROUND(I240*H240,2)</f>
        <v>0</v>
      </c>
      <c r="BL240" s="1" t="s">
        <v>97</v>
      </c>
      <c r="BM240" s="99" t="s">
        <v>260</v>
      </c>
    </row>
    <row r="241" spans="2:65" s="101" customFormat="1" ht="22.5" x14ac:dyDescent="0.2">
      <c r="B241" s="102"/>
      <c r="D241" s="103" t="s">
        <v>99</v>
      </c>
      <c r="E241" s="104" t="s">
        <v>3</v>
      </c>
      <c r="F241" s="105" t="s">
        <v>551</v>
      </c>
      <c r="H241" s="106">
        <v>23.649000000000001</v>
      </c>
      <c r="I241" s="107"/>
      <c r="L241" s="102"/>
      <c r="M241" s="108"/>
      <c r="T241" s="109"/>
      <c r="AT241" s="104" t="s">
        <v>99</v>
      </c>
      <c r="AU241" s="104" t="s">
        <v>5</v>
      </c>
      <c r="AV241" s="101" t="s">
        <v>5</v>
      </c>
      <c r="AW241" s="101" t="s">
        <v>101</v>
      </c>
      <c r="AX241" s="101" t="s">
        <v>6</v>
      </c>
      <c r="AY241" s="104" t="s">
        <v>90</v>
      </c>
    </row>
    <row r="242" spans="2:65" s="101" customFormat="1" ht="22.5" x14ac:dyDescent="0.2">
      <c r="B242" s="102"/>
      <c r="D242" s="103" t="s">
        <v>99</v>
      </c>
      <c r="E242" s="104" t="s">
        <v>3</v>
      </c>
      <c r="F242" s="105" t="s">
        <v>552</v>
      </c>
      <c r="H242" s="106">
        <v>24.963999999999999</v>
      </c>
      <c r="I242" s="107"/>
      <c r="L242" s="102"/>
      <c r="M242" s="108"/>
      <c r="T242" s="109"/>
      <c r="AT242" s="104" t="s">
        <v>99</v>
      </c>
      <c r="AU242" s="104" t="s">
        <v>5</v>
      </c>
      <c r="AV242" s="101" t="s">
        <v>5</v>
      </c>
      <c r="AW242" s="101" t="s">
        <v>101</v>
      </c>
      <c r="AX242" s="101" t="s">
        <v>6</v>
      </c>
      <c r="AY242" s="104" t="s">
        <v>90</v>
      </c>
    </row>
    <row r="243" spans="2:65" s="101" customFormat="1" ht="33.75" x14ac:dyDescent="0.2">
      <c r="B243" s="102"/>
      <c r="D243" s="103" t="s">
        <v>99</v>
      </c>
      <c r="E243" s="104" t="s">
        <v>3</v>
      </c>
      <c r="F243" s="105" t="s">
        <v>553</v>
      </c>
      <c r="H243" s="106">
        <v>25.736000000000001</v>
      </c>
      <c r="I243" s="107"/>
      <c r="L243" s="102"/>
      <c r="M243" s="108"/>
      <c r="T243" s="109"/>
      <c r="AT243" s="104" t="s">
        <v>99</v>
      </c>
      <c r="AU243" s="104" t="s">
        <v>5</v>
      </c>
      <c r="AV243" s="101" t="s">
        <v>5</v>
      </c>
      <c r="AW243" s="101" t="s">
        <v>101</v>
      </c>
      <c r="AX243" s="101" t="s">
        <v>6</v>
      </c>
      <c r="AY243" s="104" t="s">
        <v>90</v>
      </c>
    </row>
    <row r="244" spans="2:65" s="110" customFormat="1" x14ac:dyDescent="0.2">
      <c r="B244" s="111"/>
      <c r="D244" s="103" t="s">
        <v>99</v>
      </c>
      <c r="E244" s="112" t="s">
        <v>3</v>
      </c>
      <c r="F244" s="113" t="s">
        <v>103</v>
      </c>
      <c r="H244" s="114">
        <v>74.349000000000004</v>
      </c>
      <c r="I244" s="115"/>
      <c r="L244" s="111"/>
      <c r="M244" s="116"/>
      <c r="T244" s="117"/>
      <c r="AT244" s="112" t="s">
        <v>99</v>
      </c>
      <c r="AU244" s="112" t="s">
        <v>5</v>
      </c>
      <c r="AV244" s="110" t="s">
        <v>97</v>
      </c>
      <c r="AW244" s="110" t="s">
        <v>101</v>
      </c>
      <c r="AX244" s="110" t="s">
        <v>89</v>
      </c>
      <c r="AY244" s="112" t="s">
        <v>90</v>
      </c>
    </row>
    <row r="245" spans="2:65" s="9" customFormat="1" ht="37.9" customHeight="1" x14ac:dyDescent="0.2">
      <c r="B245" s="86"/>
      <c r="C245" s="87" t="s">
        <v>173</v>
      </c>
      <c r="D245" s="87" t="s">
        <v>93</v>
      </c>
      <c r="E245" s="88" t="s">
        <v>554</v>
      </c>
      <c r="F245" s="89" t="s">
        <v>555</v>
      </c>
      <c r="G245" s="90" t="s">
        <v>96</v>
      </c>
      <c r="H245" s="91">
        <v>18.164999999999999</v>
      </c>
      <c r="I245" s="92"/>
      <c r="J245" s="93">
        <f>ROUND(I245*H245,2)</f>
        <v>0</v>
      </c>
      <c r="K245" s="94"/>
      <c r="L245" s="10"/>
      <c r="M245" s="95" t="s">
        <v>3</v>
      </c>
      <c r="N245" s="96" t="s">
        <v>39</v>
      </c>
      <c r="P245" s="97">
        <f>O245*H245</f>
        <v>0</v>
      </c>
      <c r="Q245" s="97">
        <v>7.4232999999999993E-2</v>
      </c>
      <c r="R245" s="97">
        <f>Q245*H245</f>
        <v>1.3484424449999999</v>
      </c>
      <c r="S245" s="97">
        <v>0</v>
      </c>
      <c r="T245" s="98">
        <f>S245*H245</f>
        <v>0</v>
      </c>
      <c r="AR245" s="99" t="s">
        <v>97</v>
      </c>
      <c r="AT245" s="99" t="s">
        <v>93</v>
      </c>
      <c r="AU245" s="99" t="s">
        <v>5</v>
      </c>
      <c r="AY245" s="1" t="s">
        <v>90</v>
      </c>
      <c r="BE245" s="100">
        <f>IF(N245="základná",J245,0)</f>
        <v>0</v>
      </c>
      <c r="BF245" s="100">
        <f>IF(N245="znížená",J245,0)</f>
        <v>0</v>
      </c>
      <c r="BG245" s="100">
        <f>IF(N245="zákl. prenesená",J245,0)</f>
        <v>0</v>
      </c>
      <c r="BH245" s="100">
        <f>IF(N245="zníž. prenesená",J245,0)</f>
        <v>0</v>
      </c>
      <c r="BI245" s="100">
        <f>IF(N245="nulová",J245,0)</f>
        <v>0</v>
      </c>
      <c r="BJ245" s="1" t="s">
        <v>5</v>
      </c>
      <c r="BK245" s="100">
        <f>ROUND(I245*H245,2)</f>
        <v>0</v>
      </c>
      <c r="BL245" s="1" t="s">
        <v>97</v>
      </c>
      <c r="BM245" s="99" t="s">
        <v>364</v>
      </c>
    </row>
    <row r="246" spans="2:65" s="101" customFormat="1" x14ac:dyDescent="0.2">
      <c r="B246" s="102"/>
      <c r="D246" s="103" t="s">
        <v>99</v>
      </c>
      <c r="E246" s="104" t="s">
        <v>3</v>
      </c>
      <c r="F246" s="105" t="s">
        <v>556</v>
      </c>
      <c r="H246" s="106">
        <v>0.94499999999999995</v>
      </c>
      <c r="I246" s="107"/>
      <c r="L246" s="102"/>
      <c r="M246" s="108"/>
      <c r="T246" s="109"/>
      <c r="AT246" s="104" t="s">
        <v>99</v>
      </c>
      <c r="AU246" s="104" t="s">
        <v>5</v>
      </c>
      <c r="AV246" s="101" t="s">
        <v>5</v>
      </c>
      <c r="AW246" s="101" t="s">
        <v>101</v>
      </c>
      <c r="AX246" s="101" t="s">
        <v>6</v>
      </c>
      <c r="AY246" s="104" t="s">
        <v>90</v>
      </c>
    </row>
    <row r="247" spans="2:65" s="101" customFormat="1" x14ac:dyDescent="0.2">
      <c r="B247" s="102"/>
      <c r="D247" s="103" t="s">
        <v>99</v>
      </c>
      <c r="E247" s="104" t="s">
        <v>3</v>
      </c>
      <c r="F247" s="105" t="s">
        <v>557</v>
      </c>
      <c r="H247" s="106">
        <v>9.4499999999999993</v>
      </c>
      <c r="I247" s="107"/>
      <c r="L247" s="102"/>
      <c r="M247" s="108"/>
      <c r="T247" s="109"/>
      <c r="AT247" s="104" t="s">
        <v>99</v>
      </c>
      <c r="AU247" s="104" t="s">
        <v>5</v>
      </c>
      <c r="AV247" s="101" t="s">
        <v>5</v>
      </c>
      <c r="AW247" s="101" t="s">
        <v>101</v>
      </c>
      <c r="AX247" s="101" t="s">
        <v>6</v>
      </c>
      <c r="AY247" s="104" t="s">
        <v>90</v>
      </c>
    </row>
    <row r="248" spans="2:65" s="101" customFormat="1" x14ac:dyDescent="0.2">
      <c r="B248" s="102"/>
      <c r="D248" s="103" t="s">
        <v>99</v>
      </c>
      <c r="E248" s="104" t="s">
        <v>3</v>
      </c>
      <c r="F248" s="105" t="s">
        <v>558</v>
      </c>
      <c r="H248" s="106">
        <v>7.77</v>
      </c>
      <c r="I248" s="107"/>
      <c r="L248" s="102"/>
      <c r="M248" s="108"/>
      <c r="T248" s="109"/>
      <c r="AT248" s="104" t="s">
        <v>99</v>
      </c>
      <c r="AU248" s="104" t="s">
        <v>5</v>
      </c>
      <c r="AV248" s="101" t="s">
        <v>5</v>
      </c>
      <c r="AW248" s="101" t="s">
        <v>101</v>
      </c>
      <c r="AX248" s="101" t="s">
        <v>6</v>
      </c>
      <c r="AY248" s="104" t="s">
        <v>90</v>
      </c>
    </row>
    <row r="249" spans="2:65" s="110" customFormat="1" x14ac:dyDescent="0.2">
      <c r="B249" s="111"/>
      <c r="D249" s="103" t="s">
        <v>99</v>
      </c>
      <c r="E249" s="112" t="s">
        <v>3</v>
      </c>
      <c r="F249" s="113" t="s">
        <v>103</v>
      </c>
      <c r="H249" s="114">
        <v>18.164999999999999</v>
      </c>
      <c r="I249" s="115"/>
      <c r="L249" s="111"/>
      <c r="M249" s="116"/>
      <c r="T249" s="117"/>
      <c r="AT249" s="112" t="s">
        <v>99</v>
      </c>
      <c r="AU249" s="112" t="s">
        <v>5</v>
      </c>
      <c r="AV249" s="110" t="s">
        <v>97</v>
      </c>
      <c r="AW249" s="110" t="s">
        <v>101</v>
      </c>
      <c r="AX249" s="110" t="s">
        <v>89</v>
      </c>
      <c r="AY249" s="112" t="s">
        <v>90</v>
      </c>
    </row>
    <row r="250" spans="2:65" s="9" customFormat="1" ht="24.2" customHeight="1" x14ac:dyDescent="0.2">
      <c r="B250" s="86"/>
      <c r="C250" s="87" t="s">
        <v>257</v>
      </c>
      <c r="D250" s="87" t="s">
        <v>93</v>
      </c>
      <c r="E250" s="88" t="s">
        <v>559</v>
      </c>
      <c r="F250" s="89" t="s">
        <v>560</v>
      </c>
      <c r="G250" s="90" t="s">
        <v>177</v>
      </c>
      <c r="H250" s="91">
        <v>1</v>
      </c>
      <c r="I250" s="92"/>
      <c r="J250" s="93">
        <f>ROUND(I250*H250,2)</f>
        <v>0</v>
      </c>
      <c r="K250" s="94"/>
      <c r="L250" s="10"/>
      <c r="M250" s="95" t="s">
        <v>3</v>
      </c>
      <c r="N250" s="96" t="s">
        <v>39</v>
      </c>
      <c r="P250" s="97">
        <f>O250*H250</f>
        <v>0</v>
      </c>
      <c r="Q250" s="97">
        <v>2.6579999999999999E-2</v>
      </c>
      <c r="R250" s="97">
        <f>Q250*H250</f>
        <v>2.6579999999999999E-2</v>
      </c>
      <c r="S250" s="97">
        <v>0</v>
      </c>
      <c r="T250" s="98">
        <f>S250*H250</f>
        <v>0</v>
      </c>
      <c r="AR250" s="99" t="s">
        <v>97</v>
      </c>
      <c r="AT250" s="99" t="s">
        <v>93</v>
      </c>
      <c r="AU250" s="99" t="s">
        <v>5</v>
      </c>
      <c r="AY250" s="1" t="s">
        <v>90</v>
      </c>
      <c r="BE250" s="100">
        <f>IF(N250="základná",J250,0)</f>
        <v>0</v>
      </c>
      <c r="BF250" s="100">
        <f>IF(N250="znížená",J250,0)</f>
        <v>0</v>
      </c>
      <c r="BG250" s="100">
        <f>IF(N250="zákl. prenesená",J250,0)</f>
        <v>0</v>
      </c>
      <c r="BH250" s="100">
        <f>IF(N250="zníž. prenesená",J250,0)</f>
        <v>0</v>
      </c>
      <c r="BI250" s="100">
        <f>IF(N250="nulová",J250,0)</f>
        <v>0</v>
      </c>
      <c r="BJ250" s="1" t="s">
        <v>5</v>
      </c>
      <c r="BK250" s="100">
        <f>ROUND(I250*H250,2)</f>
        <v>0</v>
      </c>
      <c r="BL250" s="1" t="s">
        <v>97</v>
      </c>
      <c r="BM250" s="99" t="s">
        <v>561</v>
      </c>
    </row>
    <row r="251" spans="2:65" s="9" customFormat="1" ht="37.9" customHeight="1" x14ac:dyDescent="0.2">
      <c r="B251" s="86"/>
      <c r="C251" s="87" t="s">
        <v>221</v>
      </c>
      <c r="D251" s="87" t="s">
        <v>93</v>
      </c>
      <c r="E251" s="88" t="s">
        <v>562</v>
      </c>
      <c r="F251" s="89" t="s">
        <v>563</v>
      </c>
      <c r="G251" s="90" t="s">
        <v>96</v>
      </c>
      <c r="H251" s="91">
        <v>54.366999999999997</v>
      </c>
      <c r="I251" s="92"/>
      <c r="J251" s="93">
        <f>ROUND(I251*H251,2)</f>
        <v>0</v>
      </c>
      <c r="K251" s="94"/>
      <c r="L251" s="10"/>
      <c r="M251" s="95" t="s">
        <v>3</v>
      </c>
      <c r="N251" s="96" t="s">
        <v>39</v>
      </c>
      <c r="P251" s="97">
        <f>O251*H251</f>
        <v>0</v>
      </c>
      <c r="Q251" s="97">
        <v>9.3141749999999995E-2</v>
      </c>
      <c r="R251" s="97">
        <f>Q251*H251</f>
        <v>5.0638375222499992</v>
      </c>
      <c r="S251" s="97">
        <v>0</v>
      </c>
      <c r="T251" s="98">
        <f>S251*H251</f>
        <v>0</v>
      </c>
      <c r="AR251" s="99" t="s">
        <v>97</v>
      </c>
      <c r="AT251" s="99" t="s">
        <v>93</v>
      </c>
      <c r="AU251" s="99" t="s">
        <v>5</v>
      </c>
      <c r="AY251" s="1" t="s">
        <v>90</v>
      </c>
      <c r="BE251" s="100">
        <f>IF(N251="základná",J251,0)</f>
        <v>0</v>
      </c>
      <c r="BF251" s="100">
        <f>IF(N251="znížená",J251,0)</f>
        <v>0</v>
      </c>
      <c r="BG251" s="100">
        <f>IF(N251="zákl. prenesená",J251,0)</f>
        <v>0</v>
      </c>
      <c r="BH251" s="100">
        <f>IF(N251="zníž. prenesená",J251,0)</f>
        <v>0</v>
      </c>
      <c r="BI251" s="100">
        <f>IF(N251="nulová",J251,0)</f>
        <v>0</v>
      </c>
      <c r="BJ251" s="1" t="s">
        <v>5</v>
      </c>
      <c r="BK251" s="100">
        <f>ROUND(I251*H251,2)</f>
        <v>0</v>
      </c>
      <c r="BL251" s="1" t="s">
        <v>97</v>
      </c>
      <c r="BM251" s="99" t="s">
        <v>271</v>
      </c>
    </row>
    <row r="252" spans="2:65" s="101" customFormat="1" x14ac:dyDescent="0.2">
      <c r="B252" s="102"/>
      <c r="D252" s="103" t="s">
        <v>99</v>
      </c>
      <c r="E252" s="104" t="s">
        <v>3</v>
      </c>
      <c r="F252" s="105" t="s">
        <v>564</v>
      </c>
      <c r="H252" s="106">
        <v>27.013999999999999</v>
      </c>
      <c r="I252" s="107"/>
      <c r="L252" s="102"/>
      <c r="M252" s="108"/>
      <c r="T252" s="109"/>
      <c r="AT252" s="104" t="s">
        <v>99</v>
      </c>
      <c r="AU252" s="104" t="s">
        <v>5</v>
      </c>
      <c r="AV252" s="101" t="s">
        <v>5</v>
      </c>
      <c r="AW252" s="101" t="s">
        <v>101</v>
      </c>
      <c r="AX252" s="101" t="s">
        <v>6</v>
      </c>
      <c r="AY252" s="104" t="s">
        <v>90</v>
      </c>
    </row>
    <row r="253" spans="2:65" s="101" customFormat="1" x14ac:dyDescent="0.2">
      <c r="B253" s="102"/>
      <c r="D253" s="103" t="s">
        <v>99</v>
      </c>
      <c r="E253" s="104" t="s">
        <v>3</v>
      </c>
      <c r="F253" s="105" t="s">
        <v>565</v>
      </c>
      <c r="H253" s="106">
        <v>22.838000000000001</v>
      </c>
      <c r="I253" s="107"/>
      <c r="L253" s="102"/>
      <c r="M253" s="108"/>
      <c r="T253" s="109"/>
      <c r="AT253" s="104" t="s">
        <v>99</v>
      </c>
      <c r="AU253" s="104" t="s">
        <v>5</v>
      </c>
      <c r="AV253" s="101" t="s">
        <v>5</v>
      </c>
      <c r="AW253" s="101" t="s">
        <v>101</v>
      </c>
      <c r="AX253" s="101" t="s">
        <v>6</v>
      </c>
      <c r="AY253" s="104" t="s">
        <v>90</v>
      </c>
    </row>
    <row r="254" spans="2:65" s="101" customFormat="1" x14ac:dyDescent="0.2">
      <c r="B254" s="102"/>
      <c r="D254" s="103" t="s">
        <v>99</v>
      </c>
      <c r="E254" s="104" t="s">
        <v>3</v>
      </c>
      <c r="F254" s="105" t="s">
        <v>566</v>
      </c>
      <c r="H254" s="106">
        <v>4.5149999999999997</v>
      </c>
      <c r="I254" s="107"/>
      <c r="L254" s="102"/>
      <c r="M254" s="108"/>
      <c r="T254" s="109"/>
      <c r="AT254" s="104" t="s">
        <v>99</v>
      </c>
      <c r="AU254" s="104" t="s">
        <v>5</v>
      </c>
      <c r="AV254" s="101" t="s">
        <v>5</v>
      </c>
      <c r="AW254" s="101" t="s">
        <v>101</v>
      </c>
      <c r="AX254" s="101" t="s">
        <v>6</v>
      </c>
      <c r="AY254" s="104" t="s">
        <v>90</v>
      </c>
    </row>
    <row r="255" spans="2:65" s="110" customFormat="1" x14ac:dyDescent="0.2">
      <c r="B255" s="111"/>
      <c r="D255" s="103" t="s">
        <v>99</v>
      </c>
      <c r="E255" s="112" t="s">
        <v>3</v>
      </c>
      <c r="F255" s="113" t="s">
        <v>103</v>
      </c>
      <c r="H255" s="114">
        <v>54.366999999999997</v>
      </c>
      <c r="I255" s="115"/>
      <c r="L255" s="111"/>
      <c r="M255" s="116"/>
      <c r="T255" s="117"/>
      <c r="AT255" s="112" t="s">
        <v>99</v>
      </c>
      <c r="AU255" s="112" t="s">
        <v>5</v>
      </c>
      <c r="AV255" s="110" t="s">
        <v>97</v>
      </c>
      <c r="AW255" s="110" t="s">
        <v>101</v>
      </c>
      <c r="AX255" s="110" t="s">
        <v>89</v>
      </c>
      <c r="AY255" s="112" t="s">
        <v>90</v>
      </c>
    </row>
    <row r="256" spans="2:65" s="9" customFormat="1" ht="24.2" customHeight="1" x14ac:dyDescent="0.2">
      <c r="B256" s="86"/>
      <c r="C256" s="87" t="s">
        <v>268</v>
      </c>
      <c r="D256" s="87" t="s">
        <v>93</v>
      </c>
      <c r="E256" s="88" t="s">
        <v>567</v>
      </c>
      <c r="F256" s="89" t="s">
        <v>568</v>
      </c>
      <c r="G256" s="90" t="s">
        <v>177</v>
      </c>
      <c r="H256" s="91">
        <v>5</v>
      </c>
      <c r="I256" s="92"/>
      <c r="J256" s="93">
        <f>ROUND(I256*H256,2)</f>
        <v>0</v>
      </c>
      <c r="K256" s="94"/>
      <c r="L256" s="10"/>
      <c r="M256" s="95" t="s">
        <v>3</v>
      </c>
      <c r="N256" s="96" t="s">
        <v>39</v>
      </c>
      <c r="P256" s="97">
        <f>O256*H256</f>
        <v>0</v>
      </c>
      <c r="Q256" s="97">
        <v>3.2719999999999999E-2</v>
      </c>
      <c r="R256" s="97">
        <f>Q256*H256</f>
        <v>0.1636</v>
      </c>
      <c r="S256" s="97">
        <v>0</v>
      </c>
      <c r="T256" s="98">
        <f>S256*H256</f>
        <v>0</v>
      </c>
      <c r="AR256" s="99" t="s">
        <v>97</v>
      </c>
      <c r="AT256" s="99" t="s">
        <v>93</v>
      </c>
      <c r="AU256" s="99" t="s">
        <v>5</v>
      </c>
      <c r="AY256" s="1" t="s">
        <v>90</v>
      </c>
      <c r="BE256" s="100">
        <f>IF(N256="základná",J256,0)</f>
        <v>0</v>
      </c>
      <c r="BF256" s="100">
        <f>IF(N256="znížená",J256,0)</f>
        <v>0</v>
      </c>
      <c r="BG256" s="100">
        <f>IF(N256="zákl. prenesená",J256,0)</f>
        <v>0</v>
      </c>
      <c r="BH256" s="100">
        <f>IF(N256="zníž. prenesená",J256,0)</f>
        <v>0</v>
      </c>
      <c r="BI256" s="100">
        <f>IF(N256="nulová",J256,0)</f>
        <v>0</v>
      </c>
      <c r="BJ256" s="1" t="s">
        <v>5</v>
      </c>
      <c r="BK256" s="100">
        <f>ROUND(I256*H256,2)</f>
        <v>0</v>
      </c>
      <c r="BL256" s="1" t="s">
        <v>97</v>
      </c>
      <c r="BM256" s="99" t="s">
        <v>569</v>
      </c>
    </row>
    <row r="257" spans="2:65" s="101" customFormat="1" x14ac:dyDescent="0.2">
      <c r="B257" s="102"/>
      <c r="D257" s="103" t="s">
        <v>99</v>
      </c>
      <c r="E257" s="104" t="s">
        <v>3</v>
      </c>
      <c r="F257" s="105" t="s">
        <v>570</v>
      </c>
      <c r="H257" s="106">
        <v>5</v>
      </c>
      <c r="I257" s="107"/>
      <c r="L257" s="102"/>
      <c r="M257" s="108"/>
      <c r="T257" s="109"/>
      <c r="AT257" s="104" t="s">
        <v>99</v>
      </c>
      <c r="AU257" s="104" t="s">
        <v>5</v>
      </c>
      <c r="AV257" s="101" t="s">
        <v>5</v>
      </c>
      <c r="AW257" s="101" t="s">
        <v>101</v>
      </c>
      <c r="AX257" s="101" t="s">
        <v>89</v>
      </c>
      <c r="AY257" s="104" t="s">
        <v>90</v>
      </c>
    </row>
    <row r="258" spans="2:65" s="9" customFormat="1" ht="37.9" customHeight="1" x14ac:dyDescent="0.2">
      <c r="B258" s="86"/>
      <c r="C258" s="87" t="s">
        <v>226</v>
      </c>
      <c r="D258" s="87" t="s">
        <v>93</v>
      </c>
      <c r="E258" s="88" t="s">
        <v>571</v>
      </c>
      <c r="F258" s="89" t="s">
        <v>572</v>
      </c>
      <c r="G258" s="90" t="s">
        <v>96</v>
      </c>
      <c r="H258" s="91">
        <v>821.69399999999996</v>
      </c>
      <c r="I258" s="92"/>
      <c r="J258" s="93">
        <f>ROUND(I258*H258,2)</f>
        <v>0</v>
      </c>
      <c r="K258" s="94"/>
      <c r="L258" s="10"/>
      <c r="M258" s="95" t="s">
        <v>3</v>
      </c>
      <c r="N258" s="96" t="s">
        <v>39</v>
      </c>
      <c r="P258" s="97">
        <f>O258*H258</f>
        <v>0</v>
      </c>
      <c r="Q258" s="97">
        <v>0.1112445</v>
      </c>
      <c r="R258" s="97">
        <f>Q258*H258</f>
        <v>91.408938182999989</v>
      </c>
      <c r="S258" s="97">
        <v>0</v>
      </c>
      <c r="T258" s="98">
        <f>S258*H258</f>
        <v>0</v>
      </c>
      <c r="AR258" s="99" t="s">
        <v>97</v>
      </c>
      <c r="AT258" s="99" t="s">
        <v>93</v>
      </c>
      <c r="AU258" s="99" t="s">
        <v>5</v>
      </c>
      <c r="AY258" s="1" t="s">
        <v>90</v>
      </c>
      <c r="BE258" s="100">
        <f>IF(N258="základná",J258,0)</f>
        <v>0</v>
      </c>
      <c r="BF258" s="100">
        <f>IF(N258="znížená",J258,0)</f>
        <v>0</v>
      </c>
      <c r="BG258" s="100">
        <f>IF(N258="zákl. prenesená",J258,0)</f>
        <v>0</v>
      </c>
      <c r="BH258" s="100">
        <f>IF(N258="zníž. prenesená",J258,0)</f>
        <v>0</v>
      </c>
      <c r="BI258" s="100">
        <f>IF(N258="nulová",J258,0)</f>
        <v>0</v>
      </c>
      <c r="BJ258" s="1" t="s">
        <v>5</v>
      </c>
      <c r="BK258" s="100">
        <f>ROUND(I258*H258,2)</f>
        <v>0</v>
      </c>
      <c r="BL258" s="1" t="s">
        <v>97</v>
      </c>
      <c r="BM258" s="99" t="s">
        <v>275</v>
      </c>
    </row>
    <row r="259" spans="2:65" s="101" customFormat="1" x14ac:dyDescent="0.2">
      <c r="B259" s="102"/>
      <c r="D259" s="103" t="s">
        <v>99</v>
      </c>
      <c r="E259" s="104" t="s">
        <v>3</v>
      </c>
      <c r="F259" s="105" t="s">
        <v>573</v>
      </c>
      <c r="H259" s="106">
        <v>201.114</v>
      </c>
      <c r="I259" s="107"/>
      <c r="L259" s="102"/>
      <c r="M259" s="108"/>
      <c r="T259" s="109"/>
      <c r="AT259" s="104" t="s">
        <v>99</v>
      </c>
      <c r="AU259" s="104" t="s">
        <v>5</v>
      </c>
      <c r="AV259" s="101" t="s">
        <v>5</v>
      </c>
      <c r="AW259" s="101" t="s">
        <v>101</v>
      </c>
      <c r="AX259" s="101" t="s">
        <v>6</v>
      </c>
      <c r="AY259" s="104" t="s">
        <v>90</v>
      </c>
    </row>
    <row r="260" spans="2:65" s="101" customFormat="1" x14ac:dyDescent="0.2">
      <c r="B260" s="102"/>
      <c r="D260" s="103" t="s">
        <v>99</v>
      </c>
      <c r="E260" s="104" t="s">
        <v>3</v>
      </c>
      <c r="F260" s="105" t="s">
        <v>574</v>
      </c>
      <c r="H260" s="106">
        <v>-6.72</v>
      </c>
      <c r="I260" s="107"/>
      <c r="L260" s="102"/>
      <c r="M260" s="108"/>
      <c r="T260" s="109"/>
      <c r="AT260" s="104" t="s">
        <v>99</v>
      </c>
      <c r="AU260" s="104" t="s">
        <v>5</v>
      </c>
      <c r="AV260" s="101" t="s">
        <v>5</v>
      </c>
      <c r="AW260" s="101" t="s">
        <v>101</v>
      </c>
      <c r="AX260" s="101" t="s">
        <v>6</v>
      </c>
      <c r="AY260" s="104" t="s">
        <v>90</v>
      </c>
    </row>
    <row r="261" spans="2:65" s="125" customFormat="1" x14ac:dyDescent="0.2">
      <c r="B261" s="126"/>
      <c r="D261" s="103" t="s">
        <v>99</v>
      </c>
      <c r="E261" s="127" t="s">
        <v>3</v>
      </c>
      <c r="F261" s="128" t="s">
        <v>206</v>
      </c>
      <c r="H261" s="129">
        <v>194.39400000000001</v>
      </c>
      <c r="I261" s="130"/>
      <c r="L261" s="126"/>
      <c r="M261" s="131"/>
      <c r="T261" s="132"/>
      <c r="AT261" s="127" t="s">
        <v>99</v>
      </c>
      <c r="AU261" s="127" t="s">
        <v>5</v>
      </c>
      <c r="AV261" s="125" t="s">
        <v>107</v>
      </c>
      <c r="AW261" s="125" t="s">
        <v>101</v>
      </c>
      <c r="AX261" s="125" t="s">
        <v>6</v>
      </c>
      <c r="AY261" s="127" t="s">
        <v>90</v>
      </c>
    </row>
    <row r="262" spans="2:65" s="101" customFormat="1" ht="22.5" x14ac:dyDescent="0.2">
      <c r="B262" s="102"/>
      <c r="D262" s="103" t="s">
        <v>99</v>
      </c>
      <c r="E262" s="104" t="s">
        <v>3</v>
      </c>
      <c r="F262" s="105" t="s">
        <v>575</v>
      </c>
      <c r="H262" s="106">
        <v>382.41</v>
      </c>
      <c r="I262" s="107"/>
      <c r="L262" s="102"/>
      <c r="M262" s="108"/>
      <c r="T262" s="109"/>
      <c r="AT262" s="104" t="s">
        <v>99</v>
      </c>
      <c r="AU262" s="104" t="s">
        <v>5</v>
      </c>
      <c r="AV262" s="101" t="s">
        <v>5</v>
      </c>
      <c r="AW262" s="101" t="s">
        <v>101</v>
      </c>
      <c r="AX262" s="101" t="s">
        <v>6</v>
      </c>
      <c r="AY262" s="104" t="s">
        <v>90</v>
      </c>
    </row>
    <row r="263" spans="2:65" s="101" customFormat="1" x14ac:dyDescent="0.2">
      <c r="B263" s="102"/>
      <c r="D263" s="103" t="s">
        <v>99</v>
      </c>
      <c r="E263" s="104" t="s">
        <v>3</v>
      </c>
      <c r="F263" s="105" t="s">
        <v>576</v>
      </c>
      <c r="H263" s="106">
        <v>-30.24</v>
      </c>
      <c r="I263" s="107"/>
      <c r="L263" s="102"/>
      <c r="M263" s="108"/>
      <c r="T263" s="109"/>
      <c r="AT263" s="104" t="s">
        <v>99</v>
      </c>
      <c r="AU263" s="104" t="s">
        <v>5</v>
      </c>
      <c r="AV263" s="101" t="s">
        <v>5</v>
      </c>
      <c r="AW263" s="101" t="s">
        <v>101</v>
      </c>
      <c r="AX263" s="101" t="s">
        <v>6</v>
      </c>
      <c r="AY263" s="104" t="s">
        <v>90</v>
      </c>
    </row>
    <row r="264" spans="2:65" s="125" customFormat="1" x14ac:dyDescent="0.2">
      <c r="B264" s="126"/>
      <c r="D264" s="103" t="s">
        <v>99</v>
      </c>
      <c r="E264" s="127" t="s">
        <v>3</v>
      </c>
      <c r="F264" s="128" t="s">
        <v>206</v>
      </c>
      <c r="H264" s="129">
        <v>352.17</v>
      </c>
      <c r="I264" s="130"/>
      <c r="L264" s="126"/>
      <c r="M264" s="131"/>
      <c r="T264" s="132"/>
      <c r="AT264" s="127" t="s">
        <v>99</v>
      </c>
      <c r="AU264" s="127" t="s">
        <v>5</v>
      </c>
      <c r="AV264" s="125" t="s">
        <v>107</v>
      </c>
      <c r="AW264" s="125" t="s">
        <v>101</v>
      </c>
      <c r="AX264" s="125" t="s">
        <v>6</v>
      </c>
      <c r="AY264" s="127" t="s">
        <v>90</v>
      </c>
    </row>
    <row r="265" spans="2:65" s="101" customFormat="1" ht="22.5" x14ac:dyDescent="0.2">
      <c r="B265" s="102"/>
      <c r="D265" s="103" t="s">
        <v>99</v>
      </c>
      <c r="E265" s="104" t="s">
        <v>3</v>
      </c>
      <c r="F265" s="105" t="s">
        <v>577</v>
      </c>
      <c r="H265" s="106">
        <v>322.95</v>
      </c>
      <c r="I265" s="107"/>
      <c r="L265" s="102"/>
      <c r="M265" s="108"/>
      <c r="T265" s="109"/>
      <c r="AT265" s="104" t="s">
        <v>99</v>
      </c>
      <c r="AU265" s="104" t="s">
        <v>5</v>
      </c>
      <c r="AV265" s="101" t="s">
        <v>5</v>
      </c>
      <c r="AW265" s="101" t="s">
        <v>101</v>
      </c>
      <c r="AX265" s="101" t="s">
        <v>6</v>
      </c>
      <c r="AY265" s="104" t="s">
        <v>90</v>
      </c>
    </row>
    <row r="266" spans="2:65" s="101" customFormat="1" x14ac:dyDescent="0.2">
      <c r="B266" s="102"/>
      <c r="D266" s="103" t="s">
        <v>99</v>
      </c>
      <c r="E266" s="104" t="s">
        <v>3</v>
      </c>
      <c r="F266" s="105" t="s">
        <v>578</v>
      </c>
      <c r="H266" s="106">
        <v>-47.82</v>
      </c>
      <c r="I266" s="107"/>
      <c r="L266" s="102"/>
      <c r="M266" s="108"/>
      <c r="T266" s="109"/>
      <c r="AT266" s="104" t="s">
        <v>99</v>
      </c>
      <c r="AU266" s="104" t="s">
        <v>5</v>
      </c>
      <c r="AV266" s="101" t="s">
        <v>5</v>
      </c>
      <c r="AW266" s="101" t="s">
        <v>101</v>
      </c>
      <c r="AX266" s="101" t="s">
        <v>6</v>
      </c>
      <c r="AY266" s="104" t="s">
        <v>90</v>
      </c>
    </row>
    <row r="267" spans="2:65" s="125" customFormat="1" x14ac:dyDescent="0.2">
      <c r="B267" s="126"/>
      <c r="D267" s="103" t="s">
        <v>99</v>
      </c>
      <c r="E267" s="127" t="s">
        <v>3</v>
      </c>
      <c r="F267" s="128" t="s">
        <v>206</v>
      </c>
      <c r="H267" s="129">
        <v>275.13</v>
      </c>
      <c r="I267" s="130"/>
      <c r="L267" s="126"/>
      <c r="M267" s="131"/>
      <c r="T267" s="132"/>
      <c r="AT267" s="127" t="s">
        <v>99</v>
      </c>
      <c r="AU267" s="127" t="s">
        <v>5</v>
      </c>
      <c r="AV267" s="125" t="s">
        <v>107</v>
      </c>
      <c r="AW267" s="125" t="s">
        <v>101</v>
      </c>
      <c r="AX267" s="125" t="s">
        <v>6</v>
      </c>
      <c r="AY267" s="127" t="s">
        <v>90</v>
      </c>
    </row>
    <row r="268" spans="2:65" s="110" customFormat="1" x14ac:dyDescent="0.2">
      <c r="B268" s="111"/>
      <c r="D268" s="103" t="s">
        <v>99</v>
      </c>
      <c r="E268" s="112" t="s">
        <v>3</v>
      </c>
      <c r="F268" s="113" t="s">
        <v>103</v>
      </c>
      <c r="H268" s="114">
        <v>821.69399999999996</v>
      </c>
      <c r="I268" s="115"/>
      <c r="L268" s="111"/>
      <c r="M268" s="116"/>
      <c r="T268" s="117"/>
      <c r="AT268" s="112" t="s">
        <v>99</v>
      </c>
      <c r="AU268" s="112" t="s">
        <v>5</v>
      </c>
      <c r="AV268" s="110" t="s">
        <v>97</v>
      </c>
      <c r="AW268" s="110" t="s">
        <v>101</v>
      </c>
      <c r="AX268" s="110" t="s">
        <v>89</v>
      </c>
      <c r="AY268" s="112" t="s">
        <v>90</v>
      </c>
    </row>
    <row r="269" spans="2:65" s="9" customFormat="1" ht="24.2" customHeight="1" x14ac:dyDescent="0.2">
      <c r="B269" s="86"/>
      <c r="C269" s="87" t="s">
        <v>276</v>
      </c>
      <c r="D269" s="87" t="s">
        <v>93</v>
      </c>
      <c r="E269" s="88" t="s">
        <v>579</v>
      </c>
      <c r="F269" s="89" t="s">
        <v>580</v>
      </c>
      <c r="G269" s="90" t="s">
        <v>177</v>
      </c>
      <c r="H269" s="91">
        <v>24</v>
      </c>
      <c r="I269" s="92"/>
      <c r="J269" s="93">
        <f>ROUND(I269*H269,2)</f>
        <v>0</v>
      </c>
      <c r="K269" s="94"/>
      <c r="L269" s="10"/>
      <c r="M269" s="95" t="s">
        <v>3</v>
      </c>
      <c r="N269" s="96" t="s">
        <v>39</v>
      </c>
      <c r="P269" s="97">
        <f>O269*H269</f>
        <v>0</v>
      </c>
      <c r="Q269" s="97">
        <v>3.9870000000000003E-2</v>
      </c>
      <c r="R269" s="97">
        <f>Q269*H269</f>
        <v>0.95688000000000006</v>
      </c>
      <c r="S269" s="97">
        <v>0</v>
      </c>
      <c r="T269" s="98">
        <f>S269*H269</f>
        <v>0</v>
      </c>
      <c r="AR269" s="99" t="s">
        <v>97</v>
      </c>
      <c r="AT269" s="99" t="s">
        <v>93</v>
      </c>
      <c r="AU269" s="99" t="s">
        <v>5</v>
      </c>
      <c r="AY269" s="1" t="s">
        <v>90</v>
      </c>
      <c r="BE269" s="100">
        <f>IF(N269="základná",J269,0)</f>
        <v>0</v>
      </c>
      <c r="BF269" s="100">
        <f>IF(N269="znížená",J269,0)</f>
        <v>0</v>
      </c>
      <c r="BG269" s="100">
        <f>IF(N269="zákl. prenesená",J269,0)</f>
        <v>0</v>
      </c>
      <c r="BH269" s="100">
        <f>IF(N269="zníž. prenesená",J269,0)</f>
        <v>0</v>
      </c>
      <c r="BI269" s="100">
        <f>IF(N269="nulová",J269,0)</f>
        <v>0</v>
      </c>
      <c r="BJ269" s="1" t="s">
        <v>5</v>
      </c>
      <c r="BK269" s="100">
        <f>ROUND(I269*H269,2)</f>
        <v>0</v>
      </c>
      <c r="BL269" s="1" t="s">
        <v>97</v>
      </c>
      <c r="BM269" s="99" t="s">
        <v>581</v>
      </c>
    </row>
    <row r="270" spans="2:65" s="101" customFormat="1" x14ac:dyDescent="0.2">
      <c r="B270" s="102"/>
      <c r="D270" s="103" t="s">
        <v>99</v>
      </c>
      <c r="E270" s="104" t="s">
        <v>3</v>
      </c>
      <c r="F270" s="105" t="s">
        <v>582</v>
      </c>
      <c r="H270" s="106">
        <v>24</v>
      </c>
      <c r="I270" s="107"/>
      <c r="L270" s="102"/>
      <c r="M270" s="108"/>
      <c r="T270" s="109"/>
      <c r="AT270" s="104" t="s">
        <v>99</v>
      </c>
      <c r="AU270" s="104" t="s">
        <v>5</v>
      </c>
      <c r="AV270" s="101" t="s">
        <v>5</v>
      </c>
      <c r="AW270" s="101" t="s">
        <v>101</v>
      </c>
      <c r="AX270" s="101" t="s">
        <v>89</v>
      </c>
      <c r="AY270" s="104" t="s">
        <v>90</v>
      </c>
    </row>
    <row r="271" spans="2:65" s="9" customFormat="1" ht="24.2" customHeight="1" x14ac:dyDescent="0.2">
      <c r="B271" s="86"/>
      <c r="C271" s="87" t="s">
        <v>280</v>
      </c>
      <c r="D271" s="87" t="s">
        <v>93</v>
      </c>
      <c r="E271" s="88" t="s">
        <v>583</v>
      </c>
      <c r="F271" s="89" t="s">
        <v>584</v>
      </c>
      <c r="G271" s="90" t="s">
        <v>177</v>
      </c>
      <c r="H271" s="91">
        <v>8</v>
      </c>
      <c r="I271" s="92"/>
      <c r="J271" s="93">
        <f>ROUND(I271*H271,2)</f>
        <v>0</v>
      </c>
      <c r="K271" s="94"/>
      <c r="L271" s="10"/>
      <c r="M271" s="95" t="s">
        <v>3</v>
      </c>
      <c r="N271" s="96" t="s">
        <v>39</v>
      </c>
      <c r="P271" s="97">
        <f>O271*H271</f>
        <v>0</v>
      </c>
      <c r="Q271" s="97">
        <v>3.32526E-2</v>
      </c>
      <c r="R271" s="97">
        <f>Q271*H271</f>
        <v>0.2660208</v>
      </c>
      <c r="S271" s="97">
        <v>0</v>
      </c>
      <c r="T271" s="98">
        <f>S271*H271</f>
        <v>0</v>
      </c>
      <c r="AR271" s="99" t="s">
        <v>97</v>
      </c>
      <c r="AT271" s="99" t="s">
        <v>93</v>
      </c>
      <c r="AU271" s="99" t="s">
        <v>5</v>
      </c>
      <c r="AY271" s="1" t="s">
        <v>90</v>
      </c>
      <c r="BE271" s="100">
        <f>IF(N271="základná",J271,0)</f>
        <v>0</v>
      </c>
      <c r="BF271" s="100">
        <f>IF(N271="znížená",J271,0)</f>
        <v>0</v>
      </c>
      <c r="BG271" s="100">
        <f>IF(N271="zákl. prenesená",J271,0)</f>
        <v>0</v>
      </c>
      <c r="BH271" s="100">
        <f>IF(N271="zníž. prenesená",J271,0)</f>
        <v>0</v>
      </c>
      <c r="BI271" s="100">
        <f>IF(N271="nulová",J271,0)</f>
        <v>0</v>
      </c>
      <c r="BJ271" s="1" t="s">
        <v>5</v>
      </c>
      <c r="BK271" s="100">
        <f>ROUND(I271*H271,2)</f>
        <v>0</v>
      </c>
      <c r="BL271" s="1" t="s">
        <v>97</v>
      </c>
      <c r="BM271" s="99" t="s">
        <v>585</v>
      </c>
    </row>
    <row r="272" spans="2:65" s="9" customFormat="1" ht="33" customHeight="1" x14ac:dyDescent="0.2">
      <c r="B272" s="86"/>
      <c r="C272" s="87" t="s">
        <v>286</v>
      </c>
      <c r="D272" s="87" t="s">
        <v>93</v>
      </c>
      <c r="E272" s="88" t="s">
        <v>586</v>
      </c>
      <c r="F272" s="89" t="s">
        <v>587</v>
      </c>
      <c r="G272" s="90" t="s">
        <v>96</v>
      </c>
      <c r="H272" s="91">
        <v>61.601999999999997</v>
      </c>
      <c r="I272" s="92"/>
      <c r="J272" s="93">
        <f>ROUND(I272*H272,2)</f>
        <v>0</v>
      </c>
      <c r="K272" s="94"/>
      <c r="L272" s="10"/>
      <c r="M272" s="95" t="s">
        <v>3</v>
      </c>
      <c r="N272" s="96" t="s">
        <v>39</v>
      </c>
      <c r="P272" s="97">
        <f>O272*H272</f>
        <v>0</v>
      </c>
      <c r="Q272" s="97">
        <v>0.14907200000000001</v>
      </c>
      <c r="R272" s="97">
        <f>Q272*H272</f>
        <v>9.1831333439999998</v>
      </c>
      <c r="S272" s="97">
        <v>0</v>
      </c>
      <c r="T272" s="98">
        <f>S272*H272</f>
        <v>0</v>
      </c>
      <c r="AR272" s="99" t="s">
        <v>97</v>
      </c>
      <c r="AT272" s="99" t="s">
        <v>93</v>
      </c>
      <c r="AU272" s="99" t="s">
        <v>5</v>
      </c>
      <c r="AY272" s="1" t="s">
        <v>90</v>
      </c>
      <c r="BE272" s="100">
        <f>IF(N272="základná",J272,0)</f>
        <v>0</v>
      </c>
      <c r="BF272" s="100">
        <f>IF(N272="znížená",J272,0)</f>
        <v>0</v>
      </c>
      <c r="BG272" s="100">
        <f>IF(N272="zákl. prenesená",J272,0)</f>
        <v>0</v>
      </c>
      <c r="BH272" s="100">
        <f>IF(N272="zníž. prenesená",J272,0)</f>
        <v>0</v>
      </c>
      <c r="BI272" s="100">
        <f>IF(N272="nulová",J272,0)</f>
        <v>0</v>
      </c>
      <c r="BJ272" s="1" t="s">
        <v>5</v>
      </c>
      <c r="BK272" s="100">
        <f>ROUND(I272*H272,2)</f>
        <v>0</v>
      </c>
      <c r="BL272" s="1" t="s">
        <v>97</v>
      </c>
      <c r="BM272" s="99" t="s">
        <v>283</v>
      </c>
    </row>
    <row r="273" spans="2:65" s="101" customFormat="1" x14ac:dyDescent="0.2">
      <c r="B273" s="102"/>
      <c r="D273" s="103" t="s">
        <v>99</v>
      </c>
      <c r="E273" s="104" t="s">
        <v>3</v>
      </c>
      <c r="F273" s="105" t="s">
        <v>588</v>
      </c>
      <c r="H273" s="106">
        <v>6.319</v>
      </c>
      <c r="I273" s="107"/>
      <c r="L273" s="102"/>
      <c r="M273" s="108"/>
      <c r="T273" s="109"/>
      <c r="AT273" s="104" t="s">
        <v>99</v>
      </c>
      <c r="AU273" s="104" t="s">
        <v>5</v>
      </c>
      <c r="AV273" s="101" t="s">
        <v>5</v>
      </c>
      <c r="AW273" s="101" t="s">
        <v>101</v>
      </c>
      <c r="AX273" s="101" t="s">
        <v>6</v>
      </c>
      <c r="AY273" s="104" t="s">
        <v>90</v>
      </c>
    </row>
    <row r="274" spans="2:65" s="101" customFormat="1" x14ac:dyDescent="0.2">
      <c r="B274" s="102"/>
      <c r="D274" s="103" t="s">
        <v>99</v>
      </c>
      <c r="E274" s="104" t="s">
        <v>3</v>
      </c>
      <c r="F274" s="105" t="s">
        <v>589</v>
      </c>
      <c r="H274" s="106">
        <v>35.122999999999998</v>
      </c>
      <c r="I274" s="107"/>
      <c r="L274" s="102"/>
      <c r="M274" s="108"/>
      <c r="T274" s="109"/>
      <c r="AT274" s="104" t="s">
        <v>99</v>
      </c>
      <c r="AU274" s="104" t="s">
        <v>5</v>
      </c>
      <c r="AV274" s="101" t="s">
        <v>5</v>
      </c>
      <c r="AW274" s="101" t="s">
        <v>101</v>
      </c>
      <c r="AX274" s="101" t="s">
        <v>6</v>
      </c>
      <c r="AY274" s="104" t="s">
        <v>90</v>
      </c>
    </row>
    <row r="275" spans="2:65" s="101" customFormat="1" x14ac:dyDescent="0.2">
      <c r="B275" s="102"/>
      <c r="D275" s="103" t="s">
        <v>99</v>
      </c>
      <c r="E275" s="104" t="s">
        <v>3</v>
      </c>
      <c r="F275" s="105" t="s">
        <v>590</v>
      </c>
      <c r="H275" s="106">
        <v>20.16</v>
      </c>
      <c r="I275" s="107"/>
      <c r="L275" s="102"/>
      <c r="M275" s="108"/>
      <c r="T275" s="109"/>
      <c r="AT275" s="104" t="s">
        <v>99</v>
      </c>
      <c r="AU275" s="104" t="s">
        <v>5</v>
      </c>
      <c r="AV275" s="101" t="s">
        <v>5</v>
      </c>
      <c r="AW275" s="101" t="s">
        <v>101</v>
      </c>
      <c r="AX275" s="101" t="s">
        <v>6</v>
      </c>
      <c r="AY275" s="104" t="s">
        <v>90</v>
      </c>
    </row>
    <row r="276" spans="2:65" s="110" customFormat="1" x14ac:dyDescent="0.2">
      <c r="B276" s="111"/>
      <c r="D276" s="103" t="s">
        <v>99</v>
      </c>
      <c r="E276" s="112" t="s">
        <v>3</v>
      </c>
      <c r="F276" s="113" t="s">
        <v>103</v>
      </c>
      <c r="H276" s="114">
        <v>61.601999999999997</v>
      </c>
      <c r="I276" s="115"/>
      <c r="L276" s="111"/>
      <c r="M276" s="116"/>
      <c r="T276" s="117"/>
      <c r="AT276" s="112" t="s">
        <v>99</v>
      </c>
      <c r="AU276" s="112" t="s">
        <v>5</v>
      </c>
      <c r="AV276" s="110" t="s">
        <v>97</v>
      </c>
      <c r="AW276" s="110" t="s">
        <v>101</v>
      </c>
      <c r="AX276" s="110" t="s">
        <v>89</v>
      </c>
      <c r="AY276" s="112" t="s">
        <v>90</v>
      </c>
    </row>
    <row r="277" spans="2:65" s="73" customFormat="1" ht="22.9" customHeight="1" x14ac:dyDescent="0.2">
      <c r="B277" s="74"/>
      <c r="D277" s="75" t="s">
        <v>86</v>
      </c>
      <c r="E277" s="84" t="s">
        <v>97</v>
      </c>
      <c r="F277" s="84" t="s">
        <v>591</v>
      </c>
      <c r="I277" s="77"/>
      <c r="J277" s="85">
        <f>BK277</f>
        <v>0</v>
      </c>
      <c r="L277" s="74"/>
      <c r="M277" s="79"/>
      <c r="P277" s="80">
        <f>SUM(P278:P288)</f>
        <v>0</v>
      </c>
      <c r="R277" s="80">
        <f>SUM(R278:R288)</f>
        <v>10.958892270730001</v>
      </c>
      <c r="T277" s="81">
        <f>SUM(T278:T288)</f>
        <v>0</v>
      </c>
      <c r="AR277" s="75" t="s">
        <v>89</v>
      </c>
      <c r="AT277" s="82" t="s">
        <v>86</v>
      </c>
      <c r="AU277" s="82" t="s">
        <v>89</v>
      </c>
      <c r="AY277" s="75" t="s">
        <v>90</v>
      </c>
      <c r="BK277" s="83">
        <f>SUM(BK278:BK288)</f>
        <v>0</v>
      </c>
    </row>
    <row r="278" spans="2:65" s="9" customFormat="1" ht="21.75" customHeight="1" x14ac:dyDescent="0.2">
      <c r="B278" s="86"/>
      <c r="C278" s="87" t="s">
        <v>292</v>
      </c>
      <c r="D278" s="87" t="s">
        <v>93</v>
      </c>
      <c r="E278" s="88" t="s">
        <v>592</v>
      </c>
      <c r="F278" s="89" t="s">
        <v>593</v>
      </c>
      <c r="G278" s="90" t="s">
        <v>113</v>
      </c>
      <c r="H278" s="91">
        <v>4.0430000000000001</v>
      </c>
      <c r="I278" s="92"/>
      <c r="J278" s="93">
        <f>ROUND(I278*H278,2)</f>
        <v>0</v>
      </c>
      <c r="K278" s="94"/>
      <c r="L278" s="10"/>
      <c r="M278" s="95" t="s">
        <v>3</v>
      </c>
      <c r="N278" s="96" t="s">
        <v>39</v>
      </c>
      <c r="P278" s="97">
        <f>O278*H278</f>
        <v>0</v>
      </c>
      <c r="Q278" s="97">
        <v>2.2969864000000002</v>
      </c>
      <c r="R278" s="97">
        <f>Q278*H278</f>
        <v>9.2867160152000015</v>
      </c>
      <c r="S278" s="97">
        <v>0</v>
      </c>
      <c r="T278" s="98">
        <f>S278*H278</f>
        <v>0</v>
      </c>
      <c r="AR278" s="99" t="s">
        <v>97</v>
      </c>
      <c r="AT278" s="99" t="s">
        <v>93</v>
      </c>
      <c r="AU278" s="99" t="s">
        <v>5</v>
      </c>
      <c r="AY278" s="1" t="s">
        <v>90</v>
      </c>
      <c r="BE278" s="100">
        <f>IF(N278="základná",J278,0)</f>
        <v>0</v>
      </c>
      <c r="BF278" s="100">
        <f>IF(N278="znížená",J278,0)</f>
        <v>0</v>
      </c>
      <c r="BG278" s="100">
        <f>IF(N278="zákl. prenesená",J278,0)</f>
        <v>0</v>
      </c>
      <c r="BH278" s="100">
        <f>IF(N278="zníž. prenesená",J278,0)</f>
        <v>0</v>
      </c>
      <c r="BI278" s="100">
        <f>IF(N278="nulová",J278,0)</f>
        <v>0</v>
      </c>
      <c r="BJ278" s="1" t="s">
        <v>5</v>
      </c>
      <c r="BK278" s="100">
        <f>ROUND(I278*H278,2)</f>
        <v>0</v>
      </c>
      <c r="BL278" s="1" t="s">
        <v>97</v>
      </c>
      <c r="BM278" s="99" t="s">
        <v>279</v>
      </c>
    </row>
    <row r="279" spans="2:65" s="118" customFormat="1" x14ac:dyDescent="0.2">
      <c r="B279" s="119"/>
      <c r="D279" s="103" t="s">
        <v>99</v>
      </c>
      <c r="E279" s="120" t="s">
        <v>3</v>
      </c>
      <c r="F279" s="121" t="s">
        <v>594</v>
      </c>
      <c r="H279" s="120" t="s">
        <v>3</v>
      </c>
      <c r="I279" s="122"/>
      <c r="L279" s="119"/>
      <c r="M279" s="123"/>
      <c r="T279" s="124"/>
      <c r="AT279" s="120" t="s">
        <v>99</v>
      </c>
      <c r="AU279" s="120" t="s">
        <v>5</v>
      </c>
      <c r="AV279" s="118" t="s">
        <v>89</v>
      </c>
      <c r="AW279" s="118" t="s">
        <v>101</v>
      </c>
      <c r="AX279" s="118" t="s">
        <v>6</v>
      </c>
      <c r="AY279" s="120" t="s">
        <v>90</v>
      </c>
    </row>
    <row r="280" spans="2:65" s="101" customFormat="1" x14ac:dyDescent="0.2">
      <c r="B280" s="102"/>
      <c r="D280" s="103" t="s">
        <v>99</v>
      </c>
      <c r="E280" s="104" t="s">
        <v>3</v>
      </c>
      <c r="F280" s="105" t="s">
        <v>595</v>
      </c>
      <c r="H280" s="106">
        <v>4.0430000000000001</v>
      </c>
      <c r="I280" s="107"/>
      <c r="L280" s="102"/>
      <c r="M280" s="108"/>
      <c r="T280" s="109"/>
      <c r="AT280" s="104" t="s">
        <v>99</v>
      </c>
      <c r="AU280" s="104" t="s">
        <v>5</v>
      </c>
      <c r="AV280" s="101" t="s">
        <v>5</v>
      </c>
      <c r="AW280" s="101" t="s">
        <v>101</v>
      </c>
      <c r="AX280" s="101" t="s">
        <v>6</v>
      </c>
      <c r="AY280" s="104" t="s">
        <v>90</v>
      </c>
    </row>
    <row r="281" spans="2:65" s="110" customFormat="1" x14ac:dyDescent="0.2">
      <c r="B281" s="111"/>
      <c r="D281" s="103" t="s">
        <v>99</v>
      </c>
      <c r="E281" s="112" t="s">
        <v>3</v>
      </c>
      <c r="F281" s="113" t="s">
        <v>103</v>
      </c>
      <c r="H281" s="114">
        <v>4.0430000000000001</v>
      </c>
      <c r="I281" s="115"/>
      <c r="L281" s="111"/>
      <c r="M281" s="116"/>
      <c r="T281" s="117"/>
      <c r="AT281" s="112" t="s">
        <v>99</v>
      </c>
      <c r="AU281" s="112" t="s">
        <v>5</v>
      </c>
      <c r="AV281" s="110" t="s">
        <v>97</v>
      </c>
      <c r="AW281" s="110" t="s">
        <v>101</v>
      </c>
      <c r="AX281" s="110" t="s">
        <v>89</v>
      </c>
      <c r="AY281" s="112" t="s">
        <v>90</v>
      </c>
    </row>
    <row r="282" spans="2:65" s="9" customFormat="1" ht="24.2" customHeight="1" x14ac:dyDescent="0.2">
      <c r="B282" s="86"/>
      <c r="C282" s="87" t="s">
        <v>299</v>
      </c>
      <c r="D282" s="87" t="s">
        <v>93</v>
      </c>
      <c r="E282" s="88" t="s">
        <v>596</v>
      </c>
      <c r="F282" s="89" t="s">
        <v>597</v>
      </c>
      <c r="G282" s="90" t="s">
        <v>96</v>
      </c>
      <c r="H282" s="91">
        <v>64.688000000000002</v>
      </c>
      <c r="I282" s="92"/>
      <c r="J282" s="93">
        <f>ROUND(I282*H282,2)</f>
        <v>0</v>
      </c>
      <c r="K282" s="94"/>
      <c r="L282" s="10"/>
      <c r="M282" s="95" t="s">
        <v>3</v>
      </c>
      <c r="N282" s="96" t="s">
        <v>39</v>
      </c>
      <c r="P282" s="97">
        <f>O282*H282</f>
        <v>0</v>
      </c>
      <c r="Q282" s="97">
        <v>1.8542260000000001E-2</v>
      </c>
      <c r="R282" s="97">
        <f>Q282*H282</f>
        <v>1.1994617148800002</v>
      </c>
      <c r="S282" s="97">
        <v>0</v>
      </c>
      <c r="T282" s="98">
        <f>S282*H282</f>
        <v>0</v>
      </c>
      <c r="AR282" s="99" t="s">
        <v>97</v>
      </c>
      <c r="AT282" s="99" t="s">
        <v>93</v>
      </c>
      <c r="AU282" s="99" t="s">
        <v>5</v>
      </c>
      <c r="AY282" s="1" t="s">
        <v>90</v>
      </c>
      <c r="BE282" s="100">
        <f>IF(N282="základná",J282,0)</f>
        <v>0</v>
      </c>
      <c r="BF282" s="100">
        <f>IF(N282="znížená",J282,0)</f>
        <v>0</v>
      </c>
      <c r="BG282" s="100">
        <f>IF(N282="zákl. prenesená",J282,0)</f>
        <v>0</v>
      </c>
      <c r="BH282" s="100">
        <f>IF(N282="zníž. prenesená",J282,0)</f>
        <v>0</v>
      </c>
      <c r="BI282" s="100">
        <f>IF(N282="nulová",J282,0)</f>
        <v>0</v>
      </c>
      <c r="BJ282" s="1" t="s">
        <v>5</v>
      </c>
      <c r="BK282" s="100">
        <f>ROUND(I282*H282,2)</f>
        <v>0</v>
      </c>
      <c r="BL282" s="1" t="s">
        <v>97</v>
      </c>
      <c r="BM282" s="99" t="s">
        <v>296</v>
      </c>
    </row>
    <row r="283" spans="2:65" s="101" customFormat="1" x14ac:dyDescent="0.2">
      <c r="B283" s="102"/>
      <c r="D283" s="103" t="s">
        <v>99</v>
      </c>
      <c r="E283" s="104" t="s">
        <v>3</v>
      </c>
      <c r="F283" s="105" t="s">
        <v>598</v>
      </c>
      <c r="H283" s="106">
        <v>64.688000000000002</v>
      </c>
      <c r="I283" s="107"/>
      <c r="L283" s="102"/>
      <c r="M283" s="108"/>
      <c r="T283" s="109"/>
      <c r="AT283" s="104" t="s">
        <v>99</v>
      </c>
      <c r="AU283" s="104" t="s">
        <v>5</v>
      </c>
      <c r="AV283" s="101" t="s">
        <v>5</v>
      </c>
      <c r="AW283" s="101" t="s">
        <v>101</v>
      </c>
      <c r="AX283" s="101" t="s">
        <v>6</v>
      </c>
      <c r="AY283" s="104" t="s">
        <v>90</v>
      </c>
    </row>
    <row r="284" spans="2:65" s="110" customFormat="1" x14ac:dyDescent="0.2">
      <c r="B284" s="111"/>
      <c r="D284" s="103" t="s">
        <v>99</v>
      </c>
      <c r="E284" s="112" t="s">
        <v>3</v>
      </c>
      <c r="F284" s="113" t="s">
        <v>103</v>
      </c>
      <c r="H284" s="114">
        <v>64.688000000000002</v>
      </c>
      <c r="I284" s="115"/>
      <c r="L284" s="111"/>
      <c r="M284" s="116"/>
      <c r="T284" s="117"/>
      <c r="AT284" s="112" t="s">
        <v>99</v>
      </c>
      <c r="AU284" s="112" t="s">
        <v>5</v>
      </c>
      <c r="AV284" s="110" t="s">
        <v>97</v>
      </c>
      <c r="AW284" s="110" t="s">
        <v>101</v>
      </c>
      <c r="AX284" s="110" t="s">
        <v>89</v>
      </c>
      <c r="AY284" s="112" t="s">
        <v>90</v>
      </c>
    </row>
    <row r="285" spans="2:65" s="9" customFormat="1" ht="24.2" customHeight="1" x14ac:dyDescent="0.2">
      <c r="B285" s="86"/>
      <c r="C285" s="87" t="s">
        <v>244</v>
      </c>
      <c r="D285" s="87" t="s">
        <v>93</v>
      </c>
      <c r="E285" s="88" t="s">
        <v>599</v>
      </c>
      <c r="F285" s="89" t="s">
        <v>600</v>
      </c>
      <c r="G285" s="90" t="s">
        <v>96</v>
      </c>
      <c r="H285" s="91">
        <v>64.688000000000002</v>
      </c>
      <c r="I285" s="92"/>
      <c r="J285" s="93">
        <f>ROUND(I285*H285,2)</f>
        <v>0</v>
      </c>
      <c r="K285" s="94"/>
      <c r="L285" s="10"/>
      <c r="M285" s="95" t="s">
        <v>3</v>
      </c>
      <c r="N285" s="96" t="s">
        <v>39</v>
      </c>
      <c r="P285" s="97">
        <f>O285*H285</f>
        <v>0</v>
      </c>
      <c r="Q285" s="97">
        <v>0</v>
      </c>
      <c r="R285" s="97">
        <f>Q285*H285</f>
        <v>0</v>
      </c>
      <c r="S285" s="97">
        <v>0</v>
      </c>
      <c r="T285" s="98">
        <f>S285*H285</f>
        <v>0</v>
      </c>
      <c r="AR285" s="99" t="s">
        <v>97</v>
      </c>
      <c r="AT285" s="99" t="s">
        <v>93</v>
      </c>
      <c r="AU285" s="99" t="s">
        <v>5</v>
      </c>
      <c r="AY285" s="1" t="s">
        <v>90</v>
      </c>
      <c r="BE285" s="100">
        <f>IF(N285="základná",J285,0)</f>
        <v>0</v>
      </c>
      <c r="BF285" s="100">
        <f>IF(N285="znížená",J285,0)</f>
        <v>0</v>
      </c>
      <c r="BG285" s="100">
        <f>IF(N285="zákl. prenesená",J285,0)</f>
        <v>0</v>
      </c>
      <c r="BH285" s="100">
        <f>IF(N285="zníž. prenesená",J285,0)</f>
        <v>0</v>
      </c>
      <c r="BI285" s="100">
        <f>IF(N285="nulová",J285,0)</f>
        <v>0</v>
      </c>
      <c r="BJ285" s="1" t="s">
        <v>5</v>
      </c>
      <c r="BK285" s="100">
        <f>ROUND(I285*H285,2)</f>
        <v>0</v>
      </c>
      <c r="BL285" s="1" t="s">
        <v>97</v>
      </c>
      <c r="BM285" s="99" t="s">
        <v>303</v>
      </c>
    </row>
    <row r="286" spans="2:65" s="9" customFormat="1" ht="24.2" customHeight="1" x14ac:dyDescent="0.2">
      <c r="B286" s="86"/>
      <c r="C286" s="87" t="s">
        <v>310</v>
      </c>
      <c r="D286" s="87" t="s">
        <v>93</v>
      </c>
      <c r="E286" s="88" t="s">
        <v>601</v>
      </c>
      <c r="F286" s="89" t="s">
        <v>602</v>
      </c>
      <c r="G286" s="90" t="s">
        <v>243</v>
      </c>
      <c r="H286" s="91">
        <v>0.46500000000000002</v>
      </c>
      <c r="I286" s="92"/>
      <c r="J286" s="93">
        <f>ROUND(I286*H286,2)</f>
        <v>0</v>
      </c>
      <c r="K286" s="94"/>
      <c r="L286" s="10"/>
      <c r="M286" s="95" t="s">
        <v>3</v>
      </c>
      <c r="N286" s="96" t="s">
        <v>39</v>
      </c>
      <c r="P286" s="97">
        <f>O286*H286</f>
        <v>0</v>
      </c>
      <c r="Q286" s="97">
        <v>1.0165904100000001</v>
      </c>
      <c r="R286" s="97">
        <f>Q286*H286</f>
        <v>0.47271454065000007</v>
      </c>
      <c r="S286" s="97">
        <v>0</v>
      </c>
      <c r="T286" s="98">
        <f>S286*H286</f>
        <v>0</v>
      </c>
      <c r="AR286" s="99" t="s">
        <v>97</v>
      </c>
      <c r="AT286" s="99" t="s">
        <v>93</v>
      </c>
      <c r="AU286" s="99" t="s">
        <v>5</v>
      </c>
      <c r="AY286" s="1" t="s">
        <v>90</v>
      </c>
      <c r="BE286" s="100">
        <f>IF(N286="základná",J286,0)</f>
        <v>0</v>
      </c>
      <c r="BF286" s="100">
        <f>IF(N286="znížená",J286,0)</f>
        <v>0</v>
      </c>
      <c r="BG286" s="100">
        <f>IF(N286="zákl. prenesená",J286,0)</f>
        <v>0</v>
      </c>
      <c r="BH286" s="100">
        <f>IF(N286="zníž. prenesená",J286,0)</f>
        <v>0</v>
      </c>
      <c r="BI286" s="100">
        <f>IF(N286="nulová",J286,0)</f>
        <v>0</v>
      </c>
      <c r="BJ286" s="1" t="s">
        <v>5</v>
      </c>
      <c r="BK286" s="100">
        <f>ROUND(I286*H286,2)</f>
        <v>0</v>
      </c>
      <c r="BL286" s="1" t="s">
        <v>97</v>
      </c>
      <c r="BM286" s="99" t="s">
        <v>308</v>
      </c>
    </row>
    <row r="287" spans="2:65" s="101" customFormat="1" x14ac:dyDescent="0.2">
      <c r="B287" s="102"/>
      <c r="D287" s="103" t="s">
        <v>99</v>
      </c>
      <c r="E287" s="104" t="s">
        <v>3</v>
      </c>
      <c r="F287" s="105" t="s">
        <v>603</v>
      </c>
      <c r="H287" s="106">
        <v>0.46500000000000002</v>
      </c>
      <c r="I287" s="107"/>
      <c r="L287" s="102"/>
      <c r="M287" s="108"/>
      <c r="T287" s="109"/>
      <c r="AT287" s="104" t="s">
        <v>99</v>
      </c>
      <c r="AU287" s="104" t="s">
        <v>5</v>
      </c>
      <c r="AV287" s="101" t="s">
        <v>5</v>
      </c>
      <c r="AW287" s="101" t="s">
        <v>101</v>
      </c>
      <c r="AX287" s="101" t="s">
        <v>6</v>
      </c>
      <c r="AY287" s="104" t="s">
        <v>90</v>
      </c>
    </row>
    <row r="288" spans="2:65" s="110" customFormat="1" x14ac:dyDescent="0.2">
      <c r="B288" s="111"/>
      <c r="D288" s="103" t="s">
        <v>99</v>
      </c>
      <c r="E288" s="112" t="s">
        <v>3</v>
      </c>
      <c r="F288" s="113" t="s">
        <v>103</v>
      </c>
      <c r="H288" s="114">
        <v>0.46500000000000002</v>
      </c>
      <c r="I288" s="115"/>
      <c r="L288" s="111"/>
      <c r="M288" s="116"/>
      <c r="T288" s="117"/>
      <c r="AT288" s="112" t="s">
        <v>99</v>
      </c>
      <c r="AU288" s="112" t="s">
        <v>5</v>
      </c>
      <c r="AV288" s="110" t="s">
        <v>97</v>
      </c>
      <c r="AW288" s="110" t="s">
        <v>101</v>
      </c>
      <c r="AX288" s="110" t="s">
        <v>89</v>
      </c>
      <c r="AY288" s="112" t="s">
        <v>90</v>
      </c>
    </row>
    <row r="289" spans="2:65" s="73" customFormat="1" ht="22.9" customHeight="1" x14ac:dyDescent="0.2">
      <c r="B289" s="74"/>
      <c r="D289" s="75" t="s">
        <v>86</v>
      </c>
      <c r="E289" s="84" t="s">
        <v>114</v>
      </c>
      <c r="F289" s="84" t="s">
        <v>604</v>
      </c>
      <c r="I289" s="77"/>
      <c r="J289" s="85">
        <f>BK289</f>
        <v>0</v>
      </c>
      <c r="L289" s="74"/>
      <c r="M289" s="79"/>
      <c r="P289" s="80">
        <f>SUM(P290:P982)</f>
        <v>0</v>
      </c>
      <c r="R289" s="80">
        <f>SUM(R290:R982)</f>
        <v>486.52504408144006</v>
      </c>
      <c r="T289" s="81">
        <f>SUM(T290:T982)</f>
        <v>0</v>
      </c>
      <c r="AR289" s="75" t="s">
        <v>89</v>
      </c>
      <c r="AT289" s="82" t="s">
        <v>86</v>
      </c>
      <c r="AU289" s="82" t="s">
        <v>89</v>
      </c>
      <c r="AY289" s="75" t="s">
        <v>90</v>
      </c>
      <c r="BK289" s="83">
        <f>SUM(BK290:BK982)</f>
        <v>0</v>
      </c>
    </row>
    <row r="290" spans="2:65" s="9" customFormat="1" ht="37.9" customHeight="1" x14ac:dyDescent="0.2">
      <c r="B290" s="86"/>
      <c r="C290" s="87" t="s">
        <v>247</v>
      </c>
      <c r="D290" s="87" t="s">
        <v>93</v>
      </c>
      <c r="E290" s="88" t="s">
        <v>605</v>
      </c>
      <c r="F290" s="89" t="s">
        <v>606</v>
      </c>
      <c r="G290" s="90" t="s">
        <v>96</v>
      </c>
      <c r="H290" s="91">
        <v>286.10399999999998</v>
      </c>
      <c r="I290" s="92"/>
      <c r="J290" s="93">
        <f>ROUND(I290*H290,2)</f>
        <v>0</v>
      </c>
      <c r="K290" s="94"/>
      <c r="L290" s="10"/>
      <c r="M290" s="95" t="s">
        <v>3</v>
      </c>
      <c r="N290" s="96" t="s">
        <v>39</v>
      </c>
      <c r="P290" s="97">
        <f>O290*H290</f>
        <v>0</v>
      </c>
      <c r="Q290" s="97">
        <v>1.9236000000000001E-4</v>
      </c>
      <c r="R290" s="97">
        <f>Q290*H290</f>
        <v>5.503496544E-2</v>
      </c>
      <c r="S290" s="97">
        <v>0</v>
      </c>
      <c r="T290" s="98">
        <f>S290*H290</f>
        <v>0</v>
      </c>
      <c r="AR290" s="99" t="s">
        <v>97</v>
      </c>
      <c r="AT290" s="99" t="s">
        <v>93</v>
      </c>
      <c r="AU290" s="99" t="s">
        <v>5</v>
      </c>
      <c r="AY290" s="1" t="s">
        <v>90</v>
      </c>
      <c r="BE290" s="100">
        <f>IF(N290="základná",J290,0)</f>
        <v>0</v>
      </c>
      <c r="BF290" s="100">
        <f>IF(N290="znížená",J290,0)</f>
        <v>0</v>
      </c>
      <c r="BG290" s="100">
        <f>IF(N290="zákl. prenesená",J290,0)</f>
        <v>0</v>
      </c>
      <c r="BH290" s="100">
        <f>IF(N290="zníž. prenesená",J290,0)</f>
        <v>0</v>
      </c>
      <c r="BI290" s="100">
        <f>IF(N290="nulová",J290,0)</f>
        <v>0</v>
      </c>
      <c r="BJ290" s="1" t="s">
        <v>5</v>
      </c>
      <c r="BK290" s="100">
        <f>ROUND(I290*H290,2)</f>
        <v>0</v>
      </c>
      <c r="BL290" s="1" t="s">
        <v>97</v>
      </c>
      <c r="BM290" s="99" t="s">
        <v>607</v>
      </c>
    </row>
    <row r="291" spans="2:65" s="101" customFormat="1" x14ac:dyDescent="0.2">
      <c r="B291" s="102"/>
      <c r="D291" s="103" t="s">
        <v>99</v>
      </c>
      <c r="E291" s="104" t="s">
        <v>3</v>
      </c>
      <c r="F291" s="105" t="s">
        <v>608</v>
      </c>
      <c r="H291" s="106">
        <v>9.625</v>
      </c>
      <c r="I291" s="107"/>
      <c r="L291" s="102"/>
      <c r="M291" s="108"/>
      <c r="T291" s="109"/>
      <c r="AT291" s="104" t="s">
        <v>99</v>
      </c>
      <c r="AU291" s="104" t="s">
        <v>5</v>
      </c>
      <c r="AV291" s="101" t="s">
        <v>5</v>
      </c>
      <c r="AW291" s="101" t="s">
        <v>101</v>
      </c>
      <c r="AX291" s="101" t="s">
        <v>6</v>
      </c>
      <c r="AY291" s="104" t="s">
        <v>90</v>
      </c>
    </row>
    <row r="292" spans="2:65" s="101" customFormat="1" x14ac:dyDescent="0.2">
      <c r="B292" s="102"/>
      <c r="D292" s="103" t="s">
        <v>99</v>
      </c>
      <c r="E292" s="104" t="s">
        <v>3</v>
      </c>
      <c r="F292" s="105" t="s">
        <v>609</v>
      </c>
      <c r="H292" s="106">
        <v>6.1710000000000003</v>
      </c>
      <c r="I292" s="107"/>
      <c r="L292" s="102"/>
      <c r="M292" s="108"/>
      <c r="T292" s="109"/>
      <c r="AT292" s="104" t="s">
        <v>99</v>
      </c>
      <c r="AU292" s="104" t="s">
        <v>5</v>
      </c>
      <c r="AV292" s="101" t="s">
        <v>5</v>
      </c>
      <c r="AW292" s="101" t="s">
        <v>101</v>
      </c>
      <c r="AX292" s="101" t="s">
        <v>6</v>
      </c>
      <c r="AY292" s="104" t="s">
        <v>90</v>
      </c>
    </row>
    <row r="293" spans="2:65" s="101" customFormat="1" x14ac:dyDescent="0.2">
      <c r="B293" s="102"/>
      <c r="D293" s="103" t="s">
        <v>99</v>
      </c>
      <c r="E293" s="104" t="s">
        <v>3</v>
      </c>
      <c r="F293" s="105" t="s">
        <v>610</v>
      </c>
      <c r="H293" s="106">
        <v>5.8079999999999998</v>
      </c>
      <c r="I293" s="107"/>
      <c r="L293" s="102"/>
      <c r="M293" s="108"/>
      <c r="T293" s="109"/>
      <c r="AT293" s="104" t="s">
        <v>99</v>
      </c>
      <c r="AU293" s="104" t="s">
        <v>5</v>
      </c>
      <c r="AV293" s="101" t="s">
        <v>5</v>
      </c>
      <c r="AW293" s="101" t="s">
        <v>101</v>
      </c>
      <c r="AX293" s="101" t="s">
        <v>6</v>
      </c>
      <c r="AY293" s="104" t="s">
        <v>90</v>
      </c>
    </row>
    <row r="294" spans="2:65" s="101" customFormat="1" x14ac:dyDescent="0.2">
      <c r="B294" s="102"/>
      <c r="D294" s="103" t="s">
        <v>99</v>
      </c>
      <c r="E294" s="104" t="s">
        <v>3</v>
      </c>
      <c r="F294" s="105" t="s">
        <v>611</v>
      </c>
      <c r="H294" s="106">
        <v>83.49</v>
      </c>
      <c r="I294" s="107"/>
      <c r="L294" s="102"/>
      <c r="M294" s="108"/>
      <c r="T294" s="109"/>
      <c r="AT294" s="104" t="s">
        <v>99</v>
      </c>
      <c r="AU294" s="104" t="s">
        <v>5</v>
      </c>
      <c r="AV294" s="101" t="s">
        <v>5</v>
      </c>
      <c r="AW294" s="101" t="s">
        <v>101</v>
      </c>
      <c r="AX294" s="101" t="s">
        <v>6</v>
      </c>
      <c r="AY294" s="104" t="s">
        <v>90</v>
      </c>
    </row>
    <row r="295" spans="2:65" s="101" customFormat="1" x14ac:dyDescent="0.2">
      <c r="B295" s="102"/>
      <c r="D295" s="103" t="s">
        <v>99</v>
      </c>
      <c r="E295" s="104" t="s">
        <v>3</v>
      </c>
      <c r="F295" s="105" t="s">
        <v>612</v>
      </c>
      <c r="H295" s="106">
        <v>2.645</v>
      </c>
      <c r="I295" s="107"/>
      <c r="L295" s="102"/>
      <c r="M295" s="108"/>
      <c r="T295" s="109"/>
      <c r="AT295" s="104" t="s">
        <v>99</v>
      </c>
      <c r="AU295" s="104" t="s">
        <v>5</v>
      </c>
      <c r="AV295" s="101" t="s">
        <v>5</v>
      </c>
      <c r="AW295" s="101" t="s">
        <v>101</v>
      </c>
      <c r="AX295" s="101" t="s">
        <v>6</v>
      </c>
      <c r="AY295" s="104" t="s">
        <v>90</v>
      </c>
    </row>
    <row r="296" spans="2:65" s="101" customFormat="1" x14ac:dyDescent="0.2">
      <c r="B296" s="102"/>
      <c r="D296" s="103" t="s">
        <v>99</v>
      </c>
      <c r="E296" s="104" t="s">
        <v>3</v>
      </c>
      <c r="F296" s="105" t="s">
        <v>613</v>
      </c>
      <c r="H296" s="106">
        <v>164.45</v>
      </c>
      <c r="I296" s="107"/>
      <c r="L296" s="102"/>
      <c r="M296" s="108"/>
      <c r="T296" s="109"/>
      <c r="AT296" s="104" t="s">
        <v>99</v>
      </c>
      <c r="AU296" s="104" t="s">
        <v>5</v>
      </c>
      <c r="AV296" s="101" t="s">
        <v>5</v>
      </c>
      <c r="AW296" s="101" t="s">
        <v>101</v>
      </c>
      <c r="AX296" s="101" t="s">
        <v>6</v>
      </c>
      <c r="AY296" s="104" t="s">
        <v>90</v>
      </c>
    </row>
    <row r="297" spans="2:65" s="101" customFormat="1" x14ac:dyDescent="0.2">
      <c r="B297" s="102"/>
      <c r="D297" s="103" t="s">
        <v>99</v>
      </c>
      <c r="E297" s="104" t="s">
        <v>3</v>
      </c>
      <c r="F297" s="105" t="s">
        <v>614</v>
      </c>
      <c r="H297" s="106">
        <v>13.914999999999999</v>
      </c>
      <c r="I297" s="107"/>
      <c r="L297" s="102"/>
      <c r="M297" s="108"/>
      <c r="T297" s="109"/>
      <c r="AT297" s="104" t="s">
        <v>99</v>
      </c>
      <c r="AU297" s="104" t="s">
        <v>5</v>
      </c>
      <c r="AV297" s="101" t="s">
        <v>5</v>
      </c>
      <c r="AW297" s="101" t="s">
        <v>101</v>
      </c>
      <c r="AX297" s="101" t="s">
        <v>6</v>
      </c>
      <c r="AY297" s="104" t="s">
        <v>90</v>
      </c>
    </row>
    <row r="298" spans="2:65" s="110" customFormat="1" x14ac:dyDescent="0.2">
      <c r="B298" s="111"/>
      <c r="D298" s="103" t="s">
        <v>99</v>
      </c>
      <c r="E298" s="112" t="s">
        <v>3</v>
      </c>
      <c r="F298" s="113" t="s">
        <v>103</v>
      </c>
      <c r="H298" s="114">
        <v>286.10399999999998</v>
      </c>
      <c r="I298" s="115"/>
      <c r="L298" s="111"/>
      <c r="M298" s="116"/>
      <c r="T298" s="117"/>
      <c r="AT298" s="112" t="s">
        <v>99</v>
      </c>
      <c r="AU298" s="112" t="s">
        <v>5</v>
      </c>
      <c r="AV298" s="110" t="s">
        <v>97</v>
      </c>
      <c r="AW298" s="110" t="s">
        <v>101</v>
      </c>
      <c r="AX298" s="110" t="s">
        <v>89</v>
      </c>
      <c r="AY298" s="112" t="s">
        <v>90</v>
      </c>
    </row>
    <row r="299" spans="2:65" s="9" customFormat="1" ht="33" customHeight="1" x14ac:dyDescent="0.2">
      <c r="B299" s="86"/>
      <c r="C299" s="87" t="s">
        <v>320</v>
      </c>
      <c r="D299" s="87" t="s">
        <v>93</v>
      </c>
      <c r="E299" s="88" t="s">
        <v>615</v>
      </c>
      <c r="F299" s="89" t="s">
        <v>616</v>
      </c>
      <c r="G299" s="90" t="s">
        <v>96</v>
      </c>
      <c r="H299" s="91">
        <v>356.60399999999998</v>
      </c>
      <c r="I299" s="92"/>
      <c r="J299" s="93">
        <f>ROUND(I299*H299,2)</f>
        <v>0</v>
      </c>
      <c r="K299" s="94"/>
      <c r="L299" s="10"/>
      <c r="M299" s="95" t="s">
        <v>3</v>
      </c>
      <c r="N299" s="96" t="s">
        <v>39</v>
      </c>
      <c r="P299" s="97">
        <f>O299*H299</f>
        <v>0</v>
      </c>
      <c r="Q299" s="97">
        <v>4.8719999999999996E-3</v>
      </c>
      <c r="R299" s="97">
        <f>Q299*H299</f>
        <v>1.7373746879999998</v>
      </c>
      <c r="S299" s="97">
        <v>0</v>
      </c>
      <c r="T299" s="98">
        <f>S299*H299</f>
        <v>0</v>
      </c>
      <c r="AR299" s="99" t="s">
        <v>97</v>
      </c>
      <c r="AT299" s="99" t="s">
        <v>93</v>
      </c>
      <c r="AU299" s="99" t="s">
        <v>5</v>
      </c>
      <c r="AY299" s="1" t="s">
        <v>90</v>
      </c>
      <c r="BE299" s="100">
        <f>IF(N299="základná",J299,0)</f>
        <v>0</v>
      </c>
      <c r="BF299" s="100">
        <f>IF(N299="znížená",J299,0)</f>
        <v>0</v>
      </c>
      <c r="BG299" s="100">
        <f>IF(N299="zákl. prenesená",J299,0)</f>
        <v>0</v>
      </c>
      <c r="BH299" s="100">
        <f>IF(N299="zníž. prenesená",J299,0)</f>
        <v>0</v>
      </c>
      <c r="BI299" s="100">
        <f>IF(N299="nulová",J299,0)</f>
        <v>0</v>
      </c>
      <c r="BJ299" s="1" t="s">
        <v>5</v>
      </c>
      <c r="BK299" s="100">
        <f>ROUND(I299*H299,2)</f>
        <v>0</v>
      </c>
      <c r="BL299" s="1" t="s">
        <v>97</v>
      </c>
      <c r="BM299" s="99" t="s">
        <v>617</v>
      </c>
    </row>
    <row r="300" spans="2:65" s="118" customFormat="1" x14ac:dyDescent="0.2">
      <c r="B300" s="119"/>
      <c r="D300" s="103" t="s">
        <v>99</v>
      </c>
      <c r="E300" s="120" t="s">
        <v>3</v>
      </c>
      <c r="F300" s="121" t="s">
        <v>618</v>
      </c>
      <c r="H300" s="120" t="s">
        <v>3</v>
      </c>
      <c r="I300" s="122"/>
      <c r="L300" s="119"/>
      <c r="M300" s="123"/>
      <c r="T300" s="124"/>
      <c r="AT300" s="120" t="s">
        <v>99</v>
      </c>
      <c r="AU300" s="120" t="s">
        <v>5</v>
      </c>
      <c r="AV300" s="118" t="s">
        <v>89</v>
      </c>
      <c r="AW300" s="118" t="s">
        <v>101</v>
      </c>
      <c r="AX300" s="118" t="s">
        <v>6</v>
      </c>
      <c r="AY300" s="120" t="s">
        <v>90</v>
      </c>
    </row>
    <row r="301" spans="2:65" s="101" customFormat="1" x14ac:dyDescent="0.2">
      <c r="B301" s="102"/>
      <c r="D301" s="103" t="s">
        <v>99</v>
      </c>
      <c r="E301" s="104" t="s">
        <v>3</v>
      </c>
      <c r="F301" s="105" t="s">
        <v>619</v>
      </c>
      <c r="H301" s="106">
        <v>124.178</v>
      </c>
      <c r="I301" s="107"/>
      <c r="L301" s="102"/>
      <c r="M301" s="108"/>
      <c r="T301" s="109"/>
      <c r="AT301" s="104" t="s">
        <v>99</v>
      </c>
      <c r="AU301" s="104" t="s">
        <v>5</v>
      </c>
      <c r="AV301" s="101" t="s">
        <v>5</v>
      </c>
      <c r="AW301" s="101" t="s">
        <v>101</v>
      </c>
      <c r="AX301" s="101" t="s">
        <v>6</v>
      </c>
      <c r="AY301" s="104" t="s">
        <v>90</v>
      </c>
    </row>
    <row r="302" spans="2:65" s="118" customFormat="1" x14ac:dyDescent="0.2">
      <c r="B302" s="119"/>
      <c r="D302" s="103" t="s">
        <v>99</v>
      </c>
      <c r="E302" s="120" t="s">
        <v>3</v>
      </c>
      <c r="F302" s="121" t="s">
        <v>620</v>
      </c>
      <c r="H302" s="120" t="s">
        <v>3</v>
      </c>
      <c r="I302" s="122"/>
      <c r="L302" s="119"/>
      <c r="M302" s="123"/>
      <c r="T302" s="124"/>
      <c r="AT302" s="120" t="s">
        <v>99</v>
      </c>
      <c r="AU302" s="120" t="s">
        <v>5</v>
      </c>
      <c r="AV302" s="118" t="s">
        <v>89</v>
      </c>
      <c r="AW302" s="118" t="s">
        <v>101</v>
      </c>
      <c r="AX302" s="118" t="s">
        <v>6</v>
      </c>
      <c r="AY302" s="120" t="s">
        <v>90</v>
      </c>
    </row>
    <row r="303" spans="2:65" s="101" customFormat="1" x14ac:dyDescent="0.2">
      <c r="B303" s="102"/>
      <c r="D303" s="103" t="s">
        <v>99</v>
      </c>
      <c r="E303" s="104" t="s">
        <v>3</v>
      </c>
      <c r="F303" s="105" t="s">
        <v>621</v>
      </c>
      <c r="H303" s="106">
        <v>22.785</v>
      </c>
      <c r="I303" s="107"/>
      <c r="L303" s="102"/>
      <c r="M303" s="108"/>
      <c r="T303" s="109"/>
      <c r="AT303" s="104" t="s">
        <v>99</v>
      </c>
      <c r="AU303" s="104" t="s">
        <v>5</v>
      </c>
      <c r="AV303" s="101" t="s">
        <v>5</v>
      </c>
      <c r="AW303" s="101" t="s">
        <v>101</v>
      </c>
      <c r="AX303" s="101" t="s">
        <v>6</v>
      </c>
      <c r="AY303" s="104" t="s">
        <v>90</v>
      </c>
    </row>
    <row r="304" spans="2:65" s="118" customFormat="1" x14ac:dyDescent="0.2">
      <c r="B304" s="119"/>
      <c r="D304" s="103" t="s">
        <v>99</v>
      </c>
      <c r="E304" s="120" t="s">
        <v>3</v>
      </c>
      <c r="F304" s="121" t="s">
        <v>622</v>
      </c>
      <c r="H304" s="120" t="s">
        <v>3</v>
      </c>
      <c r="I304" s="122"/>
      <c r="L304" s="119"/>
      <c r="M304" s="123"/>
      <c r="T304" s="124"/>
      <c r="AT304" s="120" t="s">
        <v>99</v>
      </c>
      <c r="AU304" s="120" t="s">
        <v>5</v>
      </c>
      <c r="AV304" s="118" t="s">
        <v>89</v>
      </c>
      <c r="AW304" s="118" t="s">
        <v>101</v>
      </c>
      <c r="AX304" s="118" t="s">
        <v>6</v>
      </c>
      <c r="AY304" s="120" t="s">
        <v>90</v>
      </c>
    </row>
    <row r="305" spans="2:65" s="101" customFormat="1" ht="22.5" x14ac:dyDescent="0.2">
      <c r="B305" s="102"/>
      <c r="D305" s="103" t="s">
        <v>99</v>
      </c>
      <c r="E305" s="104" t="s">
        <v>3</v>
      </c>
      <c r="F305" s="105" t="s">
        <v>623</v>
      </c>
      <c r="H305" s="106">
        <v>95.215000000000003</v>
      </c>
      <c r="I305" s="107"/>
      <c r="L305" s="102"/>
      <c r="M305" s="108"/>
      <c r="T305" s="109"/>
      <c r="AT305" s="104" t="s">
        <v>99</v>
      </c>
      <c r="AU305" s="104" t="s">
        <v>5</v>
      </c>
      <c r="AV305" s="101" t="s">
        <v>5</v>
      </c>
      <c r="AW305" s="101" t="s">
        <v>101</v>
      </c>
      <c r="AX305" s="101" t="s">
        <v>6</v>
      </c>
      <c r="AY305" s="104" t="s">
        <v>90</v>
      </c>
    </row>
    <row r="306" spans="2:65" s="118" customFormat="1" x14ac:dyDescent="0.2">
      <c r="B306" s="119"/>
      <c r="D306" s="103" t="s">
        <v>99</v>
      </c>
      <c r="E306" s="120" t="s">
        <v>3</v>
      </c>
      <c r="F306" s="121" t="s">
        <v>624</v>
      </c>
      <c r="H306" s="120" t="s">
        <v>3</v>
      </c>
      <c r="I306" s="122"/>
      <c r="L306" s="119"/>
      <c r="M306" s="123"/>
      <c r="T306" s="124"/>
      <c r="AT306" s="120" t="s">
        <v>99</v>
      </c>
      <c r="AU306" s="120" t="s">
        <v>5</v>
      </c>
      <c r="AV306" s="118" t="s">
        <v>89</v>
      </c>
      <c r="AW306" s="118" t="s">
        <v>101</v>
      </c>
      <c r="AX306" s="118" t="s">
        <v>6</v>
      </c>
      <c r="AY306" s="120" t="s">
        <v>90</v>
      </c>
    </row>
    <row r="307" spans="2:65" s="101" customFormat="1" ht="22.5" x14ac:dyDescent="0.2">
      <c r="B307" s="102"/>
      <c r="D307" s="103" t="s">
        <v>99</v>
      </c>
      <c r="E307" s="104" t="s">
        <v>3</v>
      </c>
      <c r="F307" s="105" t="s">
        <v>625</v>
      </c>
      <c r="H307" s="106">
        <v>114.426</v>
      </c>
      <c r="I307" s="107"/>
      <c r="L307" s="102"/>
      <c r="M307" s="108"/>
      <c r="T307" s="109"/>
      <c r="AT307" s="104" t="s">
        <v>99</v>
      </c>
      <c r="AU307" s="104" t="s">
        <v>5</v>
      </c>
      <c r="AV307" s="101" t="s">
        <v>5</v>
      </c>
      <c r="AW307" s="101" t="s">
        <v>101</v>
      </c>
      <c r="AX307" s="101" t="s">
        <v>6</v>
      </c>
      <c r="AY307" s="104" t="s">
        <v>90</v>
      </c>
    </row>
    <row r="308" spans="2:65" s="110" customFormat="1" x14ac:dyDescent="0.2">
      <c r="B308" s="111"/>
      <c r="D308" s="103" t="s">
        <v>99</v>
      </c>
      <c r="E308" s="112" t="s">
        <v>3</v>
      </c>
      <c r="F308" s="113" t="s">
        <v>103</v>
      </c>
      <c r="H308" s="114">
        <v>356.60399999999998</v>
      </c>
      <c r="I308" s="115"/>
      <c r="L308" s="111"/>
      <c r="M308" s="116"/>
      <c r="T308" s="117"/>
      <c r="AT308" s="112" t="s">
        <v>99</v>
      </c>
      <c r="AU308" s="112" t="s">
        <v>5</v>
      </c>
      <c r="AV308" s="110" t="s">
        <v>97</v>
      </c>
      <c r="AW308" s="110" t="s">
        <v>101</v>
      </c>
      <c r="AX308" s="110" t="s">
        <v>89</v>
      </c>
      <c r="AY308" s="112" t="s">
        <v>90</v>
      </c>
    </row>
    <row r="309" spans="2:65" s="9" customFormat="1" ht="24.2" customHeight="1" x14ac:dyDescent="0.2">
      <c r="B309" s="86"/>
      <c r="C309" s="87" t="s">
        <v>251</v>
      </c>
      <c r="D309" s="87" t="s">
        <v>93</v>
      </c>
      <c r="E309" s="88" t="s">
        <v>626</v>
      </c>
      <c r="F309" s="89" t="s">
        <v>627</v>
      </c>
      <c r="G309" s="90" t="s">
        <v>96</v>
      </c>
      <c r="H309" s="91">
        <v>1203.193</v>
      </c>
      <c r="I309" s="92"/>
      <c r="J309" s="93">
        <f>ROUND(I309*H309,2)</f>
        <v>0</v>
      </c>
      <c r="K309" s="94"/>
      <c r="L309" s="10"/>
      <c r="M309" s="95" t="s">
        <v>3</v>
      </c>
      <c r="N309" s="96" t="s">
        <v>39</v>
      </c>
      <c r="P309" s="97">
        <f>O309*H309</f>
        <v>0</v>
      </c>
      <c r="Q309" s="97">
        <v>2.2499999999999999E-4</v>
      </c>
      <c r="R309" s="97">
        <f>Q309*H309</f>
        <v>0.27071842499999998</v>
      </c>
      <c r="S309" s="97">
        <v>0</v>
      </c>
      <c r="T309" s="98">
        <f>S309*H309</f>
        <v>0</v>
      </c>
      <c r="AR309" s="99" t="s">
        <v>97</v>
      </c>
      <c r="AT309" s="99" t="s">
        <v>93</v>
      </c>
      <c r="AU309" s="99" t="s">
        <v>5</v>
      </c>
      <c r="AY309" s="1" t="s">
        <v>90</v>
      </c>
      <c r="BE309" s="100">
        <f>IF(N309="základná",J309,0)</f>
        <v>0</v>
      </c>
      <c r="BF309" s="100">
        <f>IF(N309="znížená",J309,0)</f>
        <v>0</v>
      </c>
      <c r="BG309" s="100">
        <f>IF(N309="zákl. prenesená",J309,0)</f>
        <v>0</v>
      </c>
      <c r="BH309" s="100">
        <f>IF(N309="zníž. prenesená",J309,0)</f>
        <v>0</v>
      </c>
      <c r="BI309" s="100">
        <f>IF(N309="nulová",J309,0)</f>
        <v>0</v>
      </c>
      <c r="BJ309" s="1" t="s">
        <v>5</v>
      </c>
      <c r="BK309" s="100">
        <f>ROUND(I309*H309,2)</f>
        <v>0</v>
      </c>
      <c r="BL309" s="1" t="s">
        <v>97</v>
      </c>
      <c r="BM309" s="99" t="s">
        <v>628</v>
      </c>
    </row>
    <row r="310" spans="2:65" s="101" customFormat="1" x14ac:dyDescent="0.2">
      <c r="B310" s="102"/>
      <c r="D310" s="103" t="s">
        <v>99</v>
      </c>
      <c r="E310" s="104" t="s">
        <v>3</v>
      </c>
      <c r="F310" s="105" t="s">
        <v>629</v>
      </c>
      <c r="H310" s="106">
        <v>1203.193</v>
      </c>
      <c r="I310" s="107"/>
      <c r="L310" s="102"/>
      <c r="M310" s="108"/>
      <c r="T310" s="109"/>
      <c r="AT310" s="104" t="s">
        <v>99</v>
      </c>
      <c r="AU310" s="104" t="s">
        <v>5</v>
      </c>
      <c r="AV310" s="101" t="s">
        <v>5</v>
      </c>
      <c r="AW310" s="101" t="s">
        <v>101</v>
      </c>
      <c r="AX310" s="101" t="s">
        <v>89</v>
      </c>
      <c r="AY310" s="104" t="s">
        <v>90</v>
      </c>
    </row>
    <row r="311" spans="2:65" s="9" customFormat="1" ht="24.2" customHeight="1" x14ac:dyDescent="0.2">
      <c r="B311" s="86"/>
      <c r="C311" s="87" t="s">
        <v>331</v>
      </c>
      <c r="D311" s="87" t="s">
        <v>93</v>
      </c>
      <c r="E311" s="88" t="s">
        <v>630</v>
      </c>
      <c r="F311" s="89" t="s">
        <v>631</v>
      </c>
      <c r="G311" s="90" t="s">
        <v>96</v>
      </c>
      <c r="H311" s="91">
        <v>1460.269</v>
      </c>
      <c r="I311" s="92"/>
      <c r="J311" s="93">
        <f>ROUND(I311*H311,2)</f>
        <v>0</v>
      </c>
      <c r="K311" s="94"/>
      <c r="L311" s="10"/>
      <c r="M311" s="95" t="s">
        <v>3</v>
      </c>
      <c r="N311" s="96" t="s">
        <v>39</v>
      </c>
      <c r="P311" s="97">
        <f>O311*H311</f>
        <v>0</v>
      </c>
      <c r="Q311" s="97">
        <v>3.9199999999999999E-3</v>
      </c>
      <c r="R311" s="97">
        <f>Q311*H311</f>
        <v>5.7242544799999999</v>
      </c>
      <c r="S311" s="97">
        <v>0</v>
      </c>
      <c r="T311" s="98">
        <f>S311*H311</f>
        <v>0</v>
      </c>
      <c r="AR311" s="99" t="s">
        <v>97</v>
      </c>
      <c r="AT311" s="99" t="s">
        <v>93</v>
      </c>
      <c r="AU311" s="99" t="s">
        <v>5</v>
      </c>
      <c r="AY311" s="1" t="s">
        <v>90</v>
      </c>
      <c r="BE311" s="100">
        <f>IF(N311="základná",J311,0)</f>
        <v>0</v>
      </c>
      <c r="BF311" s="100">
        <f>IF(N311="znížená",J311,0)</f>
        <v>0</v>
      </c>
      <c r="BG311" s="100">
        <f>IF(N311="zákl. prenesená",J311,0)</f>
        <v>0</v>
      </c>
      <c r="BH311" s="100">
        <f>IF(N311="zníž. prenesená",J311,0)</f>
        <v>0</v>
      </c>
      <c r="BI311" s="100">
        <f>IF(N311="nulová",J311,0)</f>
        <v>0</v>
      </c>
      <c r="BJ311" s="1" t="s">
        <v>5</v>
      </c>
      <c r="BK311" s="100">
        <f>ROUND(I311*H311,2)</f>
        <v>0</v>
      </c>
      <c r="BL311" s="1" t="s">
        <v>97</v>
      </c>
      <c r="BM311" s="99" t="s">
        <v>632</v>
      </c>
    </row>
    <row r="312" spans="2:65" s="101" customFormat="1" x14ac:dyDescent="0.2">
      <c r="B312" s="102"/>
      <c r="D312" s="103" t="s">
        <v>99</v>
      </c>
      <c r="E312" s="104" t="s">
        <v>3</v>
      </c>
      <c r="F312" s="105" t="s">
        <v>633</v>
      </c>
      <c r="H312" s="106">
        <v>1515.7529999999999</v>
      </c>
      <c r="I312" s="107"/>
      <c r="L312" s="102"/>
      <c r="M312" s="108"/>
      <c r="T312" s="109"/>
      <c r="AT312" s="104" t="s">
        <v>99</v>
      </c>
      <c r="AU312" s="104" t="s">
        <v>5</v>
      </c>
      <c r="AV312" s="101" t="s">
        <v>5</v>
      </c>
      <c r="AW312" s="101" t="s">
        <v>101</v>
      </c>
      <c r="AX312" s="101" t="s">
        <v>6</v>
      </c>
      <c r="AY312" s="104" t="s">
        <v>90</v>
      </c>
    </row>
    <row r="313" spans="2:65" s="101" customFormat="1" x14ac:dyDescent="0.2">
      <c r="B313" s="102"/>
      <c r="D313" s="103" t="s">
        <v>99</v>
      </c>
      <c r="E313" s="104" t="s">
        <v>3</v>
      </c>
      <c r="F313" s="105" t="s">
        <v>634</v>
      </c>
      <c r="H313" s="106">
        <v>-55.484000000000002</v>
      </c>
      <c r="I313" s="107"/>
      <c r="L313" s="102"/>
      <c r="M313" s="108"/>
      <c r="T313" s="109"/>
      <c r="AT313" s="104" t="s">
        <v>99</v>
      </c>
      <c r="AU313" s="104" t="s">
        <v>5</v>
      </c>
      <c r="AV313" s="101" t="s">
        <v>5</v>
      </c>
      <c r="AW313" s="101" t="s">
        <v>101</v>
      </c>
      <c r="AX313" s="101" t="s">
        <v>6</v>
      </c>
      <c r="AY313" s="104" t="s">
        <v>90</v>
      </c>
    </row>
    <row r="314" spans="2:65" s="110" customFormat="1" x14ac:dyDescent="0.2">
      <c r="B314" s="111"/>
      <c r="D314" s="103" t="s">
        <v>99</v>
      </c>
      <c r="E314" s="112" t="s">
        <v>3</v>
      </c>
      <c r="F314" s="113" t="s">
        <v>103</v>
      </c>
      <c r="H314" s="114">
        <v>1460.269</v>
      </c>
      <c r="I314" s="115"/>
      <c r="L314" s="111"/>
      <c r="M314" s="116"/>
      <c r="T314" s="117"/>
      <c r="AT314" s="112" t="s">
        <v>99</v>
      </c>
      <c r="AU314" s="112" t="s">
        <v>5</v>
      </c>
      <c r="AV314" s="110" t="s">
        <v>97</v>
      </c>
      <c r="AW314" s="110" t="s">
        <v>101</v>
      </c>
      <c r="AX314" s="110" t="s">
        <v>89</v>
      </c>
      <c r="AY314" s="112" t="s">
        <v>90</v>
      </c>
    </row>
    <row r="315" spans="2:65" s="9" customFormat="1" ht="24.2" customHeight="1" x14ac:dyDescent="0.2">
      <c r="B315" s="86"/>
      <c r="C315" s="87" t="s">
        <v>255</v>
      </c>
      <c r="D315" s="87" t="s">
        <v>93</v>
      </c>
      <c r="E315" s="88" t="s">
        <v>635</v>
      </c>
      <c r="F315" s="89" t="s">
        <v>636</v>
      </c>
      <c r="G315" s="90" t="s">
        <v>96</v>
      </c>
      <c r="H315" s="91">
        <v>312.56</v>
      </c>
      <c r="I315" s="92"/>
      <c r="J315" s="93">
        <f>ROUND(I315*H315,2)</f>
        <v>0</v>
      </c>
      <c r="K315" s="94"/>
      <c r="L315" s="10"/>
      <c r="M315" s="95" t="s">
        <v>3</v>
      </c>
      <c r="N315" s="96" t="s">
        <v>39</v>
      </c>
      <c r="P315" s="97">
        <f>O315*H315</f>
        <v>0</v>
      </c>
      <c r="Q315" s="97">
        <v>5.1539999999999997E-3</v>
      </c>
      <c r="R315" s="97">
        <f>Q315*H315</f>
        <v>1.61093424</v>
      </c>
      <c r="S315" s="97">
        <v>0</v>
      </c>
      <c r="T315" s="98">
        <f>S315*H315</f>
        <v>0</v>
      </c>
      <c r="AR315" s="99" t="s">
        <v>97</v>
      </c>
      <c r="AT315" s="99" t="s">
        <v>93</v>
      </c>
      <c r="AU315" s="99" t="s">
        <v>5</v>
      </c>
      <c r="AY315" s="1" t="s">
        <v>90</v>
      </c>
      <c r="BE315" s="100">
        <f>IF(N315="základná",J315,0)</f>
        <v>0</v>
      </c>
      <c r="BF315" s="100">
        <f>IF(N315="znížená",J315,0)</f>
        <v>0</v>
      </c>
      <c r="BG315" s="100">
        <f>IF(N315="zákl. prenesená",J315,0)</f>
        <v>0</v>
      </c>
      <c r="BH315" s="100">
        <f>IF(N315="zníž. prenesená",J315,0)</f>
        <v>0</v>
      </c>
      <c r="BI315" s="100">
        <f>IF(N315="nulová",J315,0)</f>
        <v>0</v>
      </c>
      <c r="BJ315" s="1" t="s">
        <v>5</v>
      </c>
      <c r="BK315" s="100">
        <f>ROUND(I315*H315,2)</f>
        <v>0</v>
      </c>
      <c r="BL315" s="1" t="s">
        <v>97</v>
      </c>
      <c r="BM315" s="99" t="s">
        <v>637</v>
      </c>
    </row>
    <row r="316" spans="2:65" s="118" customFormat="1" x14ac:dyDescent="0.2">
      <c r="B316" s="119"/>
      <c r="D316" s="103" t="s">
        <v>99</v>
      </c>
      <c r="E316" s="120" t="s">
        <v>3</v>
      </c>
      <c r="F316" s="121" t="s">
        <v>638</v>
      </c>
      <c r="H316" s="120" t="s">
        <v>3</v>
      </c>
      <c r="I316" s="122"/>
      <c r="L316" s="119"/>
      <c r="M316" s="123"/>
      <c r="T316" s="124"/>
      <c r="AT316" s="120" t="s">
        <v>99</v>
      </c>
      <c r="AU316" s="120" t="s">
        <v>5</v>
      </c>
      <c r="AV316" s="118" t="s">
        <v>89</v>
      </c>
      <c r="AW316" s="118" t="s">
        <v>101</v>
      </c>
      <c r="AX316" s="118" t="s">
        <v>6</v>
      </c>
      <c r="AY316" s="120" t="s">
        <v>90</v>
      </c>
    </row>
    <row r="317" spans="2:65" s="101" customFormat="1" x14ac:dyDescent="0.2">
      <c r="B317" s="102"/>
      <c r="D317" s="103" t="s">
        <v>99</v>
      </c>
      <c r="E317" s="104" t="s">
        <v>3</v>
      </c>
      <c r="F317" s="105" t="s">
        <v>639</v>
      </c>
      <c r="H317" s="106">
        <v>1.95</v>
      </c>
      <c r="I317" s="107"/>
      <c r="L317" s="102"/>
      <c r="M317" s="108"/>
      <c r="T317" s="109"/>
      <c r="AT317" s="104" t="s">
        <v>99</v>
      </c>
      <c r="AU317" s="104" t="s">
        <v>5</v>
      </c>
      <c r="AV317" s="101" t="s">
        <v>5</v>
      </c>
      <c r="AW317" s="101" t="s">
        <v>101</v>
      </c>
      <c r="AX317" s="101" t="s">
        <v>6</v>
      </c>
      <c r="AY317" s="104" t="s">
        <v>90</v>
      </c>
    </row>
    <row r="318" spans="2:65" s="101" customFormat="1" x14ac:dyDescent="0.2">
      <c r="B318" s="102"/>
      <c r="D318" s="103" t="s">
        <v>99</v>
      </c>
      <c r="E318" s="104" t="s">
        <v>3</v>
      </c>
      <c r="F318" s="105" t="s">
        <v>640</v>
      </c>
      <c r="H318" s="106">
        <v>1.694</v>
      </c>
      <c r="I318" s="107"/>
      <c r="L318" s="102"/>
      <c r="M318" s="108"/>
      <c r="T318" s="109"/>
      <c r="AT318" s="104" t="s">
        <v>99</v>
      </c>
      <c r="AU318" s="104" t="s">
        <v>5</v>
      </c>
      <c r="AV318" s="101" t="s">
        <v>5</v>
      </c>
      <c r="AW318" s="101" t="s">
        <v>101</v>
      </c>
      <c r="AX318" s="101" t="s">
        <v>6</v>
      </c>
      <c r="AY318" s="104" t="s">
        <v>90</v>
      </c>
    </row>
    <row r="319" spans="2:65" s="101" customFormat="1" x14ac:dyDescent="0.2">
      <c r="B319" s="102"/>
      <c r="D319" s="103" t="s">
        <v>99</v>
      </c>
      <c r="E319" s="104" t="s">
        <v>3</v>
      </c>
      <c r="F319" s="105" t="s">
        <v>641</v>
      </c>
      <c r="H319" s="106">
        <v>1.6719999999999999</v>
      </c>
      <c r="I319" s="107"/>
      <c r="L319" s="102"/>
      <c r="M319" s="108"/>
      <c r="T319" s="109"/>
      <c r="AT319" s="104" t="s">
        <v>99</v>
      </c>
      <c r="AU319" s="104" t="s">
        <v>5</v>
      </c>
      <c r="AV319" s="101" t="s">
        <v>5</v>
      </c>
      <c r="AW319" s="101" t="s">
        <v>101</v>
      </c>
      <c r="AX319" s="101" t="s">
        <v>6</v>
      </c>
      <c r="AY319" s="104" t="s">
        <v>90</v>
      </c>
    </row>
    <row r="320" spans="2:65" s="101" customFormat="1" x14ac:dyDescent="0.2">
      <c r="B320" s="102"/>
      <c r="D320" s="103" t="s">
        <v>99</v>
      </c>
      <c r="E320" s="104" t="s">
        <v>3</v>
      </c>
      <c r="F320" s="105" t="s">
        <v>642</v>
      </c>
      <c r="H320" s="106">
        <v>34.1</v>
      </c>
      <c r="I320" s="107"/>
      <c r="L320" s="102"/>
      <c r="M320" s="108"/>
      <c r="T320" s="109"/>
      <c r="AT320" s="104" t="s">
        <v>99</v>
      </c>
      <c r="AU320" s="104" t="s">
        <v>5</v>
      </c>
      <c r="AV320" s="101" t="s">
        <v>5</v>
      </c>
      <c r="AW320" s="101" t="s">
        <v>101</v>
      </c>
      <c r="AX320" s="101" t="s">
        <v>6</v>
      </c>
      <c r="AY320" s="104" t="s">
        <v>90</v>
      </c>
    </row>
    <row r="321" spans="2:65" s="101" customFormat="1" x14ac:dyDescent="0.2">
      <c r="B321" s="102"/>
      <c r="D321" s="103" t="s">
        <v>99</v>
      </c>
      <c r="E321" s="104" t="s">
        <v>3</v>
      </c>
      <c r="F321" s="105" t="s">
        <v>643</v>
      </c>
      <c r="H321" s="106">
        <v>1.38</v>
      </c>
      <c r="I321" s="107"/>
      <c r="L321" s="102"/>
      <c r="M321" s="108"/>
      <c r="T321" s="109"/>
      <c r="AT321" s="104" t="s">
        <v>99</v>
      </c>
      <c r="AU321" s="104" t="s">
        <v>5</v>
      </c>
      <c r="AV321" s="101" t="s">
        <v>5</v>
      </c>
      <c r="AW321" s="101" t="s">
        <v>101</v>
      </c>
      <c r="AX321" s="101" t="s">
        <v>6</v>
      </c>
      <c r="AY321" s="104" t="s">
        <v>90</v>
      </c>
    </row>
    <row r="322" spans="2:65" s="101" customFormat="1" x14ac:dyDescent="0.2">
      <c r="B322" s="102"/>
      <c r="D322" s="103" t="s">
        <v>99</v>
      </c>
      <c r="E322" s="104" t="s">
        <v>3</v>
      </c>
      <c r="F322" s="105" t="s">
        <v>644</v>
      </c>
      <c r="H322" s="106">
        <v>69.16</v>
      </c>
      <c r="I322" s="107"/>
      <c r="L322" s="102"/>
      <c r="M322" s="108"/>
      <c r="T322" s="109"/>
      <c r="AT322" s="104" t="s">
        <v>99</v>
      </c>
      <c r="AU322" s="104" t="s">
        <v>5</v>
      </c>
      <c r="AV322" s="101" t="s">
        <v>5</v>
      </c>
      <c r="AW322" s="101" t="s">
        <v>101</v>
      </c>
      <c r="AX322" s="101" t="s">
        <v>6</v>
      </c>
      <c r="AY322" s="104" t="s">
        <v>90</v>
      </c>
    </row>
    <row r="323" spans="2:65" s="101" customFormat="1" x14ac:dyDescent="0.2">
      <c r="B323" s="102"/>
      <c r="D323" s="103" t="s">
        <v>99</v>
      </c>
      <c r="E323" s="104" t="s">
        <v>3</v>
      </c>
      <c r="F323" s="105" t="s">
        <v>645</v>
      </c>
      <c r="H323" s="106">
        <v>5.3</v>
      </c>
      <c r="I323" s="107"/>
      <c r="L323" s="102"/>
      <c r="M323" s="108"/>
      <c r="T323" s="109"/>
      <c r="AT323" s="104" t="s">
        <v>99</v>
      </c>
      <c r="AU323" s="104" t="s">
        <v>5</v>
      </c>
      <c r="AV323" s="101" t="s">
        <v>5</v>
      </c>
      <c r="AW323" s="101" t="s">
        <v>101</v>
      </c>
      <c r="AX323" s="101" t="s">
        <v>6</v>
      </c>
      <c r="AY323" s="104" t="s">
        <v>90</v>
      </c>
    </row>
    <row r="324" spans="2:65" s="125" customFormat="1" x14ac:dyDescent="0.2">
      <c r="B324" s="126"/>
      <c r="D324" s="103" t="s">
        <v>99</v>
      </c>
      <c r="E324" s="127" t="s">
        <v>3</v>
      </c>
      <c r="F324" s="128" t="s">
        <v>206</v>
      </c>
      <c r="H324" s="129">
        <v>115.256</v>
      </c>
      <c r="I324" s="130"/>
      <c r="L324" s="126"/>
      <c r="M324" s="131"/>
      <c r="T324" s="132"/>
      <c r="AT324" s="127" t="s">
        <v>99</v>
      </c>
      <c r="AU324" s="127" t="s">
        <v>5</v>
      </c>
      <c r="AV324" s="125" t="s">
        <v>107</v>
      </c>
      <c r="AW324" s="125" t="s">
        <v>101</v>
      </c>
      <c r="AX324" s="125" t="s">
        <v>6</v>
      </c>
      <c r="AY324" s="127" t="s">
        <v>90</v>
      </c>
    </row>
    <row r="325" spans="2:65" s="118" customFormat="1" x14ac:dyDescent="0.2">
      <c r="B325" s="119"/>
      <c r="D325" s="103" t="s">
        <v>99</v>
      </c>
      <c r="E325" s="120" t="s">
        <v>3</v>
      </c>
      <c r="F325" s="121" t="s">
        <v>646</v>
      </c>
      <c r="H325" s="120" t="s">
        <v>3</v>
      </c>
      <c r="I325" s="122"/>
      <c r="L325" s="119"/>
      <c r="M325" s="123"/>
      <c r="T325" s="124"/>
      <c r="AT325" s="120" t="s">
        <v>99</v>
      </c>
      <c r="AU325" s="120" t="s">
        <v>5</v>
      </c>
      <c r="AV325" s="118" t="s">
        <v>89</v>
      </c>
      <c r="AW325" s="118" t="s">
        <v>101</v>
      </c>
      <c r="AX325" s="118" t="s">
        <v>6</v>
      </c>
      <c r="AY325" s="120" t="s">
        <v>90</v>
      </c>
    </row>
    <row r="326" spans="2:65" s="101" customFormat="1" x14ac:dyDescent="0.2">
      <c r="B326" s="102"/>
      <c r="D326" s="103" t="s">
        <v>99</v>
      </c>
      <c r="E326" s="104" t="s">
        <v>3</v>
      </c>
      <c r="F326" s="105" t="s">
        <v>647</v>
      </c>
      <c r="H326" s="106">
        <v>197.304</v>
      </c>
      <c r="I326" s="107"/>
      <c r="L326" s="102"/>
      <c r="M326" s="108"/>
      <c r="T326" s="109"/>
      <c r="AT326" s="104" t="s">
        <v>99</v>
      </c>
      <c r="AU326" s="104" t="s">
        <v>5</v>
      </c>
      <c r="AV326" s="101" t="s">
        <v>5</v>
      </c>
      <c r="AW326" s="101" t="s">
        <v>101</v>
      </c>
      <c r="AX326" s="101" t="s">
        <v>6</v>
      </c>
      <c r="AY326" s="104" t="s">
        <v>90</v>
      </c>
    </row>
    <row r="327" spans="2:65" s="125" customFormat="1" x14ac:dyDescent="0.2">
      <c r="B327" s="126"/>
      <c r="D327" s="103" t="s">
        <v>99</v>
      </c>
      <c r="E327" s="127" t="s">
        <v>3</v>
      </c>
      <c r="F327" s="128" t="s">
        <v>206</v>
      </c>
      <c r="H327" s="129">
        <v>197.304</v>
      </c>
      <c r="I327" s="130"/>
      <c r="L327" s="126"/>
      <c r="M327" s="131"/>
      <c r="T327" s="132"/>
      <c r="AT327" s="127" t="s">
        <v>99</v>
      </c>
      <c r="AU327" s="127" t="s">
        <v>5</v>
      </c>
      <c r="AV327" s="125" t="s">
        <v>107</v>
      </c>
      <c r="AW327" s="125" t="s">
        <v>101</v>
      </c>
      <c r="AX327" s="125" t="s">
        <v>6</v>
      </c>
      <c r="AY327" s="127" t="s">
        <v>90</v>
      </c>
    </row>
    <row r="328" spans="2:65" s="110" customFormat="1" x14ac:dyDescent="0.2">
      <c r="B328" s="111"/>
      <c r="D328" s="103" t="s">
        <v>99</v>
      </c>
      <c r="E328" s="112" t="s">
        <v>3</v>
      </c>
      <c r="F328" s="113" t="s">
        <v>103</v>
      </c>
      <c r="H328" s="114">
        <v>312.56</v>
      </c>
      <c r="I328" s="115"/>
      <c r="L328" s="111"/>
      <c r="M328" s="116"/>
      <c r="T328" s="117"/>
      <c r="AT328" s="112" t="s">
        <v>99</v>
      </c>
      <c r="AU328" s="112" t="s">
        <v>5</v>
      </c>
      <c r="AV328" s="110" t="s">
        <v>97</v>
      </c>
      <c r="AW328" s="110" t="s">
        <v>101</v>
      </c>
      <c r="AX328" s="110" t="s">
        <v>89</v>
      </c>
      <c r="AY328" s="112" t="s">
        <v>90</v>
      </c>
    </row>
    <row r="329" spans="2:65" s="9" customFormat="1" ht="24.2" customHeight="1" x14ac:dyDescent="0.2">
      <c r="B329" s="86"/>
      <c r="C329" s="87" t="s">
        <v>342</v>
      </c>
      <c r="D329" s="87" t="s">
        <v>93</v>
      </c>
      <c r="E329" s="88" t="s">
        <v>648</v>
      </c>
      <c r="F329" s="89" t="s">
        <v>649</v>
      </c>
      <c r="G329" s="90" t="s">
        <v>650</v>
      </c>
      <c r="H329" s="91">
        <v>822.1</v>
      </c>
      <c r="I329" s="92"/>
      <c r="J329" s="93">
        <f>ROUND(I329*H329,2)</f>
        <v>0</v>
      </c>
      <c r="K329" s="94"/>
      <c r="L329" s="10"/>
      <c r="M329" s="95" t="s">
        <v>3</v>
      </c>
      <c r="N329" s="96" t="s">
        <v>39</v>
      </c>
      <c r="P329" s="97">
        <f>O329*H329</f>
        <v>0</v>
      </c>
      <c r="Q329" s="97">
        <v>0</v>
      </c>
      <c r="R329" s="97">
        <f>Q329*H329</f>
        <v>0</v>
      </c>
      <c r="S329" s="97">
        <v>0</v>
      </c>
      <c r="T329" s="98">
        <f>S329*H329</f>
        <v>0</v>
      </c>
      <c r="AR329" s="99" t="s">
        <v>97</v>
      </c>
      <c r="AT329" s="99" t="s">
        <v>93</v>
      </c>
      <c r="AU329" s="99" t="s">
        <v>5</v>
      </c>
      <c r="AY329" s="1" t="s">
        <v>90</v>
      </c>
      <c r="BE329" s="100">
        <f>IF(N329="základná",J329,0)</f>
        <v>0</v>
      </c>
      <c r="BF329" s="100">
        <f>IF(N329="znížená",J329,0)</f>
        <v>0</v>
      </c>
      <c r="BG329" s="100">
        <f>IF(N329="zákl. prenesená",J329,0)</f>
        <v>0</v>
      </c>
      <c r="BH329" s="100">
        <f>IF(N329="zníž. prenesená",J329,0)</f>
        <v>0</v>
      </c>
      <c r="BI329" s="100">
        <f>IF(N329="nulová",J329,0)</f>
        <v>0</v>
      </c>
      <c r="BJ329" s="1" t="s">
        <v>5</v>
      </c>
      <c r="BK329" s="100">
        <f>ROUND(I329*H329,2)</f>
        <v>0</v>
      </c>
      <c r="BL329" s="1" t="s">
        <v>97</v>
      </c>
      <c r="BM329" s="99" t="s">
        <v>651</v>
      </c>
    </row>
    <row r="330" spans="2:65" s="101" customFormat="1" x14ac:dyDescent="0.2">
      <c r="B330" s="102"/>
      <c r="D330" s="103" t="s">
        <v>99</v>
      </c>
      <c r="E330" s="104" t="s">
        <v>3</v>
      </c>
      <c r="F330" s="105" t="s">
        <v>652</v>
      </c>
      <c r="H330" s="106">
        <v>822.1</v>
      </c>
      <c r="I330" s="107"/>
      <c r="L330" s="102"/>
      <c r="M330" s="108"/>
      <c r="T330" s="109"/>
      <c r="AT330" s="104" t="s">
        <v>99</v>
      </c>
      <c r="AU330" s="104" t="s">
        <v>5</v>
      </c>
      <c r="AV330" s="101" t="s">
        <v>5</v>
      </c>
      <c r="AW330" s="101" t="s">
        <v>101</v>
      </c>
      <c r="AX330" s="101" t="s">
        <v>89</v>
      </c>
      <c r="AY330" s="104" t="s">
        <v>90</v>
      </c>
    </row>
    <row r="331" spans="2:65" s="9" customFormat="1" ht="37.9" customHeight="1" x14ac:dyDescent="0.2">
      <c r="B331" s="86"/>
      <c r="C331" s="87" t="s">
        <v>260</v>
      </c>
      <c r="D331" s="87" t="s">
        <v>93</v>
      </c>
      <c r="E331" s="88" t="s">
        <v>653</v>
      </c>
      <c r="F331" s="89" t="s">
        <v>654</v>
      </c>
      <c r="G331" s="90" t="s">
        <v>96</v>
      </c>
      <c r="H331" s="91">
        <v>118</v>
      </c>
      <c r="I331" s="92"/>
      <c r="J331" s="93">
        <f>ROUND(I331*H331,2)</f>
        <v>0</v>
      </c>
      <c r="K331" s="94"/>
      <c r="L331" s="10"/>
      <c r="M331" s="95" t="s">
        <v>3</v>
      </c>
      <c r="N331" s="96" t="s">
        <v>39</v>
      </c>
      <c r="P331" s="97">
        <f>O331*H331</f>
        <v>0</v>
      </c>
      <c r="Q331" s="97">
        <v>1.5630000000000002E-2</v>
      </c>
      <c r="R331" s="97">
        <f>Q331*H331</f>
        <v>1.8443400000000001</v>
      </c>
      <c r="S331" s="97">
        <v>0</v>
      </c>
      <c r="T331" s="98">
        <f>S331*H331</f>
        <v>0</v>
      </c>
      <c r="AR331" s="99" t="s">
        <v>97</v>
      </c>
      <c r="AT331" s="99" t="s">
        <v>93</v>
      </c>
      <c r="AU331" s="99" t="s">
        <v>5</v>
      </c>
      <c r="AY331" s="1" t="s">
        <v>90</v>
      </c>
      <c r="BE331" s="100">
        <f>IF(N331="základná",J331,0)</f>
        <v>0</v>
      </c>
      <c r="BF331" s="100">
        <f>IF(N331="znížená",J331,0)</f>
        <v>0</v>
      </c>
      <c r="BG331" s="100">
        <f>IF(N331="zákl. prenesená",J331,0)</f>
        <v>0</v>
      </c>
      <c r="BH331" s="100">
        <f>IF(N331="zníž. prenesená",J331,0)</f>
        <v>0</v>
      </c>
      <c r="BI331" s="100">
        <f>IF(N331="nulová",J331,0)</f>
        <v>0</v>
      </c>
      <c r="BJ331" s="1" t="s">
        <v>5</v>
      </c>
      <c r="BK331" s="100">
        <f>ROUND(I331*H331,2)</f>
        <v>0</v>
      </c>
      <c r="BL331" s="1" t="s">
        <v>97</v>
      </c>
      <c r="BM331" s="99" t="s">
        <v>655</v>
      </c>
    </row>
    <row r="332" spans="2:65" s="118" customFormat="1" x14ac:dyDescent="0.2">
      <c r="B332" s="119"/>
      <c r="D332" s="103" t="s">
        <v>99</v>
      </c>
      <c r="E332" s="120" t="s">
        <v>3</v>
      </c>
      <c r="F332" s="121" t="s">
        <v>620</v>
      </c>
      <c r="H332" s="120" t="s">
        <v>3</v>
      </c>
      <c r="I332" s="122"/>
      <c r="L332" s="119"/>
      <c r="M332" s="123"/>
      <c r="T332" s="124"/>
      <c r="AT332" s="120" t="s">
        <v>99</v>
      </c>
      <c r="AU332" s="120" t="s">
        <v>5</v>
      </c>
      <c r="AV332" s="118" t="s">
        <v>89</v>
      </c>
      <c r="AW332" s="118" t="s">
        <v>101</v>
      </c>
      <c r="AX332" s="118" t="s">
        <v>6</v>
      </c>
      <c r="AY332" s="120" t="s">
        <v>90</v>
      </c>
    </row>
    <row r="333" spans="2:65" s="101" customFormat="1" x14ac:dyDescent="0.2">
      <c r="B333" s="102"/>
      <c r="D333" s="103" t="s">
        <v>99</v>
      </c>
      <c r="E333" s="104" t="s">
        <v>3</v>
      </c>
      <c r="F333" s="105" t="s">
        <v>621</v>
      </c>
      <c r="H333" s="106">
        <v>22.785</v>
      </c>
      <c r="I333" s="107"/>
      <c r="L333" s="102"/>
      <c r="M333" s="108"/>
      <c r="T333" s="109"/>
      <c r="AT333" s="104" t="s">
        <v>99</v>
      </c>
      <c r="AU333" s="104" t="s">
        <v>5</v>
      </c>
      <c r="AV333" s="101" t="s">
        <v>5</v>
      </c>
      <c r="AW333" s="101" t="s">
        <v>101</v>
      </c>
      <c r="AX333" s="101" t="s">
        <v>6</v>
      </c>
      <c r="AY333" s="104" t="s">
        <v>90</v>
      </c>
    </row>
    <row r="334" spans="2:65" s="118" customFormat="1" x14ac:dyDescent="0.2">
      <c r="B334" s="119"/>
      <c r="D334" s="103" t="s">
        <v>99</v>
      </c>
      <c r="E334" s="120" t="s">
        <v>3</v>
      </c>
      <c r="F334" s="121" t="s">
        <v>656</v>
      </c>
      <c r="H334" s="120" t="s">
        <v>3</v>
      </c>
      <c r="I334" s="122"/>
      <c r="L334" s="119"/>
      <c r="M334" s="123"/>
      <c r="T334" s="124"/>
      <c r="AT334" s="120" t="s">
        <v>99</v>
      </c>
      <c r="AU334" s="120" t="s">
        <v>5</v>
      </c>
      <c r="AV334" s="118" t="s">
        <v>89</v>
      </c>
      <c r="AW334" s="118" t="s">
        <v>101</v>
      </c>
      <c r="AX334" s="118" t="s">
        <v>6</v>
      </c>
      <c r="AY334" s="120" t="s">
        <v>90</v>
      </c>
    </row>
    <row r="335" spans="2:65" s="101" customFormat="1" ht="22.5" x14ac:dyDescent="0.2">
      <c r="B335" s="102"/>
      <c r="D335" s="103" t="s">
        <v>99</v>
      </c>
      <c r="E335" s="104" t="s">
        <v>3</v>
      </c>
      <c r="F335" s="105" t="s">
        <v>623</v>
      </c>
      <c r="H335" s="106">
        <v>95.215000000000003</v>
      </c>
      <c r="I335" s="107"/>
      <c r="L335" s="102"/>
      <c r="M335" s="108"/>
      <c r="T335" s="109"/>
      <c r="AT335" s="104" t="s">
        <v>99</v>
      </c>
      <c r="AU335" s="104" t="s">
        <v>5</v>
      </c>
      <c r="AV335" s="101" t="s">
        <v>5</v>
      </c>
      <c r="AW335" s="101" t="s">
        <v>101</v>
      </c>
      <c r="AX335" s="101" t="s">
        <v>6</v>
      </c>
      <c r="AY335" s="104" t="s">
        <v>90</v>
      </c>
    </row>
    <row r="336" spans="2:65" s="110" customFormat="1" x14ac:dyDescent="0.2">
      <c r="B336" s="111"/>
      <c r="D336" s="103" t="s">
        <v>99</v>
      </c>
      <c r="E336" s="112" t="s">
        <v>3</v>
      </c>
      <c r="F336" s="113" t="s">
        <v>103</v>
      </c>
      <c r="H336" s="114">
        <v>118</v>
      </c>
      <c r="I336" s="115"/>
      <c r="L336" s="111"/>
      <c r="M336" s="116"/>
      <c r="T336" s="117"/>
      <c r="AT336" s="112" t="s">
        <v>99</v>
      </c>
      <c r="AU336" s="112" t="s">
        <v>5</v>
      </c>
      <c r="AV336" s="110" t="s">
        <v>97</v>
      </c>
      <c r="AW336" s="110" t="s">
        <v>101</v>
      </c>
      <c r="AX336" s="110" t="s">
        <v>89</v>
      </c>
      <c r="AY336" s="112" t="s">
        <v>90</v>
      </c>
    </row>
    <row r="337" spans="2:65" s="9" customFormat="1" ht="33" customHeight="1" x14ac:dyDescent="0.2">
      <c r="B337" s="86"/>
      <c r="C337" s="87" t="s">
        <v>356</v>
      </c>
      <c r="D337" s="87" t="s">
        <v>93</v>
      </c>
      <c r="E337" s="88" t="s">
        <v>657</v>
      </c>
      <c r="F337" s="89" t="s">
        <v>658</v>
      </c>
      <c r="G337" s="90" t="s">
        <v>96</v>
      </c>
      <c r="H337" s="91">
        <v>846.58900000000006</v>
      </c>
      <c r="I337" s="92"/>
      <c r="J337" s="93">
        <f>ROUND(I337*H337,2)</f>
        <v>0</v>
      </c>
      <c r="K337" s="94"/>
      <c r="L337" s="10"/>
      <c r="M337" s="95" t="s">
        <v>3</v>
      </c>
      <c r="N337" s="96" t="s">
        <v>39</v>
      </c>
      <c r="P337" s="97">
        <f>O337*H337</f>
        <v>0</v>
      </c>
      <c r="Q337" s="97">
        <v>3.7429999999999998E-2</v>
      </c>
      <c r="R337" s="97">
        <f>Q337*H337</f>
        <v>31.687826269999999</v>
      </c>
      <c r="S337" s="97">
        <v>0</v>
      </c>
      <c r="T337" s="98">
        <f>S337*H337</f>
        <v>0</v>
      </c>
      <c r="AR337" s="99" t="s">
        <v>97</v>
      </c>
      <c r="AT337" s="99" t="s">
        <v>93</v>
      </c>
      <c r="AU337" s="99" t="s">
        <v>5</v>
      </c>
      <c r="AY337" s="1" t="s">
        <v>90</v>
      </c>
      <c r="BE337" s="100">
        <f>IF(N337="základná",J337,0)</f>
        <v>0</v>
      </c>
      <c r="BF337" s="100">
        <f>IF(N337="znížená",J337,0)</f>
        <v>0</v>
      </c>
      <c r="BG337" s="100">
        <f>IF(N337="zákl. prenesená",J337,0)</f>
        <v>0</v>
      </c>
      <c r="BH337" s="100">
        <f>IF(N337="zníž. prenesená",J337,0)</f>
        <v>0</v>
      </c>
      <c r="BI337" s="100">
        <f>IF(N337="nulová",J337,0)</f>
        <v>0</v>
      </c>
      <c r="BJ337" s="1" t="s">
        <v>5</v>
      </c>
      <c r="BK337" s="100">
        <f>ROUND(I337*H337,2)</f>
        <v>0</v>
      </c>
      <c r="BL337" s="1" t="s">
        <v>97</v>
      </c>
      <c r="BM337" s="99" t="s">
        <v>659</v>
      </c>
    </row>
    <row r="338" spans="2:65" s="118" customFormat="1" x14ac:dyDescent="0.2">
      <c r="B338" s="119"/>
      <c r="D338" s="103" t="s">
        <v>99</v>
      </c>
      <c r="E338" s="120" t="s">
        <v>3</v>
      </c>
      <c r="F338" s="121" t="s">
        <v>660</v>
      </c>
      <c r="H338" s="120" t="s">
        <v>3</v>
      </c>
      <c r="I338" s="122"/>
      <c r="L338" s="119"/>
      <c r="M338" s="123"/>
      <c r="T338" s="124"/>
      <c r="AT338" s="120" t="s">
        <v>99</v>
      </c>
      <c r="AU338" s="120" t="s">
        <v>5</v>
      </c>
      <c r="AV338" s="118" t="s">
        <v>89</v>
      </c>
      <c r="AW338" s="118" t="s">
        <v>101</v>
      </c>
      <c r="AX338" s="118" t="s">
        <v>6</v>
      </c>
      <c r="AY338" s="120" t="s">
        <v>90</v>
      </c>
    </row>
    <row r="339" spans="2:65" s="101" customFormat="1" x14ac:dyDescent="0.2">
      <c r="B339" s="102"/>
      <c r="D339" s="103" t="s">
        <v>99</v>
      </c>
      <c r="E339" s="104" t="s">
        <v>3</v>
      </c>
      <c r="F339" s="105" t="s">
        <v>661</v>
      </c>
      <c r="H339" s="106">
        <v>1234.2950000000001</v>
      </c>
      <c r="I339" s="107"/>
      <c r="L339" s="102"/>
      <c r="M339" s="108"/>
      <c r="T339" s="109"/>
      <c r="AT339" s="104" t="s">
        <v>99</v>
      </c>
      <c r="AU339" s="104" t="s">
        <v>5</v>
      </c>
      <c r="AV339" s="101" t="s">
        <v>5</v>
      </c>
      <c r="AW339" s="101" t="s">
        <v>101</v>
      </c>
      <c r="AX339" s="101" t="s">
        <v>6</v>
      </c>
      <c r="AY339" s="104" t="s">
        <v>90</v>
      </c>
    </row>
    <row r="340" spans="2:65" s="101" customFormat="1" x14ac:dyDescent="0.2">
      <c r="B340" s="102"/>
      <c r="D340" s="103" t="s">
        <v>99</v>
      </c>
      <c r="E340" s="104" t="s">
        <v>3</v>
      </c>
      <c r="F340" s="105" t="s">
        <v>662</v>
      </c>
      <c r="H340" s="106">
        <v>-108.08799999999999</v>
      </c>
      <c r="I340" s="107"/>
      <c r="L340" s="102"/>
      <c r="M340" s="108"/>
      <c r="T340" s="109"/>
      <c r="AT340" s="104" t="s">
        <v>99</v>
      </c>
      <c r="AU340" s="104" t="s">
        <v>5</v>
      </c>
      <c r="AV340" s="101" t="s">
        <v>5</v>
      </c>
      <c r="AW340" s="101" t="s">
        <v>101</v>
      </c>
      <c r="AX340" s="101" t="s">
        <v>6</v>
      </c>
      <c r="AY340" s="104" t="s">
        <v>90</v>
      </c>
    </row>
    <row r="341" spans="2:65" s="118" customFormat="1" x14ac:dyDescent="0.2">
      <c r="B341" s="119"/>
      <c r="D341" s="103" t="s">
        <v>99</v>
      </c>
      <c r="E341" s="120" t="s">
        <v>3</v>
      </c>
      <c r="F341" s="121" t="s">
        <v>230</v>
      </c>
      <c r="H341" s="120" t="s">
        <v>3</v>
      </c>
      <c r="I341" s="122"/>
      <c r="L341" s="119"/>
      <c r="M341" s="123"/>
      <c r="T341" s="124"/>
      <c r="AT341" s="120" t="s">
        <v>99</v>
      </c>
      <c r="AU341" s="120" t="s">
        <v>5</v>
      </c>
      <c r="AV341" s="118" t="s">
        <v>89</v>
      </c>
      <c r="AW341" s="118" t="s">
        <v>101</v>
      </c>
      <c r="AX341" s="118" t="s">
        <v>6</v>
      </c>
      <c r="AY341" s="120" t="s">
        <v>90</v>
      </c>
    </row>
    <row r="342" spans="2:65" s="101" customFormat="1" x14ac:dyDescent="0.2">
      <c r="B342" s="102"/>
      <c r="D342" s="103" t="s">
        <v>99</v>
      </c>
      <c r="E342" s="104" t="s">
        <v>3</v>
      </c>
      <c r="F342" s="105" t="s">
        <v>663</v>
      </c>
      <c r="H342" s="106">
        <v>-8.9250000000000007</v>
      </c>
      <c r="I342" s="107"/>
      <c r="L342" s="102"/>
      <c r="M342" s="108"/>
      <c r="T342" s="109"/>
      <c r="AT342" s="104" t="s">
        <v>99</v>
      </c>
      <c r="AU342" s="104" t="s">
        <v>5</v>
      </c>
      <c r="AV342" s="101" t="s">
        <v>5</v>
      </c>
      <c r="AW342" s="101" t="s">
        <v>101</v>
      </c>
      <c r="AX342" s="101" t="s">
        <v>6</v>
      </c>
      <c r="AY342" s="104" t="s">
        <v>90</v>
      </c>
    </row>
    <row r="343" spans="2:65" s="101" customFormat="1" x14ac:dyDescent="0.2">
      <c r="B343" s="102"/>
      <c r="D343" s="103" t="s">
        <v>99</v>
      </c>
      <c r="E343" s="104" t="s">
        <v>3</v>
      </c>
      <c r="F343" s="105" t="s">
        <v>664</v>
      </c>
      <c r="H343" s="106">
        <v>-5.7969999999999997</v>
      </c>
      <c r="I343" s="107"/>
      <c r="L343" s="102"/>
      <c r="M343" s="108"/>
      <c r="T343" s="109"/>
      <c r="AT343" s="104" t="s">
        <v>99</v>
      </c>
      <c r="AU343" s="104" t="s">
        <v>5</v>
      </c>
      <c r="AV343" s="101" t="s">
        <v>5</v>
      </c>
      <c r="AW343" s="101" t="s">
        <v>101</v>
      </c>
      <c r="AX343" s="101" t="s">
        <v>6</v>
      </c>
      <c r="AY343" s="104" t="s">
        <v>90</v>
      </c>
    </row>
    <row r="344" spans="2:65" s="101" customFormat="1" x14ac:dyDescent="0.2">
      <c r="B344" s="102"/>
      <c r="D344" s="103" t="s">
        <v>99</v>
      </c>
      <c r="E344" s="104" t="s">
        <v>3</v>
      </c>
      <c r="F344" s="105" t="s">
        <v>665</v>
      </c>
      <c r="H344" s="106">
        <v>-5.4560000000000004</v>
      </c>
      <c r="I344" s="107"/>
      <c r="L344" s="102"/>
      <c r="M344" s="108"/>
      <c r="T344" s="109"/>
      <c r="AT344" s="104" t="s">
        <v>99</v>
      </c>
      <c r="AU344" s="104" t="s">
        <v>5</v>
      </c>
      <c r="AV344" s="101" t="s">
        <v>5</v>
      </c>
      <c r="AW344" s="101" t="s">
        <v>101</v>
      </c>
      <c r="AX344" s="101" t="s">
        <v>6</v>
      </c>
      <c r="AY344" s="104" t="s">
        <v>90</v>
      </c>
    </row>
    <row r="345" spans="2:65" s="101" customFormat="1" x14ac:dyDescent="0.2">
      <c r="B345" s="102"/>
      <c r="D345" s="103" t="s">
        <v>99</v>
      </c>
      <c r="E345" s="104" t="s">
        <v>3</v>
      </c>
      <c r="F345" s="105" t="s">
        <v>666</v>
      </c>
      <c r="H345" s="106">
        <v>-78.430000000000007</v>
      </c>
      <c r="I345" s="107"/>
      <c r="L345" s="102"/>
      <c r="M345" s="108"/>
      <c r="T345" s="109"/>
      <c r="AT345" s="104" t="s">
        <v>99</v>
      </c>
      <c r="AU345" s="104" t="s">
        <v>5</v>
      </c>
      <c r="AV345" s="101" t="s">
        <v>5</v>
      </c>
      <c r="AW345" s="101" t="s">
        <v>101</v>
      </c>
      <c r="AX345" s="101" t="s">
        <v>6</v>
      </c>
      <c r="AY345" s="104" t="s">
        <v>90</v>
      </c>
    </row>
    <row r="346" spans="2:65" s="101" customFormat="1" x14ac:dyDescent="0.2">
      <c r="B346" s="102"/>
      <c r="D346" s="103" t="s">
        <v>99</v>
      </c>
      <c r="E346" s="104" t="s">
        <v>3</v>
      </c>
      <c r="F346" s="105" t="s">
        <v>667</v>
      </c>
      <c r="H346" s="106">
        <v>-2.645</v>
      </c>
      <c r="I346" s="107"/>
      <c r="L346" s="102"/>
      <c r="M346" s="108"/>
      <c r="T346" s="109"/>
      <c r="AT346" s="104" t="s">
        <v>99</v>
      </c>
      <c r="AU346" s="104" t="s">
        <v>5</v>
      </c>
      <c r="AV346" s="101" t="s">
        <v>5</v>
      </c>
      <c r="AW346" s="101" t="s">
        <v>101</v>
      </c>
      <c r="AX346" s="101" t="s">
        <v>6</v>
      </c>
      <c r="AY346" s="104" t="s">
        <v>90</v>
      </c>
    </row>
    <row r="347" spans="2:65" s="101" customFormat="1" x14ac:dyDescent="0.2">
      <c r="B347" s="102"/>
      <c r="D347" s="103" t="s">
        <v>99</v>
      </c>
      <c r="E347" s="104" t="s">
        <v>3</v>
      </c>
      <c r="F347" s="105" t="s">
        <v>668</v>
      </c>
      <c r="H347" s="106">
        <v>-164.45</v>
      </c>
      <c r="I347" s="107"/>
      <c r="L347" s="102"/>
      <c r="M347" s="108"/>
      <c r="T347" s="109"/>
      <c r="AT347" s="104" t="s">
        <v>99</v>
      </c>
      <c r="AU347" s="104" t="s">
        <v>5</v>
      </c>
      <c r="AV347" s="101" t="s">
        <v>5</v>
      </c>
      <c r="AW347" s="101" t="s">
        <v>101</v>
      </c>
      <c r="AX347" s="101" t="s">
        <v>6</v>
      </c>
      <c r="AY347" s="104" t="s">
        <v>90</v>
      </c>
    </row>
    <row r="348" spans="2:65" s="101" customFormat="1" x14ac:dyDescent="0.2">
      <c r="B348" s="102"/>
      <c r="D348" s="103" t="s">
        <v>99</v>
      </c>
      <c r="E348" s="104" t="s">
        <v>3</v>
      </c>
      <c r="F348" s="105" t="s">
        <v>669</v>
      </c>
      <c r="H348" s="106">
        <v>-13.914999999999999</v>
      </c>
      <c r="I348" s="107"/>
      <c r="L348" s="102"/>
      <c r="M348" s="108"/>
      <c r="T348" s="109"/>
      <c r="AT348" s="104" t="s">
        <v>99</v>
      </c>
      <c r="AU348" s="104" t="s">
        <v>5</v>
      </c>
      <c r="AV348" s="101" t="s">
        <v>5</v>
      </c>
      <c r="AW348" s="101" t="s">
        <v>101</v>
      </c>
      <c r="AX348" s="101" t="s">
        <v>6</v>
      </c>
      <c r="AY348" s="104" t="s">
        <v>90</v>
      </c>
    </row>
    <row r="349" spans="2:65" s="110" customFormat="1" x14ac:dyDescent="0.2">
      <c r="B349" s="111"/>
      <c r="D349" s="103" t="s">
        <v>99</v>
      </c>
      <c r="E349" s="112" t="s">
        <v>3</v>
      </c>
      <c r="F349" s="113" t="s">
        <v>103</v>
      </c>
      <c r="H349" s="114">
        <v>846.58900000000006</v>
      </c>
      <c r="I349" s="115"/>
      <c r="L349" s="111"/>
      <c r="M349" s="116"/>
      <c r="T349" s="117"/>
      <c r="AT349" s="112" t="s">
        <v>99</v>
      </c>
      <c r="AU349" s="112" t="s">
        <v>5</v>
      </c>
      <c r="AV349" s="110" t="s">
        <v>97</v>
      </c>
      <c r="AW349" s="110" t="s">
        <v>101</v>
      </c>
      <c r="AX349" s="110" t="s">
        <v>89</v>
      </c>
      <c r="AY349" s="112" t="s">
        <v>90</v>
      </c>
    </row>
    <row r="350" spans="2:65" s="9" customFormat="1" ht="33" customHeight="1" x14ac:dyDescent="0.2">
      <c r="B350" s="86"/>
      <c r="C350" s="87" t="s">
        <v>364</v>
      </c>
      <c r="D350" s="87" t="s">
        <v>93</v>
      </c>
      <c r="E350" s="88" t="s">
        <v>657</v>
      </c>
      <c r="F350" s="89" t="s">
        <v>658</v>
      </c>
      <c r="G350" s="90" t="s">
        <v>96</v>
      </c>
      <c r="H350" s="91">
        <v>114.426</v>
      </c>
      <c r="I350" s="92"/>
      <c r="J350" s="93">
        <f>ROUND(I350*H350,2)</f>
        <v>0</v>
      </c>
      <c r="K350" s="94"/>
      <c r="L350" s="10"/>
      <c r="M350" s="95" t="s">
        <v>3</v>
      </c>
      <c r="N350" s="96" t="s">
        <v>39</v>
      </c>
      <c r="P350" s="97">
        <f>O350*H350</f>
        <v>0</v>
      </c>
      <c r="Q350" s="97">
        <v>3.7429999999999998E-2</v>
      </c>
      <c r="R350" s="97">
        <f>Q350*H350</f>
        <v>4.2829651799999997</v>
      </c>
      <c r="S350" s="97">
        <v>0</v>
      </c>
      <c r="T350" s="98">
        <f>S350*H350</f>
        <v>0</v>
      </c>
      <c r="AR350" s="99" t="s">
        <v>97</v>
      </c>
      <c r="AT350" s="99" t="s">
        <v>93</v>
      </c>
      <c r="AU350" s="99" t="s">
        <v>5</v>
      </c>
      <c r="AY350" s="1" t="s">
        <v>90</v>
      </c>
      <c r="BE350" s="100">
        <f>IF(N350="základná",J350,0)</f>
        <v>0</v>
      </c>
      <c r="BF350" s="100">
        <f>IF(N350="znížená",J350,0)</f>
        <v>0</v>
      </c>
      <c r="BG350" s="100">
        <f>IF(N350="zákl. prenesená",J350,0)</f>
        <v>0</v>
      </c>
      <c r="BH350" s="100">
        <f>IF(N350="zníž. prenesená",J350,0)</f>
        <v>0</v>
      </c>
      <c r="BI350" s="100">
        <f>IF(N350="nulová",J350,0)</f>
        <v>0</v>
      </c>
      <c r="BJ350" s="1" t="s">
        <v>5</v>
      </c>
      <c r="BK350" s="100">
        <f>ROUND(I350*H350,2)</f>
        <v>0</v>
      </c>
      <c r="BL350" s="1" t="s">
        <v>97</v>
      </c>
      <c r="BM350" s="99" t="s">
        <v>670</v>
      </c>
    </row>
    <row r="351" spans="2:65" s="118" customFormat="1" x14ac:dyDescent="0.2">
      <c r="B351" s="119"/>
      <c r="D351" s="103" t="s">
        <v>99</v>
      </c>
      <c r="E351" s="120" t="s">
        <v>3</v>
      </c>
      <c r="F351" s="121" t="s">
        <v>624</v>
      </c>
      <c r="H351" s="120" t="s">
        <v>3</v>
      </c>
      <c r="I351" s="122"/>
      <c r="L351" s="119"/>
      <c r="M351" s="123"/>
      <c r="T351" s="124"/>
      <c r="AT351" s="120" t="s">
        <v>99</v>
      </c>
      <c r="AU351" s="120" t="s">
        <v>5</v>
      </c>
      <c r="AV351" s="118" t="s">
        <v>89</v>
      </c>
      <c r="AW351" s="118" t="s">
        <v>101</v>
      </c>
      <c r="AX351" s="118" t="s">
        <v>6</v>
      </c>
      <c r="AY351" s="120" t="s">
        <v>90</v>
      </c>
    </row>
    <row r="352" spans="2:65" s="101" customFormat="1" x14ac:dyDescent="0.2">
      <c r="B352" s="102"/>
      <c r="D352" s="103" t="s">
        <v>99</v>
      </c>
      <c r="E352" s="104" t="s">
        <v>3</v>
      </c>
      <c r="F352" s="105" t="s">
        <v>671</v>
      </c>
      <c r="H352" s="106">
        <v>148.667</v>
      </c>
      <c r="I352" s="107"/>
      <c r="L352" s="102"/>
      <c r="M352" s="108"/>
      <c r="T352" s="109"/>
      <c r="AT352" s="104" t="s">
        <v>99</v>
      </c>
      <c r="AU352" s="104" t="s">
        <v>5</v>
      </c>
      <c r="AV352" s="101" t="s">
        <v>5</v>
      </c>
      <c r="AW352" s="101" t="s">
        <v>101</v>
      </c>
      <c r="AX352" s="101" t="s">
        <v>6</v>
      </c>
      <c r="AY352" s="104" t="s">
        <v>90</v>
      </c>
    </row>
    <row r="353" spans="2:65" s="101" customFormat="1" x14ac:dyDescent="0.2">
      <c r="B353" s="102"/>
      <c r="D353" s="103" t="s">
        <v>99</v>
      </c>
      <c r="E353" s="104" t="s">
        <v>3</v>
      </c>
      <c r="F353" s="105" t="s">
        <v>672</v>
      </c>
      <c r="H353" s="106">
        <v>-18.975000000000001</v>
      </c>
      <c r="I353" s="107"/>
      <c r="L353" s="102"/>
      <c r="M353" s="108"/>
      <c r="T353" s="109"/>
      <c r="AT353" s="104" t="s">
        <v>99</v>
      </c>
      <c r="AU353" s="104" t="s">
        <v>5</v>
      </c>
      <c r="AV353" s="101" t="s">
        <v>5</v>
      </c>
      <c r="AW353" s="101" t="s">
        <v>101</v>
      </c>
      <c r="AX353" s="101" t="s">
        <v>6</v>
      </c>
      <c r="AY353" s="104" t="s">
        <v>90</v>
      </c>
    </row>
    <row r="354" spans="2:65" s="101" customFormat="1" x14ac:dyDescent="0.2">
      <c r="B354" s="102"/>
      <c r="D354" s="103" t="s">
        <v>99</v>
      </c>
      <c r="E354" s="104" t="s">
        <v>3</v>
      </c>
      <c r="F354" s="105" t="s">
        <v>673</v>
      </c>
      <c r="H354" s="106">
        <v>-9.625</v>
      </c>
      <c r="I354" s="107"/>
      <c r="L354" s="102"/>
      <c r="M354" s="108"/>
      <c r="T354" s="109"/>
      <c r="AT354" s="104" t="s">
        <v>99</v>
      </c>
      <c r="AU354" s="104" t="s">
        <v>5</v>
      </c>
      <c r="AV354" s="101" t="s">
        <v>5</v>
      </c>
      <c r="AW354" s="101" t="s">
        <v>101</v>
      </c>
      <c r="AX354" s="101" t="s">
        <v>6</v>
      </c>
      <c r="AY354" s="104" t="s">
        <v>90</v>
      </c>
    </row>
    <row r="355" spans="2:65" s="101" customFormat="1" x14ac:dyDescent="0.2">
      <c r="B355" s="102"/>
      <c r="D355" s="103" t="s">
        <v>99</v>
      </c>
      <c r="E355" s="104" t="s">
        <v>3</v>
      </c>
      <c r="F355" s="105" t="s">
        <v>674</v>
      </c>
      <c r="H355" s="106">
        <v>-6.1710000000000003</v>
      </c>
      <c r="I355" s="107"/>
      <c r="L355" s="102"/>
      <c r="M355" s="108"/>
      <c r="T355" s="109"/>
      <c r="AT355" s="104" t="s">
        <v>99</v>
      </c>
      <c r="AU355" s="104" t="s">
        <v>5</v>
      </c>
      <c r="AV355" s="101" t="s">
        <v>5</v>
      </c>
      <c r="AW355" s="101" t="s">
        <v>101</v>
      </c>
      <c r="AX355" s="101" t="s">
        <v>6</v>
      </c>
      <c r="AY355" s="104" t="s">
        <v>90</v>
      </c>
    </row>
    <row r="356" spans="2:65" s="101" customFormat="1" x14ac:dyDescent="0.2">
      <c r="B356" s="102"/>
      <c r="D356" s="103" t="s">
        <v>99</v>
      </c>
      <c r="E356" s="104" t="s">
        <v>3</v>
      </c>
      <c r="F356" s="105" t="s">
        <v>675</v>
      </c>
      <c r="H356" s="106">
        <v>-5.8079999999999998</v>
      </c>
      <c r="I356" s="107"/>
      <c r="L356" s="102"/>
      <c r="M356" s="108"/>
      <c r="T356" s="109"/>
      <c r="AT356" s="104" t="s">
        <v>99</v>
      </c>
      <c r="AU356" s="104" t="s">
        <v>5</v>
      </c>
      <c r="AV356" s="101" t="s">
        <v>5</v>
      </c>
      <c r="AW356" s="101" t="s">
        <v>101</v>
      </c>
      <c r="AX356" s="101" t="s">
        <v>6</v>
      </c>
      <c r="AY356" s="104" t="s">
        <v>90</v>
      </c>
    </row>
    <row r="357" spans="2:65" s="125" customFormat="1" x14ac:dyDescent="0.2">
      <c r="B357" s="126"/>
      <c r="D357" s="103" t="s">
        <v>99</v>
      </c>
      <c r="E357" s="127" t="s">
        <v>3</v>
      </c>
      <c r="F357" s="128" t="s">
        <v>206</v>
      </c>
      <c r="H357" s="129">
        <v>108.08799999999999</v>
      </c>
      <c r="I357" s="130"/>
      <c r="L357" s="126"/>
      <c r="M357" s="131"/>
      <c r="T357" s="132"/>
      <c r="AT357" s="127" t="s">
        <v>99</v>
      </c>
      <c r="AU357" s="127" t="s">
        <v>5</v>
      </c>
      <c r="AV357" s="125" t="s">
        <v>107</v>
      </c>
      <c r="AW357" s="125" t="s">
        <v>101</v>
      </c>
      <c r="AX357" s="125" t="s">
        <v>6</v>
      </c>
      <c r="AY357" s="127" t="s">
        <v>90</v>
      </c>
    </row>
    <row r="358" spans="2:65" s="101" customFormat="1" x14ac:dyDescent="0.2">
      <c r="B358" s="102"/>
      <c r="D358" s="103" t="s">
        <v>99</v>
      </c>
      <c r="E358" s="104" t="s">
        <v>3</v>
      </c>
      <c r="F358" s="105" t="s">
        <v>676</v>
      </c>
      <c r="H358" s="106">
        <v>6.3380000000000001</v>
      </c>
      <c r="I358" s="107"/>
      <c r="L358" s="102"/>
      <c r="M358" s="108"/>
      <c r="T358" s="109"/>
      <c r="AT358" s="104" t="s">
        <v>99</v>
      </c>
      <c r="AU358" s="104" t="s">
        <v>5</v>
      </c>
      <c r="AV358" s="101" t="s">
        <v>5</v>
      </c>
      <c r="AW358" s="101" t="s">
        <v>101</v>
      </c>
      <c r="AX358" s="101" t="s">
        <v>6</v>
      </c>
      <c r="AY358" s="104" t="s">
        <v>90</v>
      </c>
    </row>
    <row r="359" spans="2:65" s="125" customFormat="1" x14ac:dyDescent="0.2">
      <c r="B359" s="126"/>
      <c r="D359" s="103" t="s">
        <v>99</v>
      </c>
      <c r="E359" s="127" t="s">
        <v>3</v>
      </c>
      <c r="F359" s="128" t="s">
        <v>206</v>
      </c>
      <c r="H359" s="129">
        <v>6.3380000000000001</v>
      </c>
      <c r="I359" s="130"/>
      <c r="L359" s="126"/>
      <c r="M359" s="131"/>
      <c r="T359" s="132"/>
      <c r="AT359" s="127" t="s">
        <v>99</v>
      </c>
      <c r="AU359" s="127" t="s">
        <v>5</v>
      </c>
      <c r="AV359" s="125" t="s">
        <v>107</v>
      </c>
      <c r="AW359" s="125" t="s">
        <v>101</v>
      </c>
      <c r="AX359" s="125" t="s">
        <v>6</v>
      </c>
      <c r="AY359" s="127" t="s">
        <v>90</v>
      </c>
    </row>
    <row r="360" spans="2:65" s="110" customFormat="1" x14ac:dyDescent="0.2">
      <c r="B360" s="111"/>
      <c r="D360" s="103" t="s">
        <v>99</v>
      </c>
      <c r="E360" s="112" t="s">
        <v>3</v>
      </c>
      <c r="F360" s="113" t="s">
        <v>103</v>
      </c>
      <c r="H360" s="114">
        <v>114.426</v>
      </c>
      <c r="I360" s="115"/>
      <c r="L360" s="111"/>
      <c r="M360" s="116"/>
      <c r="T360" s="117"/>
      <c r="AT360" s="112" t="s">
        <v>99</v>
      </c>
      <c r="AU360" s="112" t="s">
        <v>5</v>
      </c>
      <c r="AV360" s="110" t="s">
        <v>97</v>
      </c>
      <c r="AW360" s="110" t="s">
        <v>101</v>
      </c>
      <c r="AX360" s="110" t="s">
        <v>89</v>
      </c>
      <c r="AY360" s="112" t="s">
        <v>90</v>
      </c>
    </row>
    <row r="361" spans="2:65" s="9" customFormat="1" ht="33" customHeight="1" x14ac:dyDescent="0.2">
      <c r="B361" s="86"/>
      <c r="C361" s="87" t="s">
        <v>372</v>
      </c>
      <c r="D361" s="87" t="s">
        <v>93</v>
      </c>
      <c r="E361" s="88" t="s">
        <v>677</v>
      </c>
      <c r="F361" s="89" t="s">
        <v>678</v>
      </c>
      <c r="G361" s="90" t="s">
        <v>96</v>
      </c>
      <c r="H361" s="91">
        <v>124.178</v>
      </c>
      <c r="I361" s="92"/>
      <c r="J361" s="93">
        <f>ROUND(I361*H361,2)</f>
        <v>0</v>
      </c>
      <c r="K361" s="94"/>
      <c r="L361" s="10"/>
      <c r="M361" s="95" t="s">
        <v>3</v>
      </c>
      <c r="N361" s="96" t="s">
        <v>39</v>
      </c>
      <c r="P361" s="97">
        <f>O361*H361</f>
        <v>0</v>
      </c>
      <c r="Q361" s="97">
        <v>4.2109000000000001E-2</v>
      </c>
      <c r="R361" s="97">
        <f>Q361*H361</f>
        <v>5.2290114020000003</v>
      </c>
      <c r="S361" s="97">
        <v>0</v>
      </c>
      <c r="T361" s="98">
        <f>S361*H361</f>
        <v>0</v>
      </c>
      <c r="AR361" s="99" t="s">
        <v>97</v>
      </c>
      <c r="AT361" s="99" t="s">
        <v>93</v>
      </c>
      <c r="AU361" s="99" t="s">
        <v>5</v>
      </c>
      <c r="AY361" s="1" t="s">
        <v>90</v>
      </c>
      <c r="BE361" s="100">
        <f>IF(N361="základná",J361,0)</f>
        <v>0</v>
      </c>
      <c r="BF361" s="100">
        <f>IF(N361="znížená",J361,0)</f>
        <v>0</v>
      </c>
      <c r="BG361" s="100">
        <f>IF(N361="zákl. prenesená",J361,0)</f>
        <v>0</v>
      </c>
      <c r="BH361" s="100">
        <f>IF(N361="zníž. prenesená",J361,0)</f>
        <v>0</v>
      </c>
      <c r="BI361" s="100">
        <f>IF(N361="nulová",J361,0)</f>
        <v>0</v>
      </c>
      <c r="BJ361" s="1" t="s">
        <v>5</v>
      </c>
      <c r="BK361" s="100">
        <f>ROUND(I361*H361,2)</f>
        <v>0</v>
      </c>
      <c r="BL361" s="1" t="s">
        <v>97</v>
      </c>
      <c r="BM361" s="99" t="s">
        <v>679</v>
      </c>
    </row>
    <row r="362" spans="2:65" s="118" customFormat="1" x14ac:dyDescent="0.2">
      <c r="B362" s="119"/>
      <c r="D362" s="103" t="s">
        <v>99</v>
      </c>
      <c r="E362" s="120" t="s">
        <v>3</v>
      </c>
      <c r="F362" s="121" t="s">
        <v>618</v>
      </c>
      <c r="H362" s="120" t="s">
        <v>3</v>
      </c>
      <c r="I362" s="122"/>
      <c r="L362" s="119"/>
      <c r="M362" s="123"/>
      <c r="T362" s="124"/>
      <c r="AT362" s="120" t="s">
        <v>99</v>
      </c>
      <c r="AU362" s="120" t="s">
        <v>5</v>
      </c>
      <c r="AV362" s="118" t="s">
        <v>89</v>
      </c>
      <c r="AW362" s="118" t="s">
        <v>101</v>
      </c>
      <c r="AX362" s="118" t="s">
        <v>6</v>
      </c>
      <c r="AY362" s="120" t="s">
        <v>90</v>
      </c>
    </row>
    <row r="363" spans="2:65" s="101" customFormat="1" x14ac:dyDescent="0.2">
      <c r="B363" s="102"/>
      <c r="D363" s="103" t="s">
        <v>99</v>
      </c>
      <c r="E363" s="104" t="s">
        <v>3</v>
      </c>
      <c r="F363" s="105" t="s">
        <v>619</v>
      </c>
      <c r="H363" s="106">
        <v>124.178</v>
      </c>
      <c r="I363" s="107"/>
      <c r="L363" s="102"/>
      <c r="M363" s="108"/>
      <c r="T363" s="109"/>
      <c r="AT363" s="104" t="s">
        <v>99</v>
      </c>
      <c r="AU363" s="104" t="s">
        <v>5</v>
      </c>
      <c r="AV363" s="101" t="s">
        <v>5</v>
      </c>
      <c r="AW363" s="101" t="s">
        <v>101</v>
      </c>
      <c r="AX363" s="101" t="s">
        <v>6</v>
      </c>
      <c r="AY363" s="104" t="s">
        <v>90</v>
      </c>
    </row>
    <row r="364" spans="2:65" s="110" customFormat="1" x14ac:dyDescent="0.2">
      <c r="B364" s="111"/>
      <c r="D364" s="103" t="s">
        <v>99</v>
      </c>
      <c r="E364" s="112" t="s">
        <v>3</v>
      </c>
      <c r="F364" s="113" t="s">
        <v>103</v>
      </c>
      <c r="H364" s="114">
        <v>124.178</v>
      </c>
      <c r="I364" s="115"/>
      <c r="L364" s="111"/>
      <c r="M364" s="116"/>
      <c r="T364" s="117"/>
      <c r="AT364" s="112" t="s">
        <v>99</v>
      </c>
      <c r="AU364" s="112" t="s">
        <v>5</v>
      </c>
      <c r="AV364" s="110" t="s">
        <v>97</v>
      </c>
      <c r="AW364" s="110" t="s">
        <v>101</v>
      </c>
      <c r="AX364" s="110" t="s">
        <v>89</v>
      </c>
      <c r="AY364" s="112" t="s">
        <v>90</v>
      </c>
    </row>
    <row r="365" spans="2:65" s="9" customFormat="1" ht="37.9" customHeight="1" x14ac:dyDescent="0.2">
      <c r="B365" s="86"/>
      <c r="C365" s="87" t="s">
        <v>271</v>
      </c>
      <c r="D365" s="87" t="s">
        <v>93</v>
      </c>
      <c r="E365" s="88" t="s">
        <v>680</v>
      </c>
      <c r="F365" s="89" t="s">
        <v>681</v>
      </c>
      <c r="G365" s="90" t="s">
        <v>113</v>
      </c>
      <c r="H365" s="91">
        <v>8.3670000000000009</v>
      </c>
      <c r="I365" s="92"/>
      <c r="J365" s="93">
        <f>ROUND(I365*H365,2)</f>
        <v>0</v>
      </c>
      <c r="K365" s="94"/>
      <c r="L365" s="10"/>
      <c r="M365" s="95" t="s">
        <v>3</v>
      </c>
      <c r="N365" s="96" t="s">
        <v>39</v>
      </c>
      <c r="P365" s="97">
        <f>O365*H365</f>
        <v>0</v>
      </c>
      <c r="Q365" s="97">
        <v>1.7126999999999999</v>
      </c>
      <c r="R365" s="97">
        <f>Q365*H365</f>
        <v>14.330160900000001</v>
      </c>
      <c r="S365" s="97">
        <v>0</v>
      </c>
      <c r="T365" s="98">
        <f>S365*H365</f>
        <v>0</v>
      </c>
      <c r="AR365" s="99" t="s">
        <v>97</v>
      </c>
      <c r="AT365" s="99" t="s">
        <v>93</v>
      </c>
      <c r="AU365" s="99" t="s">
        <v>5</v>
      </c>
      <c r="AY365" s="1" t="s">
        <v>90</v>
      </c>
      <c r="BE365" s="100">
        <f>IF(N365="základná",J365,0)</f>
        <v>0</v>
      </c>
      <c r="BF365" s="100">
        <f>IF(N365="znížená",J365,0)</f>
        <v>0</v>
      </c>
      <c r="BG365" s="100">
        <f>IF(N365="zákl. prenesená",J365,0)</f>
        <v>0</v>
      </c>
      <c r="BH365" s="100">
        <f>IF(N365="zníž. prenesená",J365,0)</f>
        <v>0</v>
      </c>
      <c r="BI365" s="100">
        <f>IF(N365="nulová",J365,0)</f>
        <v>0</v>
      </c>
      <c r="BJ365" s="1" t="s">
        <v>5</v>
      </c>
      <c r="BK365" s="100">
        <f>ROUND(I365*H365,2)</f>
        <v>0</v>
      </c>
      <c r="BL365" s="1" t="s">
        <v>97</v>
      </c>
      <c r="BM365" s="99" t="s">
        <v>682</v>
      </c>
    </row>
    <row r="366" spans="2:65" s="101" customFormat="1" ht="22.5" x14ac:dyDescent="0.2">
      <c r="B366" s="102"/>
      <c r="D366" s="103" t="s">
        <v>99</v>
      </c>
      <c r="E366" s="104" t="s">
        <v>3</v>
      </c>
      <c r="F366" s="105" t="s">
        <v>683</v>
      </c>
      <c r="H366" s="106">
        <v>8.3670000000000009</v>
      </c>
      <c r="I366" s="107"/>
      <c r="L366" s="102"/>
      <c r="M366" s="108"/>
      <c r="T366" s="109"/>
      <c r="AT366" s="104" t="s">
        <v>99</v>
      </c>
      <c r="AU366" s="104" t="s">
        <v>5</v>
      </c>
      <c r="AV366" s="101" t="s">
        <v>5</v>
      </c>
      <c r="AW366" s="101" t="s">
        <v>101</v>
      </c>
      <c r="AX366" s="101" t="s">
        <v>89</v>
      </c>
      <c r="AY366" s="104" t="s">
        <v>90</v>
      </c>
    </row>
    <row r="367" spans="2:65" s="9" customFormat="1" ht="24.2" customHeight="1" x14ac:dyDescent="0.2">
      <c r="B367" s="86"/>
      <c r="C367" s="87" t="s">
        <v>386</v>
      </c>
      <c r="D367" s="87" t="s">
        <v>93</v>
      </c>
      <c r="E367" s="88" t="s">
        <v>684</v>
      </c>
      <c r="F367" s="89" t="s">
        <v>685</v>
      </c>
      <c r="G367" s="90" t="s">
        <v>113</v>
      </c>
      <c r="H367" s="91">
        <v>5.5780000000000003</v>
      </c>
      <c r="I367" s="92"/>
      <c r="J367" s="93">
        <f>ROUND(I367*H367,2)</f>
        <v>0</v>
      </c>
      <c r="K367" s="94"/>
      <c r="L367" s="10"/>
      <c r="M367" s="95" t="s">
        <v>3</v>
      </c>
      <c r="N367" s="96" t="s">
        <v>39</v>
      </c>
      <c r="P367" s="97">
        <f>O367*H367</f>
        <v>0</v>
      </c>
      <c r="Q367" s="97">
        <v>3.6739999999999999</v>
      </c>
      <c r="R367" s="97">
        <f>Q367*H367</f>
        <v>20.493572</v>
      </c>
      <c r="S367" s="97">
        <v>0</v>
      </c>
      <c r="T367" s="98">
        <f>S367*H367</f>
        <v>0</v>
      </c>
      <c r="AR367" s="99" t="s">
        <v>97</v>
      </c>
      <c r="AT367" s="99" t="s">
        <v>93</v>
      </c>
      <c r="AU367" s="99" t="s">
        <v>5</v>
      </c>
      <c r="AY367" s="1" t="s">
        <v>90</v>
      </c>
      <c r="BE367" s="100">
        <f>IF(N367="základná",J367,0)</f>
        <v>0</v>
      </c>
      <c r="BF367" s="100">
        <f>IF(N367="znížená",J367,0)</f>
        <v>0</v>
      </c>
      <c r="BG367" s="100">
        <f>IF(N367="zákl. prenesená",J367,0)</f>
        <v>0</v>
      </c>
      <c r="BH367" s="100">
        <f>IF(N367="zníž. prenesená",J367,0)</f>
        <v>0</v>
      </c>
      <c r="BI367" s="100">
        <f>IF(N367="nulová",J367,0)</f>
        <v>0</v>
      </c>
      <c r="BJ367" s="1" t="s">
        <v>5</v>
      </c>
      <c r="BK367" s="100">
        <f>ROUND(I367*H367,2)</f>
        <v>0</v>
      </c>
      <c r="BL367" s="1" t="s">
        <v>97</v>
      </c>
      <c r="BM367" s="99" t="s">
        <v>686</v>
      </c>
    </row>
    <row r="368" spans="2:65" s="101" customFormat="1" ht="22.5" x14ac:dyDescent="0.2">
      <c r="B368" s="102"/>
      <c r="D368" s="103" t="s">
        <v>99</v>
      </c>
      <c r="E368" s="104" t="s">
        <v>3</v>
      </c>
      <c r="F368" s="105" t="s">
        <v>687</v>
      </c>
      <c r="H368" s="106">
        <v>5.5780000000000003</v>
      </c>
      <c r="I368" s="107"/>
      <c r="L368" s="102"/>
      <c r="M368" s="108"/>
      <c r="T368" s="109"/>
      <c r="AT368" s="104" t="s">
        <v>99</v>
      </c>
      <c r="AU368" s="104" t="s">
        <v>5</v>
      </c>
      <c r="AV368" s="101" t="s">
        <v>5</v>
      </c>
      <c r="AW368" s="101" t="s">
        <v>101</v>
      </c>
      <c r="AX368" s="101" t="s">
        <v>89</v>
      </c>
      <c r="AY368" s="104" t="s">
        <v>90</v>
      </c>
    </row>
    <row r="369" spans="2:65" s="9" customFormat="1" ht="24.2" customHeight="1" x14ac:dyDescent="0.2">
      <c r="B369" s="86"/>
      <c r="C369" s="87" t="s">
        <v>275</v>
      </c>
      <c r="D369" s="87" t="s">
        <v>93</v>
      </c>
      <c r="E369" s="88" t="s">
        <v>688</v>
      </c>
      <c r="F369" s="89" t="s">
        <v>689</v>
      </c>
      <c r="G369" s="90" t="s">
        <v>96</v>
      </c>
      <c r="H369" s="91">
        <v>2166.0320000000002</v>
      </c>
      <c r="I369" s="92"/>
      <c r="J369" s="93">
        <f>ROUND(I369*H369,2)</f>
        <v>0</v>
      </c>
      <c r="K369" s="94"/>
      <c r="L369" s="10"/>
      <c r="M369" s="95" t="s">
        <v>3</v>
      </c>
      <c r="N369" s="96" t="s">
        <v>39</v>
      </c>
      <c r="P369" s="97">
        <f>O369*H369</f>
        <v>0</v>
      </c>
      <c r="Q369" s="97">
        <v>3.81E-3</v>
      </c>
      <c r="R369" s="97">
        <f>Q369*H369</f>
        <v>8.2525819200000008</v>
      </c>
      <c r="S369" s="97">
        <v>0</v>
      </c>
      <c r="T369" s="98">
        <f>S369*H369</f>
        <v>0</v>
      </c>
      <c r="AR369" s="99" t="s">
        <v>97</v>
      </c>
      <c r="AT369" s="99" t="s">
        <v>93</v>
      </c>
      <c r="AU369" s="99" t="s">
        <v>5</v>
      </c>
      <c r="AY369" s="1" t="s">
        <v>90</v>
      </c>
      <c r="BE369" s="100">
        <f>IF(N369="základná",J369,0)</f>
        <v>0</v>
      </c>
      <c r="BF369" s="100">
        <f>IF(N369="znížená",J369,0)</f>
        <v>0</v>
      </c>
      <c r="BG369" s="100">
        <f>IF(N369="zákl. prenesená",J369,0)</f>
        <v>0</v>
      </c>
      <c r="BH369" s="100">
        <f>IF(N369="zníž. prenesená",J369,0)</f>
        <v>0</v>
      </c>
      <c r="BI369" s="100">
        <f>IF(N369="nulová",J369,0)</f>
        <v>0</v>
      </c>
      <c r="BJ369" s="1" t="s">
        <v>5</v>
      </c>
      <c r="BK369" s="100">
        <f>ROUND(I369*H369,2)</f>
        <v>0</v>
      </c>
      <c r="BL369" s="1" t="s">
        <v>97</v>
      </c>
      <c r="BM369" s="99" t="s">
        <v>690</v>
      </c>
    </row>
    <row r="370" spans="2:65" s="9" customFormat="1" ht="24.2" customHeight="1" x14ac:dyDescent="0.2">
      <c r="B370" s="86"/>
      <c r="C370" s="87" t="s">
        <v>691</v>
      </c>
      <c r="D370" s="87" t="s">
        <v>93</v>
      </c>
      <c r="E370" s="88" t="s">
        <v>692</v>
      </c>
      <c r="F370" s="89" t="s">
        <v>693</v>
      </c>
      <c r="G370" s="90" t="s">
        <v>96</v>
      </c>
      <c r="H370" s="91">
        <v>3092.279</v>
      </c>
      <c r="I370" s="92"/>
      <c r="J370" s="93">
        <f>ROUND(I370*H370,2)</f>
        <v>0</v>
      </c>
      <c r="K370" s="94"/>
      <c r="L370" s="10"/>
      <c r="M370" s="95" t="s">
        <v>3</v>
      </c>
      <c r="N370" s="96" t="s">
        <v>39</v>
      </c>
      <c r="P370" s="97">
        <f>O370*H370</f>
        <v>0</v>
      </c>
      <c r="Q370" s="97">
        <v>3.81E-3</v>
      </c>
      <c r="R370" s="97">
        <f>Q370*H370</f>
        <v>11.78158299</v>
      </c>
      <c r="S370" s="97">
        <v>0</v>
      </c>
      <c r="T370" s="98">
        <f>S370*H370</f>
        <v>0</v>
      </c>
      <c r="AR370" s="99" t="s">
        <v>97</v>
      </c>
      <c r="AT370" s="99" t="s">
        <v>93</v>
      </c>
      <c r="AU370" s="99" t="s">
        <v>5</v>
      </c>
      <c r="AY370" s="1" t="s">
        <v>90</v>
      </c>
      <c r="BE370" s="100">
        <f>IF(N370="základná",J370,0)</f>
        <v>0</v>
      </c>
      <c r="BF370" s="100">
        <f>IF(N370="znížená",J370,0)</f>
        <v>0</v>
      </c>
      <c r="BG370" s="100">
        <f>IF(N370="zákl. prenesená",J370,0)</f>
        <v>0</v>
      </c>
      <c r="BH370" s="100">
        <f>IF(N370="zníž. prenesená",J370,0)</f>
        <v>0</v>
      </c>
      <c r="BI370" s="100">
        <f>IF(N370="nulová",J370,0)</f>
        <v>0</v>
      </c>
      <c r="BJ370" s="1" t="s">
        <v>5</v>
      </c>
      <c r="BK370" s="100">
        <f>ROUND(I370*H370,2)</f>
        <v>0</v>
      </c>
      <c r="BL370" s="1" t="s">
        <v>97</v>
      </c>
      <c r="BM370" s="99" t="s">
        <v>694</v>
      </c>
    </row>
    <row r="371" spans="2:65" s="9" customFormat="1" ht="24.2" customHeight="1" x14ac:dyDescent="0.2">
      <c r="B371" s="86"/>
      <c r="C371" s="87" t="s">
        <v>283</v>
      </c>
      <c r="D371" s="87" t="s">
        <v>93</v>
      </c>
      <c r="E371" s="88" t="s">
        <v>695</v>
      </c>
      <c r="F371" s="89" t="s">
        <v>696</v>
      </c>
      <c r="G371" s="90" t="s">
        <v>96</v>
      </c>
      <c r="H371" s="91">
        <v>5389.8509999999997</v>
      </c>
      <c r="I371" s="92"/>
      <c r="J371" s="93">
        <f>ROUND(I371*H371,2)</f>
        <v>0</v>
      </c>
      <c r="K371" s="94"/>
      <c r="L371" s="10"/>
      <c r="M371" s="95" t="s">
        <v>3</v>
      </c>
      <c r="N371" s="96" t="s">
        <v>39</v>
      </c>
      <c r="P371" s="97">
        <f>O371*H371</f>
        <v>0</v>
      </c>
      <c r="Q371" s="97">
        <v>2.2499999999999999E-4</v>
      </c>
      <c r="R371" s="97">
        <f>Q371*H371</f>
        <v>1.2127164749999999</v>
      </c>
      <c r="S371" s="97">
        <v>0</v>
      </c>
      <c r="T371" s="98">
        <f>S371*H371</f>
        <v>0</v>
      </c>
      <c r="AR371" s="99" t="s">
        <v>97</v>
      </c>
      <c r="AT371" s="99" t="s">
        <v>93</v>
      </c>
      <c r="AU371" s="99" t="s">
        <v>5</v>
      </c>
      <c r="AY371" s="1" t="s">
        <v>90</v>
      </c>
      <c r="BE371" s="100">
        <f>IF(N371="základná",J371,0)</f>
        <v>0</v>
      </c>
      <c r="BF371" s="100">
        <f>IF(N371="znížená",J371,0)</f>
        <v>0</v>
      </c>
      <c r="BG371" s="100">
        <f>IF(N371="zákl. prenesená",J371,0)</f>
        <v>0</v>
      </c>
      <c r="BH371" s="100">
        <f>IF(N371="zníž. prenesená",J371,0)</f>
        <v>0</v>
      </c>
      <c r="BI371" s="100">
        <f>IF(N371="nulová",J371,0)</f>
        <v>0</v>
      </c>
      <c r="BJ371" s="1" t="s">
        <v>5</v>
      </c>
      <c r="BK371" s="100">
        <f>ROUND(I371*H371,2)</f>
        <v>0</v>
      </c>
      <c r="BL371" s="1" t="s">
        <v>97</v>
      </c>
      <c r="BM371" s="99" t="s">
        <v>697</v>
      </c>
    </row>
    <row r="372" spans="2:65" s="101" customFormat="1" x14ac:dyDescent="0.2">
      <c r="B372" s="102"/>
      <c r="D372" s="103" t="s">
        <v>99</v>
      </c>
      <c r="E372" s="104" t="s">
        <v>3</v>
      </c>
      <c r="F372" s="105" t="s">
        <v>399</v>
      </c>
      <c r="H372" s="106">
        <v>5389.8509999999997</v>
      </c>
      <c r="I372" s="107"/>
      <c r="L372" s="102"/>
      <c r="M372" s="108"/>
      <c r="T372" s="109"/>
      <c r="AT372" s="104" t="s">
        <v>99</v>
      </c>
      <c r="AU372" s="104" t="s">
        <v>5</v>
      </c>
      <c r="AV372" s="101" t="s">
        <v>5</v>
      </c>
      <c r="AW372" s="101" t="s">
        <v>101</v>
      </c>
      <c r="AX372" s="101" t="s">
        <v>89</v>
      </c>
      <c r="AY372" s="104" t="s">
        <v>90</v>
      </c>
    </row>
    <row r="373" spans="2:65" s="9" customFormat="1" ht="24.2" customHeight="1" x14ac:dyDescent="0.2">
      <c r="B373" s="86"/>
      <c r="C373" s="87" t="s">
        <v>698</v>
      </c>
      <c r="D373" s="87" t="s">
        <v>93</v>
      </c>
      <c r="E373" s="88" t="s">
        <v>699</v>
      </c>
      <c r="F373" s="89" t="s">
        <v>700</v>
      </c>
      <c r="G373" s="90" t="s">
        <v>96</v>
      </c>
      <c r="H373" s="91">
        <v>5389.8509999999997</v>
      </c>
      <c r="I373" s="92"/>
      <c r="J373" s="93">
        <f>ROUND(I373*H373,2)</f>
        <v>0</v>
      </c>
      <c r="K373" s="94"/>
      <c r="L373" s="10"/>
      <c r="M373" s="95" t="s">
        <v>3</v>
      </c>
      <c r="N373" s="96" t="s">
        <v>39</v>
      </c>
      <c r="P373" s="97">
        <f>O373*H373</f>
        <v>0</v>
      </c>
      <c r="Q373" s="97">
        <v>5.1539999999999997E-3</v>
      </c>
      <c r="R373" s="97">
        <f>Q373*H373</f>
        <v>27.779292053999995</v>
      </c>
      <c r="S373" s="97">
        <v>0</v>
      </c>
      <c r="T373" s="98">
        <f>S373*H373</f>
        <v>0</v>
      </c>
      <c r="AR373" s="99" t="s">
        <v>97</v>
      </c>
      <c r="AT373" s="99" t="s">
        <v>93</v>
      </c>
      <c r="AU373" s="99" t="s">
        <v>5</v>
      </c>
      <c r="AY373" s="1" t="s">
        <v>90</v>
      </c>
      <c r="BE373" s="100">
        <f>IF(N373="základná",J373,0)</f>
        <v>0</v>
      </c>
      <c r="BF373" s="100">
        <f>IF(N373="znížená",J373,0)</f>
        <v>0</v>
      </c>
      <c r="BG373" s="100">
        <f>IF(N373="zákl. prenesená",J373,0)</f>
        <v>0</v>
      </c>
      <c r="BH373" s="100">
        <f>IF(N373="zníž. prenesená",J373,0)</f>
        <v>0</v>
      </c>
      <c r="BI373" s="100">
        <f>IF(N373="nulová",J373,0)</f>
        <v>0</v>
      </c>
      <c r="BJ373" s="1" t="s">
        <v>5</v>
      </c>
      <c r="BK373" s="100">
        <f>ROUND(I373*H373,2)</f>
        <v>0</v>
      </c>
      <c r="BL373" s="1" t="s">
        <v>97</v>
      </c>
      <c r="BM373" s="99" t="s">
        <v>701</v>
      </c>
    </row>
    <row r="374" spans="2:65" s="118" customFormat="1" x14ac:dyDescent="0.2">
      <c r="B374" s="119"/>
      <c r="D374" s="103" t="s">
        <v>99</v>
      </c>
      <c r="E374" s="120" t="s">
        <v>3</v>
      </c>
      <c r="F374" s="121" t="s">
        <v>227</v>
      </c>
      <c r="H374" s="120" t="s">
        <v>3</v>
      </c>
      <c r="I374" s="122"/>
      <c r="L374" s="119"/>
      <c r="M374" s="123"/>
      <c r="T374" s="124"/>
      <c r="AT374" s="120" t="s">
        <v>99</v>
      </c>
      <c r="AU374" s="120" t="s">
        <v>5</v>
      </c>
      <c r="AV374" s="118" t="s">
        <v>89</v>
      </c>
      <c r="AW374" s="118" t="s">
        <v>101</v>
      </c>
      <c r="AX374" s="118" t="s">
        <v>6</v>
      </c>
      <c r="AY374" s="120" t="s">
        <v>90</v>
      </c>
    </row>
    <row r="375" spans="2:65" s="118" customFormat="1" x14ac:dyDescent="0.2">
      <c r="B375" s="119"/>
      <c r="D375" s="103" t="s">
        <v>99</v>
      </c>
      <c r="E375" s="120" t="s">
        <v>3</v>
      </c>
      <c r="F375" s="121" t="s">
        <v>702</v>
      </c>
      <c r="H375" s="120" t="s">
        <v>3</v>
      </c>
      <c r="I375" s="122"/>
      <c r="L375" s="119"/>
      <c r="M375" s="123"/>
      <c r="T375" s="124"/>
      <c r="AT375" s="120" t="s">
        <v>99</v>
      </c>
      <c r="AU375" s="120" t="s">
        <v>5</v>
      </c>
      <c r="AV375" s="118" t="s">
        <v>89</v>
      </c>
      <c r="AW375" s="118" t="s">
        <v>101</v>
      </c>
      <c r="AX375" s="118" t="s">
        <v>6</v>
      </c>
      <c r="AY375" s="120" t="s">
        <v>90</v>
      </c>
    </row>
    <row r="376" spans="2:65" s="101" customFormat="1" x14ac:dyDescent="0.2">
      <c r="B376" s="102"/>
      <c r="D376" s="103" t="s">
        <v>99</v>
      </c>
      <c r="E376" s="104" t="s">
        <v>3</v>
      </c>
      <c r="F376" s="105" t="s">
        <v>703</v>
      </c>
      <c r="H376" s="106">
        <v>152.46</v>
      </c>
      <c r="I376" s="107"/>
      <c r="L376" s="102"/>
      <c r="M376" s="108"/>
      <c r="T376" s="109"/>
      <c r="AT376" s="104" t="s">
        <v>99</v>
      </c>
      <c r="AU376" s="104" t="s">
        <v>5</v>
      </c>
      <c r="AV376" s="101" t="s">
        <v>5</v>
      </c>
      <c r="AW376" s="101" t="s">
        <v>101</v>
      </c>
      <c r="AX376" s="101" t="s">
        <v>6</v>
      </c>
      <c r="AY376" s="104" t="s">
        <v>90</v>
      </c>
    </row>
    <row r="377" spans="2:65" s="118" customFormat="1" x14ac:dyDescent="0.2">
      <c r="B377" s="119"/>
      <c r="D377" s="103" t="s">
        <v>99</v>
      </c>
      <c r="E377" s="120" t="s">
        <v>3</v>
      </c>
      <c r="F377" s="121" t="s">
        <v>230</v>
      </c>
      <c r="H377" s="120" t="s">
        <v>3</v>
      </c>
      <c r="I377" s="122"/>
      <c r="L377" s="119"/>
      <c r="M377" s="123"/>
      <c r="T377" s="124"/>
      <c r="AT377" s="120" t="s">
        <v>99</v>
      </c>
      <c r="AU377" s="120" t="s">
        <v>5</v>
      </c>
      <c r="AV377" s="118" t="s">
        <v>89</v>
      </c>
      <c r="AW377" s="118" t="s">
        <v>101</v>
      </c>
      <c r="AX377" s="118" t="s">
        <v>6</v>
      </c>
      <c r="AY377" s="120" t="s">
        <v>90</v>
      </c>
    </row>
    <row r="378" spans="2:65" s="101" customFormat="1" x14ac:dyDescent="0.2">
      <c r="B378" s="102"/>
      <c r="D378" s="103" t="s">
        <v>99</v>
      </c>
      <c r="E378" s="104" t="s">
        <v>3</v>
      </c>
      <c r="F378" s="105" t="s">
        <v>704</v>
      </c>
      <c r="H378" s="106">
        <v>-15.18</v>
      </c>
      <c r="I378" s="107"/>
      <c r="L378" s="102"/>
      <c r="M378" s="108"/>
      <c r="T378" s="109"/>
      <c r="AT378" s="104" t="s">
        <v>99</v>
      </c>
      <c r="AU378" s="104" t="s">
        <v>5</v>
      </c>
      <c r="AV378" s="101" t="s">
        <v>5</v>
      </c>
      <c r="AW378" s="101" t="s">
        <v>101</v>
      </c>
      <c r="AX378" s="101" t="s">
        <v>6</v>
      </c>
      <c r="AY378" s="104" t="s">
        <v>90</v>
      </c>
    </row>
    <row r="379" spans="2:65" s="101" customFormat="1" x14ac:dyDescent="0.2">
      <c r="B379" s="102"/>
      <c r="D379" s="103" t="s">
        <v>99</v>
      </c>
      <c r="E379" s="104" t="s">
        <v>3</v>
      </c>
      <c r="F379" s="105" t="s">
        <v>705</v>
      </c>
      <c r="H379" s="106">
        <v>-4.1210000000000004</v>
      </c>
      <c r="I379" s="107"/>
      <c r="L379" s="102"/>
      <c r="M379" s="108"/>
      <c r="T379" s="109"/>
      <c r="AT379" s="104" t="s">
        <v>99</v>
      </c>
      <c r="AU379" s="104" t="s">
        <v>5</v>
      </c>
      <c r="AV379" s="101" t="s">
        <v>5</v>
      </c>
      <c r="AW379" s="101" t="s">
        <v>101</v>
      </c>
      <c r="AX379" s="101" t="s">
        <v>6</v>
      </c>
      <c r="AY379" s="104" t="s">
        <v>90</v>
      </c>
    </row>
    <row r="380" spans="2:65" s="118" customFormat="1" x14ac:dyDescent="0.2">
      <c r="B380" s="119"/>
      <c r="D380" s="103" t="s">
        <v>99</v>
      </c>
      <c r="E380" s="120" t="s">
        <v>3</v>
      </c>
      <c r="F380" s="121" t="s">
        <v>638</v>
      </c>
      <c r="H380" s="120" t="s">
        <v>3</v>
      </c>
      <c r="I380" s="122"/>
      <c r="L380" s="119"/>
      <c r="M380" s="123"/>
      <c r="T380" s="124"/>
      <c r="AT380" s="120" t="s">
        <v>99</v>
      </c>
      <c r="AU380" s="120" t="s">
        <v>5</v>
      </c>
      <c r="AV380" s="118" t="s">
        <v>89</v>
      </c>
      <c r="AW380" s="118" t="s">
        <v>101</v>
      </c>
      <c r="AX380" s="118" t="s">
        <v>6</v>
      </c>
      <c r="AY380" s="120" t="s">
        <v>90</v>
      </c>
    </row>
    <row r="381" spans="2:65" s="101" customFormat="1" x14ac:dyDescent="0.2">
      <c r="B381" s="102"/>
      <c r="D381" s="103" t="s">
        <v>99</v>
      </c>
      <c r="E381" s="104" t="s">
        <v>3</v>
      </c>
      <c r="F381" s="105" t="s">
        <v>706</v>
      </c>
      <c r="H381" s="106">
        <v>7.75</v>
      </c>
      <c r="I381" s="107"/>
      <c r="L381" s="102"/>
      <c r="M381" s="108"/>
      <c r="T381" s="109"/>
      <c r="AT381" s="104" t="s">
        <v>99</v>
      </c>
      <c r="AU381" s="104" t="s">
        <v>5</v>
      </c>
      <c r="AV381" s="101" t="s">
        <v>5</v>
      </c>
      <c r="AW381" s="101" t="s">
        <v>101</v>
      </c>
      <c r="AX381" s="101" t="s">
        <v>6</v>
      </c>
      <c r="AY381" s="104" t="s">
        <v>90</v>
      </c>
    </row>
    <row r="382" spans="2:65" s="125" customFormat="1" x14ac:dyDescent="0.2">
      <c r="B382" s="126"/>
      <c r="D382" s="103" t="s">
        <v>99</v>
      </c>
      <c r="E382" s="127" t="s">
        <v>3</v>
      </c>
      <c r="F382" s="128" t="s">
        <v>206</v>
      </c>
      <c r="H382" s="129">
        <v>140.90899999999999</v>
      </c>
      <c r="I382" s="130"/>
      <c r="L382" s="126"/>
      <c r="M382" s="131"/>
      <c r="T382" s="132"/>
      <c r="AT382" s="127" t="s">
        <v>99</v>
      </c>
      <c r="AU382" s="127" t="s">
        <v>5</v>
      </c>
      <c r="AV382" s="125" t="s">
        <v>107</v>
      </c>
      <c r="AW382" s="125" t="s">
        <v>101</v>
      </c>
      <c r="AX382" s="125" t="s">
        <v>6</v>
      </c>
      <c r="AY382" s="127" t="s">
        <v>90</v>
      </c>
    </row>
    <row r="383" spans="2:65" s="118" customFormat="1" x14ac:dyDescent="0.2">
      <c r="B383" s="119"/>
      <c r="D383" s="103" t="s">
        <v>99</v>
      </c>
      <c r="E383" s="120" t="s">
        <v>3</v>
      </c>
      <c r="F383" s="121" t="s">
        <v>707</v>
      </c>
      <c r="H383" s="120" t="s">
        <v>3</v>
      </c>
      <c r="I383" s="122"/>
      <c r="L383" s="119"/>
      <c r="M383" s="123"/>
      <c r="T383" s="124"/>
      <c r="AT383" s="120" t="s">
        <v>99</v>
      </c>
      <c r="AU383" s="120" t="s">
        <v>5</v>
      </c>
      <c r="AV383" s="118" t="s">
        <v>89</v>
      </c>
      <c r="AW383" s="118" t="s">
        <v>101</v>
      </c>
      <c r="AX383" s="118" t="s">
        <v>6</v>
      </c>
      <c r="AY383" s="120" t="s">
        <v>90</v>
      </c>
    </row>
    <row r="384" spans="2:65" s="101" customFormat="1" x14ac:dyDescent="0.2">
      <c r="B384" s="102"/>
      <c r="D384" s="103" t="s">
        <v>99</v>
      </c>
      <c r="E384" s="104" t="s">
        <v>3</v>
      </c>
      <c r="F384" s="105" t="s">
        <v>708</v>
      </c>
      <c r="H384" s="106">
        <v>78.209999999999994</v>
      </c>
      <c r="I384" s="107"/>
      <c r="L384" s="102"/>
      <c r="M384" s="108"/>
      <c r="T384" s="109"/>
      <c r="AT384" s="104" t="s">
        <v>99</v>
      </c>
      <c r="AU384" s="104" t="s">
        <v>5</v>
      </c>
      <c r="AV384" s="101" t="s">
        <v>5</v>
      </c>
      <c r="AW384" s="101" t="s">
        <v>101</v>
      </c>
      <c r="AX384" s="101" t="s">
        <v>6</v>
      </c>
      <c r="AY384" s="104" t="s">
        <v>90</v>
      </c>
    </row>
    <row r="385" spans="2:51" s="118" customFormat="1" x14ac:dyDescent="0.2">
      <c r="B385" s="119"/>
      <c r="D385" s="103" t="s">
        <v>99</v>
      </c>
      <c r="E385" s="120" t="s">
        <v>3</v>
      </c>
      <c r="F385" s="121" t="s">
        <v>230</v>
      </c>
      <c r="H385" s="120" t="s">
        <v>3</v>
      </c>
      <c r="I385" s="122"/>
      <c r="L385" s="119"/>
      <c r="M385" s="123"/>
      <c r="T385" s="124"/>
      <c r="AT385" s="120" t="s">
        <v>99</v>
      </c>
      <c r="AU385" s="120" t="s">
        <v>5</v>
      </c>
      <c r="AV385" s="118" t="s">
        <v>89</v>
      </c>
      <c r="AW385" s="118" t="s">
        <v>101</v>
      </c>
      <c r="AX385" s="118" t="s">
        <v>6</v>
      </c>
      <c r="AY385" s="120" t="s">
        <v>90</v>
      </c>
    </row>
    <row r="386" spans="2:51" s="101" customFormat="1" x14ac:dyDescent="0.2">
      <c r="B386" s="102"/>
      <c r="D386" s="103" t="s">
        <v>99</v>
      </c>
      <c r="E386" s="104" t="s">
        <v>3</v>
      </c>
      <c r="F386" s="105" t="s">
        <v>709</v>
      </c>
      <c r="H386" s="106">
        <v>-7.59</v>
      </c>
      <c r="I386" s="107"/>
      <c r="L386" s="102"/>
      <c r="M386" s="108"/>
      <c r="T386" s="109"/>
      <c r="AT386" s="104" t="s">
        <v>99</v>
      </c>
      <c r="AU386" s="104" t="s">
        <v>5</v>
      </c>
      <c r="AV386" s="101" t="s">
        <v>5</v>
      </c>
      <c r="AW386" s="101" t="s">
        <v>101</v>
      </c>
      <c r="AX386" s="101" t="s">
        <v>6</v>
      </c>
      <c r="AY386" s="104" t="s">
        <v>90</v>
      </c>
    </row>
    <row r="387" spans="2:51" s="101" customFormat="1" x14ac:dyDescent="0.2">
      <c r="B387" s="102"/>
      <c r="D387" s="103" t="s">
        <v>99</v>
      </c>
      <c r="E387" s="104" t="s">
        <v>3</v>
      </c>
      <c r="F387" s="105" t="s">
        <v>710</v>
      </c>
      <c r="H387" s="106">
        <v>-1.5760000000000001</v>
      </c>
      <c r="I387" s="107"/>
      <c r="L387" s="102"/>
      <c r="M387" s="108"/>
      <c r="T387" s="109"/>
      <c r="AT387" s="104" t="s">
        <v>99</v>
      </c>
      <c r="AU387" s="104" t="s">
        <v>5</v>
      </c>
      <c r="AV387" s="101" t="s">
        <v>5</v>
      </c>
      <c r="AW387" s="101" t="s">
        <v>101</v>
      </c>
      <c r="AX387" s="101" t="s">
        <v>6</v>
      </c>
      <c r="AY387" s="104" t="s">
        <v>90</v>
      </c>
    </row>
    <row r="388" spans="2:51" s="118" customFormat="1" x14ac:dyDescent="0.2">
      <c r="B388" s="119"/>
      <c r="D388" s="103" t="s">
        <v>99</v>
      </c>
      <c r="E388" s="120" t="s">
        <v>3</v>
      </c>
      <c r="F388" s="121" t="s">
        <v>638</v>
      </c>
      <c r="H388" s="120" t="s">
        <v>3</v>
      </c>
      <c r="I388" s="122"/>
      <c r="L388" s="119"/>
      <c r="M388" s="123"/>
      <c r="T388" s="124"/>
      <c r="AT388" s="120" t="s">
        <v>99</v>
      </c>
      <c r="AU388" s="120" t="s">
        <v>5</v>
      </c>
      <c r="AV388" s="118" t="s">
        <v>89</v>
      </c>
      <c r="AW388" s="118" t="s">
        <v>101</v>
      </c>
      <c r="AX388" s="118" t="s">
        <v>6</v>
      </c>
      <c r="AY388" s="120" t="s">
        <v>90</v>
      </c>
    </row>
    <row r="389" spans="2:51" s="101" customFormat="1" x14ac:dyDescent="0.2">
      <c r="B389" s="102"/>
      <c r="D389" s="103" t="s">
        <v>99</v>
      </c>
      <c r="E389" s="104" t="s">
        <v>3</v>
      </c>
      <c r="F389" s="105" t="s">
        <v>711</v>
      </c>
      <c r="H389" s="106">
        <v>3.875</v>
      </c>
      <c r="I389" s="107"/>
      <c r="L389" s="102"/>
      <c r="M389" s="108"/>
      <c r="T389" s="109"/>
      <c r="AT389" s="104" t="s">
        <v>99</v>
      </c>
      <c r="AU389" s="104" t="s">
        <v>5</v>
      </c>
      <c r="AV389" s="101" t="s">
        <v>5</v>
      </c>
      <c r="AW389" s="101" t="s">
        <v>101</v>
      </c>
      <c r="AX389" s="101" t="s">
        <v>6</v>
      </c>
      <c r="AY389" s="104" t="s">
        <v>90</v>
      </c>
    </row>
    <row r="390" spans="2:51" s="125" customFormat="1" x14ac:dyDescent="0.2">
      <c r="B390" s="126"/>
      <c r="D390" s="103" t="s">
        <v>99</v>
      </c>
      <c r="E390" s="127" t="s">
        <v>3</v>
      </c>
      <c r="F390" s="128" t="s">
        <v>206</v>
      </c>
      <c r="H390" s="129">
        <v>72.918999999999997</v>
      </c>
      <c r="I390" s="130"/>
      <c r="L390" s="126"/>
      <c r="M390" s="131"/>
      <c r="T390" s="132"/>
      <c r="AT390" s="127" t="s">
        <v>99</v>
      </c>
      <c r="AU390" s="127" t="s">
        <v>5</v>
      </c>
      <c r="AV390" s="125" t="s">
        <v>107</v>
      </c>
      <c r="AW390" s="125" t="s">
        <v>101</v>
      </c>
      <c r="AX390" s="125" t="s">
        <v>6</v>
      </c>
      <c r="AY390" s="127" t="s">
        <v>90</v>
      </c>
    </row>
    <row r="391" spans="2:51" s="118" customFormat="1" x14ac:dyDescent="0.2">
      <c r="B391" s="119"/>
      <c r="D391" s="103" t="s">
        <v>99</v>
      </c>
      <c r="E391" s="120" t="s">
        <v>3</v>
      </c>
      <c r="F391" s="121" t="s">
        <v>712</v>
      </c>
      <c r="H391" s="120" t="s">
        <v>3</v>
      </c>
      <c r="I391" s="122"/>
      <c r="L391" s="119"/>
      <c r="M391" s="123"/>
      <c r="T391" s="124"/>
      <c r="AT391" s="120" t="s">
        <v>99</v>
      </c>
      <c r="AU391" s="120" t="s">
        <v>5</v>
      </c>
      <c r="AV391" s="118" t="s">
        <v>89</v>
      </c>
      <c r="AW391" s="118" t="s">
        <v>101</v>
      </c>
      <c r="AX391" s="118" t="s">
        <v>6</v>
      </c>
      <c r="AY391" s="120" t="s">
        <v>90</v>
      </c>
    </row>
    <row r="392" spans="2:51" s="101" customFormat="1" x14ac:dyDescent="0.2">
      <c r="B392" s="102"/>
      <c r="D392" s="103" t="s">
        <v>99</v>
      </c>
      <c r="E392" s="104" t="s">
        <v>3</v>
      </c>
      <c r="F392" s="105" t="s">
        <v>713</v>
      </c>
      <c r="H392" s="106">
        <v>51.48</v>
      </c>
      <c r="I392" s="107"/>
      <c r="L392" s="102"/>
      <c r="M392" s="108"/>
      <c r="T392" s="109"/>
      <c r="AT392" s="104" t="s">
        <v>99</v>
      </c>
      <c r="AU392" s="104" t="s">
        <v>5</v>
      </c>
      <c r="AV392" s="101" t="s">
        <v>5</v>
      </c>
      <c r="AW392" s="101" t="s">
        <v>101</v>
      </c>
      <c r="AX392" s="101" t="s">
        <v>6</v>
      </c>
      <c r="AY392" s="104" t="s">
        <v>90</v>
      </c>
    </row>
    <row r="393" spans="2:51" s="118" customFormat="1" x14ac:dyDescent="0.2">
      <c r="B393" s="119"/>
      <c r="D393" s="103" t="s">
        <v>99</v>
      </c>
      <c r="E393" s="120" t="s">
        <v>3</v>
      </c>
      <c r="F393" s="121" t="s">
        <v>230</v>
      </c>
      <c r="H393" s="120" t="s">
        <v>3</v>
      </c>
      <c r="I393" s="122"/>
      <c r="L393" s="119"/>
      <c r="M393" s="123"/>
      <c r="T393" s="124"/>
      <c r="AT393" s="120" t="s">
        <v>99</v>
      </c>
      <c r="AU393" s="120" t="s">
        <v>5</v>
      </c>
      <c r="AV393" s="118" t="s">
        <v>89</v>
      </c>
      <c r="AW393" s="118" t="s">
        <v>101</v>
      </c>
      <c r="AX393" s="118" t="s">
        <v>6</v>
      </c>
      <c r="AY393" s="120" t="s">
        <v>90</v>
      </c>
    </row>
    <row r="394" spans="2:51" s="101" customFormat="1" x14ac:dyDescent="0.2">
      <c r="B394" s="102"/>
      <c r="D394" s="103" t="s">
        <v>99</v>
      </c>
      <c r="E394" s="104" t="s">
        <v>3</v>
      </c>
      <c r="F394" s="105" t="s">
        <v>714</v>
      </c>
      <c r="H394" s="106">
        <v>-4.3049999999999997</v>
      </c>
      <c r="I394" s="107"/>
      <c r="L394" s="102"/>
      <c r="M394" s="108"/>
      <c r="T394" s="109"/>
      <c r="AT394" s="104" t="s">
        <v>99</v>
      </c>
      <c r="AU394" s="104" t="s">
        <v>5</v>
      </c>
      <c r="AV394" s="101" t="s">
        <v>5</v>
      </c>
      <c r="AW394" s="101" t="s">
        <v>101</v>
      </c>
      <c r="AX394" s="101" t="s">
        <v>6</v>
      </c>
      <c r="AY394" s="104" t="s">
        <v>90</v>
      </c>
    </row>
    <row r="395" spans="2:51" s="101" customFormat="1" x14ac:dyDescent="0.2">
      <c r="B395" s="102"/>
      <c r="D395" s="103" t="s">
        <v>99</v>
      </c>
      <c r="E395" s="104" t="s">
        <v>3</v>
      </c>
      <c r="F395" s="105" t="s">
        <v>715</v>
      </c>
      <c r="H395" s="106">
        <v>-6.7649999999999997</v>
      </c>
      <c r="I395" s="107"/>
      <c r="L395" s="102"/>
      <c r="M395" s="108"/>
      <c r="T395" s="109"/>
      <c r="AT395" s="104" t="s">
        <v>99</v>
      </c>
      <c r="AU395" s="104" t="s">
        <v>5</v>
      </c>
      <c r="AV395" s="101" t="s">
        <v>5</v>
      </c>
      <c r="AW395" s="101" t="s">
        <v>101</v>
      </c>
      <c r="AX395" s="101" t="s">
        <v>6</v>
      </c>
      <c r="AY395" s="104" t="s">
        <v>90</v>
      </c>
    </row>
    <row r="396" spans="2:51" s="101" customFormat="1" x14ac:dyDescent="0.2">
      <c r="B396" s="102"/>
      <c r="D396" s="103" t="s">
        <v>99</v>
      </c>
      <c r="E396" s="104" t="s">
        <v>3</v>
      </c>
      <c r="F396" s="105" t="s">
        <v>710</v>
      </c>
      <c r="H396" s="106">
        <v>-1.5760000000000001</v>
      </c>
      <c r="I396" s="107"/>
      <c r="L396" s="102"/>
      <c r="M396" s="108"/>
      <c r="T396" s="109"/>
      <c r="AT396" s="104" t="s">
        <v>99</v>
      </c>
      <c r="AU396" s="104" t="s">
        <v>5</v>
      </c>
      <c r="AV396" s="101" t="s">
        <v>5</v>
      </c>
      <c r="AW396" s="101" t="s">
        <v>101</v>
      </c>
      <c r="AX396" s="101" t="s">
        <v>6</v>
      </c>
      <c r="AY396" s="104" t="s">
        <v>90</v>
      </c>
    </row>
    <row r="397" spans="2:51" s="125" customFormat="1" x14ac:dyDescent="0.2">
      <c r="B397" s="126"/>
      <c r="D397" s="103" t="s">
        <v>99</v>
      </c>
      <c r="E397" s="127" t="s">
        <v>3</v>
      </c>
      <c r="F397" s="128" t="s">
        <v>206</v>
      </c>
      <c r="H397" s="129">
        <v>38.834000000000003</v>
      </c>
      <c r="I397" s="130"/>
      <c r="L397" s="126"/>
      <c r="M397" s="131"/>
      <c r="T397" s="132"/>
      <c r="AT397" s="127" t="s">
        <v>99</v>
      </c>
      <c r="AU397" s="127" t="s">
        <v>5</v>
      </c>
      <c r="AV397" s="125" t="s">
        <v>107</v>
      </c>
      <c r="AW397" s="125" t="s">
        <v>101</v>
      </c>
      <c r="AX397" s="125" t="s">
        <v>6</v>
      </c>
      <c r="AY397" s="127" t="s">
        <v>90</v>
      </c>
    </row>
    <row r="398" spans="2:51" s="118" customFormat="1" x14ac:dyDescent="0.2">
      <c r="B398" s="119"/>
      <c r="D398" s="103" t="s">
        <v>99</v>
      </c>
      <c r="E398" s="120" t="s">
        <v>3</v>
      </c>
      <c r="F398" s="121" t="s">
        <v>716</v>
      </c>
      <c r="H398" s="120" t="s">
        <v>3</v>
      </c>
      <c r="I398" s="122"/>
      <c r="L398" s="119"/>
      <c r="M398" s="123"/>
      <c r="T398" s="124"/>
      <c r="AT398" s="120" t="s">
        <v>99</v>
      </c>
      <c r="AU398" s="120" t="s">
        <v>5</v>
      </c>
      <c r="AV398" s="118" t="s">
        <v>89</v>
      </c>
      <c r="AW398" s="118" t="s">
        <v>101</v>
      </c>
      <c r="AX398" s="118" t="s">
        <v>6</v>
      </c>
      <c r="AY398" s="120" t="s">
        <v>90</v>
      </c>
    </row>
    <row r="399" spans="2:51" s="101" customFormat="1" x14ac:dyDescent="0.2">
      <c r="B399" s="102"/>
      <c r="D399" s="103" t="s">
        <v>99</v>
      </c>
      <c r="E399" s="104" t="s">
        <v>3</v>
      </c>
      <c r="F399" s="105" t="s">
        <v>717</v>
      </c>
      <c r="H399" s="106">
        <v>74.7</v>
      </c>
      <c r="I399" s="107"/>
      <c r="L399" s="102"/>
      <c r="M399" s="108"/>
      <c r="T399" s="109"/>
      <c r="AT399" s="104" t="s">
        <v>99</v>
      </c>
      <c r="AU399" s="104" t="s">
        <v>5</v>
      </c>
      <c r="AV399" s="101" t="s">
        <v>5</v>
      </c>
      <c r="AW399" s="101" t="s">
        <v>101</v>
      </c>
      <c r="AX399" s="101" t="s">
        <v>6</v>
      </c>
      <c r="AY399" s="104" t="s">
        <v>90</v>
      </c>
    </row>
    <row r="400" spans="2:51" s="118" customFormat="1" x14ac:dyDescent="0.2">
      <c r="B400" s="119"/>
      <c r="D400" s="103" t="s">
        <v>99</v>
      </c>
      <c r="E400" s="120" t="s">
        <v>3</v>
      </c>
      <c r="F400" s="121" t="s">
        <v>230</v>
      </c>
      <c r="H400" s="120" t="s">
        <v>3</v>
      </c>
      <c r="I400" s="122"/>
      <c r="L400" s="119"/>
      <c r="M400" s="123"/>
      <c r="T400" s="124"/>
      <c r="AT400" s="120" t="s">
        <v>99</v>
      </c>
      <c r="AU400" s="120" t="s">
        <v>5</v>
      </c>
      <c r="AV400" s="118" t="s">
        <v>89</v>
      </c>
      <c r="AW400" s="118" t="s">
        <v>101</v>
      </c>
      <c r="AX400" s="118" t="s">
        <v>6</v>
      </c>
      <c r="AY400" s="120" t="s">
        <v>90</v>
      </c>
    </row>
    <row r="401" spans="2:51" s="101" customFormat="1" x14ac:dyDescent="0.2">
      <c r="B401" s="102"/>
      <c r="D401" s="103" t="s">
        <v>99</v>
      </c>
      <c r="E401" s="104" t="s">
        <v>3</v>
      </c>
      <c r="F401" s="105" t="s">
        <v>718</v>
      </c>
      <c r="H401" s="106">
        <v>-4.7279999999999998</v>
      </c>
      <c r="I401" s="107"/>
      <c r="L401" s="102"/>
      <c r="M401" s="108"/>
      <c r="T401" s="109"/>
      <c r="AT401" s="104" t="s">
        <v>99</v>
      </c>
      <c r="AU401" s="104" t="s">
        <v>5</v>
      </c>
      <c r="AV401" s="101" t="s">
        <v>5</v>
      </c>
      <c r="AW401" s="101" t="s">
        <v>101</v>
      </c>
      <c r="AX401" s="101" t="s">
        <v>6</v>
      </c>
      <c r="AY401" s="104" t="s">
        <v>90</v>
      </c>
    </row>
    <row r="402" spans="2:51" s="101" customFormat="1" x14ac:dyDescent="0.2">
      <c r="B402" s="102"/>
      <c r="D402" s="103" t="s">
        <v>99</v>
      </c>
      <c r="E402" s="104" t="s">
        <v>3</v>
      </c>
      <c r="F402" s="105" t="s">
        <v>719</v>
      </c>
      <c r="H402" s="106">
        <v>-3.7949999999999999</v>
      </c>
      <c r="I402" s="107"/>
      <c r="L402" s="102"/>
      <c r="M402" s="108"/>
      <c r="T402" s="109"/>
      <c r="AT402" s="104" t="s">
        <v>99</v>
      </c>
      <c r="AU402" s="104" t="s">
        <v>5</v>
      </c>
      <c r="AV402" s="101" t="s">
        <v>5</v>
      </c>
      <c r="AW402" s="101" t="s">
        <v>101</v>
      </c>
      <c r="AX402" s="101" t="s">
        <v>6</v>
      </c>
      <c r="AY402" s="104" t="s">
        <v>90</v>
      </c>
    </row>
    <row r="403" spans="2:51" s="118" customFormat="1" x14ac:dyDescent="0.2">
      <c r="B403" s="119"/>
      <c r="D403" s="103" t="s">
        <v>99</v>
      </c>
      <c r="E403" s="120" t="s">
        <v>3</v>
      </c>
      <c r="F403" s="121" t="s">
        <v>638</v>
      </c>
      <c r="H403" s="120" t="s">
        <v>3</v>
      </c>
      <c r="I403" s="122"/>
      <c r="L403" s="119"/>
      <c r="M403" s="123"/>
      <c r="T403" s="124"/>
      <c r="AT403" s="120" t="s">
        <v>99</v>
      </c>
      <c r="AU403" s="120" t="s">
        <v>5</v>
      </c>
      <c r="AV403" s="118" t="s">
        <v>89</v>
      </c>
      <c r="AW403" s="118" t="s">
        <v>101</v>
      </c>
      <c r="AX403" s="118" t="s">
        <v>6</v>
      </c>
      <c r="AY403" s="120" t="s">
        <v>90</v>
      </c>
    </row>
    <row r="404" spans="2:51" s="101" customFormat="1" x14ac:dyDescent="0.2">
      <c r="B404" s="102"/>
      <c r="D404" s="103" t="s">
        <v>99</v>
      </c>
      <c r="E404" s="104" t="s">
        <v>3</v>
      </c>
      <c r="F404" s="105" t="s">
        <v>720</v>
      </c>
      <c r="H404" s="106">
        <v>1.9379999999999999</v>
      </c>
      <c r="I404" s="107"/>
      <c r="L404" s="102"/>
      <c r="M404" s="108"/>
      <c r="T404" s="109"/>
      <c r="AT404" s="104" t="s">
        <v>99</v>
      </c>
      <c r="AU404" s="104" t="s">
        <v>5</v>
      </c>
      <c r="AV404" s="101" t="s">
        <v>5</v>
      </c>
      <c r="AW404" s="101" t="s">
        <v>101</v>
      </c>
      <c r="AX404" s="101" t="s">
        <v>6</v>
      </c>
      <c r="AY404" s="104" t="s">
        <v>90</v>
      </c>
    </row>
    <row r="405" spans="2:51" s="125" customFormat="1" x14ac:dyDescent="0.2">
      <c r="B405" s="126"/>
      <c r="D405" s="103" t="s">
        <v>99</v>
      </c>
      <c r="E405" s="127" t="s">
        <v>3</v>
      </c>
      <c r="F405" s="128" t="s">
        <v>206</v>
      </c>
      <c r="H405" s="129">
        <v>68.114999999999995</v>
      </c>
      <c r="I405" s="130"/>
      <c r="L405" s="126"/>
      <c r="M405" s="131"/>
      <c r="T405" s="132"/>
      <c r="AT405" s="127" t="s">
        <v>99</v>
      </c>
      <c r="AU405" s="127" t="s">
        <v>5</v>
      </c>
      <c r="AV405" s="125" t="s">
        <v>107</v>
      </c>
      <c r="AW405" s="125" t="s">
        <v>101</v>
      </c>
      <c r="AX405" s="125" t="s">
        <v>6</v>
      </c>
      <c r="AY405" s="127" t="s">
        <v>90</v>
      </c>
    </row>
    <row r="406" spans="2:51" s="118" customFormat="1" x14ac:dyDescent="0.2">
      <c r="B406" s="119"/>
      <c r="D406" s="103" t="s">
        <v>99</v>
      </c>
      <c r="E406" s="120" t="s">
        <v>3</v>
      </c>
      <c r="F406" s="121" t="s">
        <v>721</v>
      </c>
      <c r="H406" s="120" t="s">
        <v>3</v>
      </c>
      <c r="I406" s="122"/>
      <c r="L406" s="119"/>
      <c r="M406" s="123"/>
      <c r="T406" s="124"/>
      <c r="AT406" s="120" t="s">
        <v>99</v>
      </c>
      <c r="AU406" s="120" t="s">
        <v>5</v>
      </c>
      <c r="AV406" s="118" t="s">
        <v>89</v>
      </c>
      <c r="AW406" s="118" t="s">
        <v>101</v>
      </c>
      <c r="AX406" s="118" t="s">
        <v>6</v>
      </c>
      <c r="AY406" s="120" t="s">
        <v>90</v>
      </c>
    </row>
    <row r="407" spans="2:51" s="101" customFormat="1" x14ac:dyDescent="0.2">
      <c r="B407" s="102"/>
      <c r="D407" s="103" t="s">
        <v>99</v>
      </c>
      <c r="E407" s="104" t="s">
        <v>3</v>
      </c>
      <c r="F407" s="105" t="s">
        <v>722</v>
      </c>
      <c r="H407" s="106">
        <v>72.900000000000006</v>
      </c>
      <c r="I407" s="107"/>
      <c r="L407" s="102"/>
      <c r="M407" s="108"/>
      <c r="T407" s="109"/>
      <c r="AT407" s="104" t="s">
        <v>99</v>
      </c>
      <c r="AU407" s="104" t="s">
        <v>5</v>
      </c>
      <c r="AV407" s="101" t="s">
        <v>5</v>
      </c>
      <c r="AW407" s="101" t="s">
        <v>101</v>
      </c>
      <c r="AX407" s="101" t="s">
        <v>6</v>
      </c>
      <c r="AY407" s="104" t="s">
        <v>90</v>
      </c>
    </row>
    <row r="408" spans="2:51" s="118" customFormat="1" x14ac:dyDescent="0.2">
      <c r="B408" s="119"/>
      <c r="D408" s="103" t="s">
        <v>99</v>
      </c>
      <c r="E408" s="120" t="s">
        <v>3</v>
      </c>
      <c r="F408" s="121" t="s">
        <v>230</v>
      </c>
      <c r="H408" s="120" t="s">
        <v>3</v>
      </c>
      <c r="I408" s="122"/>
      <c r="L408" s="119"/>
      <c r="M408" s="123"/>
      <c r="T408" s="124"/>
      <c r="AT408" s="120" t="s">
        <v>99</v>
      </c>
      <c r="AU408" s="120" t="s">
        <v>5</v>
      </c>
      <c r="AV408" s="118" t="s">
        <v>89</v>
      </c>
      <c r="AW408" s="118" t="s">
        <v>101</v>
      </c>
      <c r="AX408" s="118" t="s">
        <v>6</v>
      </c>
      <c r="AY408" s="120" t="s">
        <v>90</v>
      </c>
    </row>
    <row r="409" spans="2:51" s="101" customFormat="1" x14ac:dyDescent="0.2">
      <c r="B409" s="102"/>
      <c r="D409" s="103" t="s">
        <v>99</v>
      </c>
      <c r="E409" s="104" t="s">
        <v>3</v>
      </c>
      <c r="F409" s="105" t="s">
        <v>718</v>
      </c>
      <c r="H409" s="106">
        <v>-4.7279999999999998</v>
      </c>
      <c r="I409" s="107"/>
      <c r="L409" s="102"/>
      <c r="M409" s="108"/>
      <c r="T409" s="109"/>
      <c r="AT409" s="104" t="s">
        <v>99</v>
      </c>
      <c r="AU409" s="104" t="s">
        <v>5</v>
      </c>
      <c r="AV409" s="101" t="s">
        <v>5</v>
      </c>
      <c r="AW409" s="101" t="s">
        <v>101</v>
      </c>
      <c r="AX409" s="101" t="s">
        <v>6</v>
      </c>
      <c r="AY409" s="104" t="s">
        <v>90</v>
      </c>
    </row>
    <row r="410" spans="2:51" s="101" customFormat="1" x14ac:dyDescent="0.2">
      <c r="B410" s="102"/>
      <c r="D410" s="103" t="s">
        <v>99</v>
      </c>
      <c r="E410" s="104" t="s">
        <v>3</v>
      </c>
      <c r="F410" s="105" t="s">
        <v>719</v>
      </c>
      <c r="H410" s="106">
        <v>-3.7949999999999999</v>
      </c>
      <c r="I410" s="107"/>
      <c r="L410" s="102"/>
      <c r="M410" s="108"/>
      <c r="T410" s="109"/>
      <c r="AT410" s="104" t="s">
        <v>99</v>
      </c>
      <c r="AU410" s="104" t="s">
        <v>5</v>
      </c>
      <c r="AV410" s="101" t="s">
        <v>5</v>
      </c>
      <c r="AW410" s="101" t="s">
        <v>101</v>
      </c>
      <c r="AX410" s="101" t="s">
        <v>6</v>
      </c>
      <c r="AY410" s="104" t="s">
        <v>90</v>
      </c>
    </row>
    <row r="411" spans="2:51" s="118" customFormat="1" x14ac:dyDescent="0.2">
      <c r="B411" s="119"/>
      <c r="D411" s="103" t="s">
        <v>99</v>
      </c>
      <c r="E411" s="120" t="s">
        <v>3</v>
      </c>
      <c r="F411" s="121" t="s">
        <v>638</v>
      </c>
      <c r="H411" s="120" t="s">
        <v>3</v>
      </c>
      <c r="I411" s="122"/>
      <c r="L411" s="119"/>
      <c r="M411" s="123"/>
      <c r="T411" s="124"/>
      <c r="AT411" s="120" t="s">
        <v>99</v>
      </c>
      <c r="AU411" s="120" t="s">
        <v>5</v>
      </c>
      <c r="AV411" s="118" t="s">
        <v>89</v>
      </c>
      <c r="AW411" s="118" t="s">
        <v>101</v>
      </c>
      <c r="AX411" s="118" t="s">
        <v>6</v>
      </c>
      <c r="AY411" s="120" t="s">
        <v>90</v>
      </c>
    </row>
    <row r="412" spans="2:51" s="101" customFormat="1" x14ac:dyDescent="0.2">
      <c r="B412" s="102"/>
      <c r="D412" s="103" t="s">
        <v>99</v>
      </c>
      <c r="E412" s="104" t="s">
        <v>3</v>
      </c>
      <c r="F412" s="105" t="s">
        <v>720</v>
      </c>
      <c r="H412" s="106">
        <v>1.9379999999999999</v>
      </c>
      <c r="I412" s="107"/>
      <c r="L412" s="102"/>
      <c r="M412" s="108"/>
      <c r="T412" s="109"/>
      <c r="AT412" s="104" t="s">
        <v>99</v>
      </c>
      <c r="AU412" s="104" t="s">
        <v>5</v>
      </c>
      <c r="AV412" s="101" t="s">
        <v>5</v>
      </c>
      <c r="AW412" s="101" t="s">
        <v>101</v>
      </c>
      <c r="AX412" s="101" t="s">
        <v>6</v>
      </c>
      <c r="AY412" s="104" t="s">
        <v>90</v>
      </c>
    </row>
    <row r="413" spans="2:51" s="125" customFormat="1" x14ac:dyDescent="0.2">
      <c r="B413" s="126"/>
      <c r="D413" s="103" t="s">
        <v>99</v>
      </c>
      <c r="E413" s="127" t="s">
        <v>3</v>
      </c>
      <c r="F413" s="128" t="s">
        <v>206</v>
      </c>
      <c r="H413" s="129">
        <v>66.314999999999998</v>
      </c>
      <c r="I413" s="130"/>
      <c r="L413" s="126"/>
      <c r="M413" s="131"/>
      <c r="T413" s="132"/>
      <c r="AT413" s="127" t="s">
        <v>99</v>
      </c>
      <c r="AU413" s="127" t="s">
        <v>5</v>
      </c>
      <c r="AV413" s="125" t="s">
        <v>107</v>
      </c>
      <c r="AW413" s="125" t="s">
        <v>101</v>
      </c>
      <c r="AX413" s="125" t="s">
        <v>6</v>
      </c>
      <c r="AY413" s="127" t="s">
        <v>90</v>
      </c>
    </row>
    <row r="414" spans="2:51" s="118" customFormat="1" x14ac:dyDescent="0.2">
      <c r="B414" s="119"/>
      <c r="D414" s="103" t="s">
        <v>99</v>
      </c>
      <c r="E414" s="120" t="s">
        <v>3</v>
      </c>
      <c r="F414" s="121" t="s">
        <v>723</v>
      </c>
      <c r="H414" s="120" t="s">
        <v>3</v>
      </c>
      <c r="I414" s="122"/>
      <c r="L414" s="119"/>
      <c r="M414" s="123"/>
      <c r="T414" s="124"/>
      <c r="AT414" s="120" t="s">
        <v>99</v>
      </c>
      <c r="AU414" s="120" t="s">
        <v>5</v>
      </c>
      <c r="AV414" s="118" t="s">
        <v>89</v>
      </c>
      <c r="AW414" s="118" t="s">
        <v>101</v>
      </c>
      <c r="AX414" s="118" t="s">
        <v>6</v>
      </c>
      <c r="AY414" s="120" t="s">
        <v>90</v>
      </c>
    </row>
    <row r="415" spans="2:51" s="101" customFormat="1" x14ac:dyDescent="0.2">
      <c r="B415" s="102"/>
      <c r="D415" s="103" t="s">
        <v>99</v>
      </c>
      <c r="E415" s="104" t="s">
        <v>3</v>
      </c>
      <c r="F415" s="105" t="s">
        <v>724</v>
      </c>
      <c r="H415" s="106">
        <v>127.67700000000001</v>
      </c>
      <c r="I415" s="107"/>
      <c r="L415" s="102"/>
      <c r="M415" s="108"/>
      <c r="T415" s="109"/>
      <c r="AT415" s="104" t="s">
        <v>99</v>
      </c>
      <c r="AU415" s="104" t="s">
        <v>5</v>
      </c>
      <c r="AV415" s="101" t="s">
        <v>5</v>
      </c>
      <c r="AW415" s="101" t="s">
        <v>101</v>
      </c>
      <c r="AX415" s="101" t="s">
        <v>6</v>
      </c>
      <c r="AY415" s="104" t="s">
        <v>90</v>
      </c>
    </row>
    <row r="416" spans="2:51" s="118" customFormat="1" x14ac:dyDescent="0.2">
      <c r="B416" s="119"/>
      <c r="D416" s="103" t="s">
        <v>99</v>
      </c>
      <c r="E416" s="120" t="s">
        <v>3</v>
      </c>
      <c r="F416" s="121" t="s">
        <v>230</v>
      </c>
      <c r="H416" s="120" t="s">
        <v>3</v>
      </c>
      <c r="I416" s="122"/>
      <c r="L416" s="119"/>
      <c r="M416" s="123"/>
      <c r="T416" s="124"/>
      <c r="AT416" s="120" t="s">
        <v>99</v>
      </c>
      <c r="AU416" s="120" t="s">
        <v>5</v>
      </c>
      <c r="AV416" s="118" t="s">
        <v>89</v>
      </c>
      <c r="AW416" s="118" t="s">
        <v>101</v>
      </c>
      <c r="AX416" s="118" t="s">
        <v>6</v>
      </c>
      <c r="AY416" s="120" t="s">
        <v>90</v>
      </c>
    </row>
    <row r="417" spans="2:51" s="101" customFormat="1" x14ac:dyDescent="0.2">
      <c r="B417" s="102"/>
      <c r="D417" s="103" t="s">
        <v>99</v>
      </c>
      <c r="E417" s="104" t="s">
        <v>3</v>
      </c>
      <c r="F417" s="105" t="s">
        <v>725</v>
      </c>
      <c r="H417" s="106">
        <v>-4.95</v>
      </c>
      <c r="I417" s="107"/>
      <c r="L417" s="102"/>
      <c r="M417" s="108"/>
      <c r="T417" s="109"/>
      <c r="AT417" s="104" t="s">
        <v>99</v>
      </c>
      <c r="AU417" s="104" t="s">
        <v>5</v>
      </c>
      <c r="AV417" s="101" t="s">
        <v>5</v>
      </c>
      <c r="AW417" s="101" t="s">
        <v>101</v>
      </c>
      <c r="AX417" s="101" t="s">
        <v>6</v>
      </c>
      <c r="AY417" s="104" t="s">
        <v>90</v>
      </c>
    </row>
    <row r="418" spans="2:51" s="101" customFormat="1" x14ac:dyDescent="0.2">
      <c r="B418" s="102"/>
      <c r="D418" s="103" t="s">
        <v>99</v>
      </c>
      <c r="E418" s="104" t="s">
        <v>3</v>
      </c>
      <c r="F418" s="105" t="s">
        <v>718</v>
      </c>
      <c r="H418" s="106">
        <v>-4.7279999999999998</v>
      </c>
      <c r="I418" s="107"/>
      <c r="L418" s="102"/>
      <c r="M418" s="108"/>
      <c r="T418" s="109"/>
      <c r="AT418" s="104" t="s">
        <v>99</v>
      </c>
      <c r="AU418" s="104" t="s">
        <v>5</v>
      </c>
      <c r="AV418" s="101" t="s">
        <v>5</v>
      </c>
      <c r="AW418" s="101" t="s">
        <v>101</v>
      </c>
      <c r="AX418" s="101" t="s">
        <v>6</v>
      </c>
      <c r="AY418" s="104" t="s">
        <v>90</v>
      </c>
    </row>
    <row r="419" spans="2:51" s="101" customFormat="1" x14ac:dyDescent="0.2">
      <c r="B419" s="102"/>
      <c r="D419" s="103" t="s">
        <v>99</v>
      </c>
      <c r="E419" s="104" t="s">
        <v>3</v>
      </c>
      <c r="F419" s="105" t="s">
        <v>726</v>
      </c>
      <c r="H419" s="106">
        <v>-2.0880000000000001</v>
      </c>
      <c r="I419" s="107"/>
      <c r="L419" s="102"/>
      <c r="M419" s="108"/>
      <c r="T419" s="109"/>
      <c r="AT419" s="104" t="s">
        <v>99</v>
      </c>
      <c r="AU419" s="104" t="s">
        <v>5</v>
      </c>
      <c r="AV419" s="101" t="s">
        <v>5</v>
      </c>
      <c r="AW419" s="101" t="s">
        <v>101</v>
      </c>
      <c r="AX419" s="101" t="s">
        <v>6</v>
      </c>
      <c r="AY419" s="104" t="s">
        <v>90</v>
      </c>
    </row>
    <row r="420" spans="2:51" s="101" customFormat="1" x14ac:dyDescent="0.2">
      <c r="B420" s="102"/>
      <c r="D420" s="103" t="s">
        <v>99</v>
      </c>
      <c r="E420" s="104" t="s">
        <v>3</v>
      </c>
      <c r="F420" s="105" t="s">
        <v>727</v>
      </c>
      <c r="H420" s="106">
        <v>-2.8860000000000001</v>
      </c>
      <c r="I420" s="107"/>
      <c r="L420" s="102"/>
      <c r="M420" s="108"/>
      <c r="T420" s="109"/>
      <c r="AT420" s="104" t="s">
        <v>99</v>
      </c>
      <c r="AU420" s="104" t="s">
        <v>5</v>
      </c>
      <c r="AV420" s="101" t="s">
        <v>5</v>
      </c>
      <c r="AW420" s="101" t="s">
        <v>101</v>
      </c>
      <c r="AX420" s="101" t="s">
        <v>6</v>
      </c>
      <c r="AY420" s="104" t="s">
        <v>90</v>
      </c>
    </row>
    <row r="421" spans="2:51" s="101" customFormat="1" x14ac:dyDescent="0.2">
      <c r="B421" s="102"/>
      <c r="D421" s="103" t="s">
        <v>99</v>
      </c>
      <c r="E421" s="104" t="s">
        <v>3</v>
      </c>
      <c r="F421" s="105" t="s">
        <v>728</v>
      </c>
      <c r="H421" s="106">
        <v>-14.19</v>
      </c>
      <c r="I421" s="107"/>
      <c r="L421" s="102"/>
      <c r="M421" s="108"/>
      <c r="T421" s="109"/>
      <c r="AT421" s="104" t="s">
        <v>99</v>
      </c>
      <c r="AU421" s="104" t="s">
        <v>5</v>
      </c>
      <c r="AV421" s="101" t="s">
        <v>5</v>
      </c>
      <c r="AW421" s="101" t="s">
        <v>101</v>
      </c>
      <c r="AX421" s="101" t="s">
        <v>6</v>
      </c>
      <c r="AY421" s="104" t="s">
        <v>90</v>
      </c>
    </row>
    <row r="422" spans="2:51" s="125" customFormat="1" x14ac:dyDescent="0.2">
      <c r="B422" s="126"/>
      <c r="D422" s="103" t="s">
        <v>99</v>
      </c>
      <c r="E422" s="127" t="s">
        <v>3</v>
      </c>
      <c r="F422" s="128" t="s">
        <v>206</v>
      </c>
      <c r="H422" s="129">
        <v>98.834999999999994</v>
      </c>
      <c r="I422" s="130"/>
      <c r="L422" s="126"/>
      <c r="M422" s="131"/>
      <c r="T422" s="132"/>
      <c r="AT422" s="127" t="s">
        <v>99</v>
      </c>
      <c r="AU422" s="127" t="s">
        <v>5</v>
      </c>
      <c r="AV422" s="125" t="s">
        <v>107</v>
      </c>
      <c r="AW422" s="125" t="s">
        <v>101</v>
      </c>
      <c r="AX422" s="125" t="s">
        <v>6</v>
      </c>
      <c r="AY422" s="127" t="s">
        <v>90</v>
      </c>
    </row>
    <row r="423" spans="2:51" s="118" customFormat="1" x14ac:dyDescent="0.2">
      <c r="B423" s="119"/>
      <c r="D423" s="103" t="s">
        <v>99</v>
      </c>
      <c r="E423" s="120" t="s">
        <v>3</v>
      </c>
      <c r="F423" s="121" t="s">
        <v>729</v>
      </c>
      <c r="H423" s="120" t="s">
        <v>3</v>
      </c>
      <c r="I423" s="122"/>
      <c r="L423" s="119"/>
      <c r="M423" s="123"/>
      <c r="T423" s="124"/>
      <c r="AT423" s="120" t="s">
        <v>99</v>
      </c>
      <c r="AU423" s="120" t="s">
        <v>5</v>
      </c>
      <c r="AV423" s="118" t="s">
        <v>89</v>
      </c>
      <c r="AW423" s="118" t="s">
        <v>101</v>
      </c>
      <c r="AX423" s="118" t="s">
        <v>6</v>
      </c>
      <c r="AY423" s="120" t="s">
        <v>90</v>
      </c>
    </row>
    <row r="424" spans="2:51" s="101" customFormat="1" x14ac:dyDescent="0.2">
      <c r="B424" s="102"/>
      <c r="D424" s="103" t="s">
        <v>99</v>
      </c>
      <c r="E424" s="104" t="s">
        <v>3</v>
      </c>
      <c r="F424" s="105" t="s">
        <v>730</v>
      </c>
      <c r="H424" s="106">
        <v>69.596999999999994</v>
      </c>
      <c r="I424" s="107"/>
      <c r="L424" s="102"/>
      <c r="M424" s="108"/>
      <c r="T424" s="109"/>
      <c r="AT424" s="104" t="s">
        <v>99</v>
      </c>
      <c r="AU424" s="104" t="s">
        <v>5</v>
      </c>
      <c r="AV424" s="101" t="s">
        <v>5</v>
      </c>
      <c r="AW424" s="101" t="s">
        <v>101</v>
      </c>
      <c r="AX424" s="101" t="s">
        <v>6</v>
      </c>
      <c r="AY424" s="104" t="s">
        <v>90</v>
      </c>
    </row>
    <row r="425" spans="2:51" s="118" customFormat="1" x14ac:dyDescent="0.2">
      <c r="B425" s="119"/>
      <c r="D425" s="103" t="s">
        <v>99</v>
      </c>
      <c r="E425" s="120" t="s">
        <v>3</v>
      </c>
      <c r="F425" s="121" t="s">
        <v>230</v>
      </c>
      <c r="H425" s="120" t="s">
        <v>3</v>
      </c>
      <c r="I425" s="122"/>
      <c r="L425" s="119"/>
      <c r="M425" s="123"/>
      <c r="T425" s="124"/>
      <c r="AT425" s="120" t="s">
        <v>99</v>
      </c>
      <c r="AU425" s="120" t="s">
        <v>5</v>
      </c>
      <c r="AV425" s="118" t="s">
        <v>89</v>
      </c>
      <c r="AW425" s="118" t="s">
        <v>101</v>
      </c>
      <c r="AX425" s="118" t="s">
        <v>6</v>
      </c>
      <c r="AY425" s="120" t="s">
        <v>90</v>
      </c>
    </row>
    <row r="426" spans="2:51" s="101" customFormat="1" x14ac:dyDescent="0.2">
      <c r="B426" s="102"/>
      <c r="D426" s="103" t="s">
        <v>99</v>
      </c>
      <c r="E426" s="104" t="s">
        <v>3</v>
      </c>
      <c r="F426" s="105" t="s">
        <v>731</v>
      </c>
      <c r="H426" s="106">
        <v>-1.323</v>
      </c>
      <c r="I426" s="107"/>
      <c r="L426" s="102"/>
      <c r="M426" s="108"/>
      <c r="T426" s="109"/>
      <c r="AT426" s="104" t="s">
        <v>99</v>
      </c>
      <c r="AU426" s="104" t="s">
        <v>5</v>
      </c>
      <c r="AV426" s="101" t="s">
        <v>5</v>
      </c>
      <c r="AW426" s="101" t="s">
        <v>101</v>
      </c>
      <c r="AX426" s="101" t="s">
        <v>6</v>
      </c>
      <c r="AY426" s="104" t="s">
        <v>90</v>
      </c>
    </row>
    <row r="427" spans="2:51" s="101" customFormat="1" x14ac:dyDescent="0.2">
      <c r="B427" s="102"/>
      <c r="D427" s="103" t="s">
        <v>99</v>
      </c>
      <c r="E427" s="104" t="s">
        <v>3</v>
      </c>
      <c r="F427" s="105" t="s">
        <v>710</v>
      </c>
      <c r="H427" s="106">
        <v>-1.5760000000000001</v>
      </c>
      <c r="I427" s="107"/>
      <c r="L427" s="102"/>
      <c r="M427" s="108"/>
      <c r="T427" s="109"/>
      <c r="AT427" s="104" t="s">
        <v>99</v>
      </c>
      <c r="AU427" s="104" t="s">
        <v>5</v>
      </c>
      <c r="AV427" s="101" t="s">
        <v>5</v>
      </c>
      <c r="AW427" s="101" t="s">
        <v>101</v>
      </c>
      <c r="AX427" s="101" t="s">
        <v>6</v>
      </c>
      <c r="AY427" s="104" t="s">
        <v>90</v>
      </c>
    </row>
    <row r="428" spans="2:51" s="118" customFormat="1" x14ac:dyDescent="0.2">
      <c r="B428" s="119"/>
      <c r="D428" s="103" t="s">
        <v>99</v>
      </c>
      <c r="E428" s="120" t="s">
        <v>3</v>
      </c>
      <c r="F428" s="121" t="s">
        <v>638</v>
      </c>
      <c r="H428" s="120" t="s">
        <v>3</v>
      </c>
      <c r="I428" s="122"/>
      <c r="L428" s="119"/>
      <c r="M428" s="123"/>
      <c r="T428" s="124"/>
      <c r="AT428" s="120" t="s">
        <v>99</v>
      </c>
      <c r="AU428" s="120" t="s">
        <v>5</v>
      </c>
      <c r="AV428" s="118" t="s">
        <v>89</v>
      </c>
      <c r="AW428" s="118" t="s">
        <v>101</v>
      </c>
      <c r="AX428" s="118" t="s">
        <v>6</v>
      </c>
      <c r="AY428" s="120" t="s">
        <v>90</v>
      </c>
    </row>
    <row r="429" spans="2:51" s="101" customFormat="1" x14ac:dyDescent="0.2">
      <c r="B429" s="102"/>
      <c r="D429" s="103" t="s">
        <v>99</v>
      </c>
      <c r="E429" s="104" t="s">
        <v>3</v>
      </c>
      <c r="F429" s="105" t="s">
        <v>732</v>
      </c>
      <c r="H429" s="106">
        <v>0.86299999999999999</v>
      </c>
      <c r="I429" s="107"/>
      <c r="L429" s="102"/>
      <c r="M429" s="108"/>
      <c r="T429" s="109"/>
      <c r="AT429" s="104" t="s">
        <v>99</v>
      </c>
      <c r="AU429" s="104" t="s">
        <v>5</v>
      </c>
      <c r="AV429" s="101" t="s">
        <v>5</v>
      </c>
      <c r="AW429" s="101" t="s">
        <v>101</v>
      </c>
      <c r="AX429" s="101" t="s">
        <v>6</v>
      </c>
      <c r="AY429" s="104" t="s">
        <v>90</v>
      </c>
    </row>
    <row r="430" spans="2:51" s="125" customFormat="1" x14ac:dyDescent="0.2">
      <c r="B430" s="126"/>
      <c r="D430" s="103" t="s">
        <v>99</v>
      </c>
      <c r="E430" s="127" t="s">
        <v>3</v>
      </c>
      <c r="F430" s="128" t="s">
        <v>206</v>
      </c>
      <c r="H430" s="129">
        <v>67.561000000000007</v>
      </c>
      <c r="I430" s="130"/>
      <c r="L430" s="126"/>
      <c r="M430" s="131"/>
      <c r="T430" s="132"/>
      <c r="AT430" s="127" t="s">
        <v>99</v>
      </c>
      <c r="AU430" s="127" t="s">
        <v>5</v>
      </c>
      <c r="AV430" s="125" t="s">
        <v>107</v>
      </c>
      <c r="AW430" s="125" t="s">
        <v>101</v>
      </c>
      <c r="AX430" s="125" t="s">
        <v>6</v>
      </c>
      <c r="AY430" s="127" t="s">
        <v>90</v>
      </c>
    </row>
    <row r="431" spans="2:51" s="118" customFormat="1" x14ac:dyDescent="0.2">
      <c r="B431" s="119"/>
      <c r="D431" s="103" t="s">
        <v>99</v>
      </c>
      <c r="E431" s="120" t="s">
        <v>3</v>
      </c>
      <c r="F431" s="121" t="s">
        <v>733</v>
      </c>
      <c r="H431" s="120" t="s">
        <v>3</v>
      </c>
      <c r="I431" s="122"/>
      <c r="L431" s="119"/>
      <c r="M431" s="123"/>
      <c r="T431" s="124"/>
      <c r="AT431" s="120" t="s">
        <v>99</v>
      </c>
      <c r="AU431" s="120" t="s">
        <v>5</v>
      </c>
      <c r="AV431" s="118" t="s">
        <v>89</v>
      </c>
      <c r="AW431" s="118" t="s">
        <v>101</v>
      </c>
      <c r="AX431" s="118" t="s">
        <v>6</v>
      </c>
      <c r="AY431" s="120" t="s">
        <v>90</v>
      </c>
    </row>
    <row r="432" spans="2:51" s="101" customFormat="1" x14ac:dyDescent="0.2">
      <c r="B432" s="102"/>
      <c r="D432" s="103" t="s">
        <v>99</v>
      </c>
      <c r="E432" s="104" t="s">
        <v>3</v>
      </c>
      <c r="F432" s="105" t="s">
        <v>734</v>
      </c>
      <c r="H432" s="106">
        <v>63.195</v>
      </c>
      <c r="I432" s="107"/>
      <c r="L432" s="102"/>
      <c r="M432" s="108"/>
      <c r="T432" s="109"/>
      <c r="AT432" s="104" t="s">
        <v>99</v>
      </c>
      <c r="AU432" s="104" t="s">
        <v>5</v>
      </c>
      <c r="AV432" s="101" t="s">
        <v>5</v>
      </c>
      <c r="AW432" s="101" t="s">
        <v>101</v>
      </c>
      <c r="AX432" s="101" t="s">
        <v>6</v>
      </c>
      <c r="AY432" s="104" t="s">
        <v>90</v>
      </c>
    </row>
    <row r="433" spans="2:51" s="118" customFormat="1" x14ac:dyDescent="0.2">
      <c r="B433" s="119"/>
      <c r="D433" s="103" t="s">
        <v>99</v>
      </c>
      <c r="E433" s="120" t="s">
        <v>3</v>
      </c>
      <c r="F433" s="121" t="s">
        <v>230</v>
      </c>
      <c r="H433" s="120" t="s">
        <v>3</v>
      </c>
      <c r="I433" s="122"/>
      <c r="L433" s="119"/>
      <c r="M433" s="123"/>
      <c r="T433" s="124"/>
      <c r="AT433" s="120" t="s">
        <v>99</v>
      </c>
      <c r="AU433" s="120" t="s">
        <v>5</v>
      </c>
      <c r="AV433" s="118" t="s">
        <v>89</v>
      </c>
      <c r="AW433" s="118" t="s">
        <v>101</v>
      </c>
      <c r="AX433" s="118" t="s">
        <v>6</v>
      </c>
      <c r="AY433" s="120" t="s">
        <v>90</v>
      </c>
    </row>
    <row r="434" spans="2:51" s="101" customFormat="1" x14ac:dyDescent="0.2">
      <c r="B434" s="102"/>
      <c r="D434" s="103" t="s">
        <v>99</v>
      </c>
      <c r="E434" s="104" t="s">
        <v>3</v>
      </c>
      <c r="F434" s="105" t="s">
        <v>719</v>
      </c>
      <c r="H434" s="106">
        <v>-3.7949999999999999</v>
      </c>
      <c r="I434" s="107"/>
      <c r="L434" s="102"/>
      <c r="M434" s="108"/>
      <c r="T434" s="109"/>
      <c r="AT434" s="104" t="s">
        <v>99</v>
      </c>
      <c r="AU434" s="104" t="s">
        <v>5</v>
      </c>
      <c r="AV434" s="101" t="s">
        <v>5</v>
      </c>
      <c r="AW434" s="101" t="s">
        <v>101</v>
      </c>
      <c r="AX434" s="101" t="s">
        <v>6</v>
      </c>
      <c r="AY434" s="104" t="s">
        <v>90</v>
      </c>
    </row>
    <row r="435" spans="2:51" s="101" customFormat="1" x14ac:dyDescent="0.2">
      <c r="B435" s="102"/>
      <c r="D435" s="103" t="s">
        <v>99</v>
      </c>
      <c r="E435" s="104" t="s">
        <v>3</v>
      </c>
      <c r="F435" s="105" t="s">
        <v>726</v>
      </c>
      <c r="H435" s="106">
        <v>-2.0880000000000001</v>
      </c>
      <c r="I435" s="107"/>
      <c r="L435" s="102"/>
      <c r="M435" s="108"/>
      <c r="T435" s="109"/>
      <c r="AT435" s="104" t="s">
        <v>99</v>
      </c>
      <c r="AU435" s="104" t="s">
        <v>5</v>
      </c>
      <c r="AV435" s="101" t="s">
        <v>5</v>
      </c>
      <c r="AW435" s="101" t="s">
        <v>101</v>
      </c>
      <c r="AX435" s="101" t="s">
        <v>6</v>
      </c>
      <c r="AY435" s="104" t="s">
        <v>90</v>
      </c>
    </row>
    <row r="436" spans="2:51" s="118" customFormat="1" x14ac:dyDescent="0.2">
      <c r="B436" s="119"/>
      <c r="D436" s="103" t="s">
        <v>99</v>
      </c>
      <c r="E436" s="120" t="s">
        <v>3</v>
      </c>
      <c r="F436" s="121" t="s">
        <v>638</v>
      </c>
      <c r="H436" s="120" t="s">
        <v>3</v>
      </c>
      <c r="I436" s="122"/>
      <c r="L436" s="119"/>
      <c r="M436" s="123"/>
      <c r="T436" s="124"/>
      <c r="AT436" s="120" t="s">
        <v>99</v>
      </c>
      <c r="AU436" s="120" t="s">
        <v>5</v>
      </c>
      <c r="AV436" s="118" t="s">
        <v>89</v>
      </c>
      <c r="AW436" s="118" t="s">
        <v>101</v>
      </c>
      <c r="AX436" s="118" t="s">
        <v>6</v>
      </c>
      <c r="AY436" s="120" t="s">
        <v>90</v>
      </c>
    </row>
    <row r="437" spans="2:51" s="101" customFormat="1" x14ac:dyDescent="0.2">
      <c r="B437" s="102"/>
      <c r="D437" s="103" t="s">
        <v>99</v>
      </c>
      <c r="E437" s="104" t="s">
        <v>3</v>
      </c>
      <c r="F437" s="105" t="s">
        <v>720</v>
      </c>
      <c r="H437" s="106">
        <v>1.9379999999999999</v>
      </c>
      <c r="I437" s="107"/>
      <c r="L437" s="102"/>
      <c r="M437" s="108"/>
      <c r="T437" s="109"/>
      <c r="AT437" s="104" t="s">
        <v>99</v>
      </c>
      <c r="AU437" s="104" t="s">
        <v>5</v>
      </c>
      <c r="AV437" s="101" t="s">
        <v>5</v>
      </c>
      <c r="AW437" s="101" t="s">
        <v>101</v>
      </c>
      <c r="AX437" s="101" t="s">
        <v>6</v>
      </c>
      <c r="AY437" s="104" t="s">
        <v>90</v>
      </c>
    </row>
    <row r="438" spans="2:51" s="125" customFormat="1" x14ac:dyDescent="0.2">
      <c r="B438" s="126"/>
      <c r="D438" s="103" t="s">
        <v>99</v>
      </c>
      <c r="E438" s="127" t="s">
        <v>3</v>
      </c>
      <c r="F438" s="128" t="s">
        <v>206</v>
      </c>
      <c r="H438" s="129">
        <v>59.25</v>
      </c>
      <c r="I438" s="130"/>
      <c r="L438" s="126"/>
      <c r="M438" s="131"/>
      <c r="T438" s="132"/>
      <c r="AT438" s="127" t="s">
        <v>99</v>
      </c>
      <c r="AU438" s="127" t="s">
        <v>5</v>
      </c>
      <c r="AV438" s="125" t="s">
        <v>107</v>
      </c>
      <c r="AW438" s="125" t="s">
        <v>101</v>
      </c>
      <c r="AX438" s="125" t="s">
        <v>6</v>
      </c>
      <c r="AY438" s="127" t="s">
        <v>90</v>
      </c>
    </row>
    <row r="439" spans="2:51" s="118" customFormat="1" x14ac:dyDescent="0.2">
      <c r="B439" s="119"/>
      <c r="D439" s="103" t="s">
        <v>99</v>
      </c>
      <c r="E439" s="120" t="s">
        <v>3</v>
      </c>
      <c r="F439" s="121" t="s">
        <v>735</v>
      </c>
      <c r="H439" s="120" t="s">
        <v>3</v>
      </c>
      <c r="I439" s="122"/>
      <c r="L439" s="119"/>
      <c r="M439" s="123"/>
      <c r="T439" s="124"/>
      <c r="AT439" s="120" t="s">
        <v>99</v>
      </c>
      <c r="AU439" s="120" t="s">
        <v>5</v>
      </c>
      <c r="AV439" s="118" t="s">
        <v>89</v>
      </c>
      <c r="AW439" s="118" t="s">
        <v>101</v>
      </c>
      <c r="AX439" s="118" t="s">
        <v>6</v>
      </c>
      <c r="AY439" s="120" t="s">
        <v>90</v>
      </c>
    </row>
    <row r="440" spans="2:51" s="101" customFormat="1" x14ac:dyDescent="0.2">
      <c r="B440" s="102"/>
      <c r="D440" s="103" t="s">
        <v>99</v>
      </c>
      <c r="E440" s="104" t="s">
        <v>3</v>
      </c>
      <c r="F440" s="105" t="s">
        <v>736</v>
      </c>
      <c r="H440" s="106">
        <v>45.143999999999998</v>
      </c>
      <c r="I440" s="107"/>
      <c r="L440" s="102"/>
      <c r="M440" s="108"/>
      <c r="T440" s="109"/>
      <c r="AT440" s="104" t="s">
        <v>99</v>
      </c>
      <c r="AU440" s="104" t="s">
        <v>5</v>
      </c>
      <c r="AV440" s="101" t="s">
        <v>5</v>
      </c>
      <c r="AW440" s="101" t="s">
        <v>101</v>
      </c>
      <c r="AX440" s="101" t="s">
        <v>6</v>
      </c>
      <c r="AY440" s="104" t="s">
        <v>90</v>
      </c>
    </row>
    <row r="441" spans="2:51" s="118" customFormat="1" x14ac:dyDescent="0.2">
      <c r="B441" s="119"/>
      <c r="D441" s="103" t="s">
        <v>99</v>
      </c>
      <c r="E441" s="120" t="s">
        <v>3</v>
      </c>
      <c r="F441" s="121" t="s">
        <v>230</v>
      </c>
      <c r="H441" s="120" t="s">
        <v>3</v>
      </c>
      <c r="I441" s="122"/>
      <c r="L441" s="119"/>
      <c r="M441" s="123"/>
      <c r="T441" s="124"/>
      <c r="AT441" s="120" t="s">
        <v>99</v>
      </c>
      <c r="AU441" s="120" t="s">
        <v>5</v>
      </c>
      <c r="AV441" s="118" t="s">
        <v>89</v>
      </c>
      <c r="AW441" s="118" t="s">
        <v>101</v>
      </c>
      <c r="AX441" s="118" t="s">
        <v>6</v>
      </c>
      <c r="AY441" s="120" t="s">
        <v>90</v>
      </c>
    </row>
    <row r="442" spans="2:51" s="101" customFormat="1" x14ac:dyDescent="0.2">
      <c r="B442" s="102"/>
      <c r="D442" s="103" t="s">
        <v>99</v>
      </c>
      <c r="E442" s="104" t="s">
        <v>3</v>
      </c>
      <c r="F442" s="105" t="s">
        <v>675</v>
      </c>
      <c r="H442" s="106">
        <v>-5.8079999999999998</v>
      </c>
      <c r="I442" s="107"/>
      <c r="L442" s="102"/>
      <c r="M442" s="108"/>
      <c r="T442" s="109"/>
      <c r="AT442" s="104" t="s">
        <v>99</v>
      </c>
      <c r="AU442" s="104" t="s">
        <v>5</v>
      </c>
      <c r="AV442" s="101" t="s">
        <v>5</v>
      </c>
      <c r="AW442" s="101" t="s">
        <v>101</v>
      </c>
      <c r="AX442" s="101" t="s">
        <v>6</v>
      </c>
      <c r="AY442" s="104" t="s">
        <v>90</v>
      </c>
    </row>
    <row r="443" spans="2:51" s="101" customFormat="1" x14ac:dyDescent="0.2">
      <c r="B443" s="102"/>
      <c r="D443" s="103" t="s">
        <v>99</v>
      </c>
      <c r="E443" s="104" t="s">
        <v>3</v>
      </c>
      <c r="F443" s="105" t="s">
        <v>737</v>
      </c>
      <c r="H443" s="106">
        <v>-5.59</v>
      </c>
      <c r="I443" s="107"/>
      <c r="L443" s="102"/>
      <c r="M443" s="108"/>
      <c r="T443" s="109"/>
      <c r="AT443" s="104" t="s">
        <v>99</v>
      </c>
      <c r="AU443" s="104" t="s">
        <v>5</v>
      </c>
      <c r="AV443" s="101" t="s">
        <v>5</v>
      </c>
      <c r="AW443" s="101" t="s">
        <v>101</v>
      </c>
      <c r="AX443" s="101" t="s">
        <v>6</v>
      </c>
      <c r="AY443" s="104" t="s">
        <v>90</v>
      </c>
    </row>
    <row r="444" spans="2:51" s="101" customFormat="1" x14ac:dyDescent="0.2">
      <c r="B444" s="102"/>
      <c r="D444" s="103" t="s">
        <v>99</v>
      </c>
      <c r="E444" s="104" t="s">
        <v>3</v>
      </c>
      <c r="F444" s="105" t="s">
        <v>738</v>
      </c>
      <c r="H444" s="106">
        <v>-1.1499999999999999</v>
      </c>
      <c r="I444" s="107"/>
      <c r="L444" s="102"/>
      <c r="M444" s="108"/>
      <c r="T444" s="109"/>
      <c r="AT444" s="104" t="s">
        <v>99</v>
      </c>
      <c r="AU444" s="104" t="s">
        <v>5</v>
      </c>
      <c r="AV444" s="101" t="s">
        <v>5</v>
      </c>
      <c r="AW444" s="101" t="s">
        <v>101</v>
      </c>
      <c r="AX444" s="101" t="s">
        <v>6</v>
      </c>
      <c r="AY444" s="104" t="s">
        <v>90</v>
      </c>
    </row>
    <row r="445" spans="2:51" s="118" customFormat="1" x14ac:dyDescent="0.2">
      <c r="B445" s="119"/>
      <c r="D445" s="103" t="s">
        <v>99</v>
      </c>
      <c r="E445" s="120" t="s">
        <v>3</v>
      </c>
      <c r="F445" s="121" t="s">
        <v>739</v>
      </c>
      <c r="H445" s="120" t="s">
        <v>3</v>
      </c>
      <c r="I445" s="122"/>
      <c r="L445" s="119"/>
      <c r="M445" s="123"/>
      <c r="T445" s="124"/>
      <c r="AT445" s="120" t="s">
        <v>99</v>
      </c>
      <c r="AU445" s="120" t="s">
        <v>5</v>
      </c>
      <c r="AV445" s="118" t="s">
        <v>89</v>
      </c>
      <c r="AW445" s="118" t="s">
        <v>101</v>
      </c>
      <c r="AX445" s="118" t="s">
        <v>6</v>
      </c>
      <c r="AY445" s="120" t="s">
        <v>90</v>
      </c>
    </row>
    <row r="446" spans="2:51" s="101" customFormat="1" x14ac:dyDescent="0.2">
      <c r="B446" s="102"/>
      <c r="D446" s="103" t="s">
        <v>99</v>
      </c>
      <c r="E446" s="104" t="s">
        <v>3</v>
      </c>
      <c r="F446" s="105" t="s">
        <v>740</v>
      </c>
      <c r="H446" s="106">
        <v>2.09</v>
      </c>
      <c r="I446" s="107"/>
      <c r="L446" s="102"/>
      <c r="M446" s="108"/>
      <c r="T446" s="109"/>
      <c r="AT446" s="104" t="s">
        <v>99</v>
      </c>
      <c r="AU446" s="104" t="s">
        <v>5</v>
      </c>
      <c r="AV446" s="101" t="s">
        <v>5</v>
      </c>
      <c r="AW446" s="101" t="s">
        <v>101</v>
      </c>
      <c r="AX446" s="101" t="s">
        <v>6</v>
      </c>
      <c r="AY446" s="104" t="s">
        <v>90</v>
      </c>
    </row>
    <row r="447" spans="2:51" s="125" customFormat="1" x14ac:dyDescent="0.2">
      <c r="B447" s="126"/>
      <c r="D447" s="103" t="s">
        <v>99</v>
      </c>
      <c r="E447" s="127" t="s">
        <v>3</v>
      </c>
      <c r="F447" s="128" t="s">
        <v>206</v>
      </c>
      <c r="H447" s="129">
        <v>34.686</v>
      </c>
      <c r="I447" s="130"/>
      <c r="L447" s="126"/>
      <c r="M447" s="131"/>
      <c r="T447" s="132"/>
      <c r="AT447" s="127" t="s">
        <v>99</v>
      </c>
      <c r="AU447" s="127" t="s">
        <v>5</v>
      </c>
      <c r="AV447" s="125" t="s">
        <v>107</v>
      </c>
      <c r="AW447" s="125" t="s">
        <v>101</v>
      </c>
      <c r="AX447" s="125" t="s">
        <v>6</v>
      </c>
      <c r="AY447" s="127" t="s">
        <v>90</v>
      </c>
    </row>
    <row r="448" spans="2:51" s="118" customFormat="1" x14ac:dyDescent="0.2">
      <c r="B448" s="119"/>
      <c r="D448" s="103" t="s">
        <v>99</v>
      </c>
      <c r="E448" s="120" t="s">
        <v>3</v>
      </c>
      <c r="F448" s="121" t="s">
        <v>741</v>
      </c>
      <c r="H448" s="120" t="s">
        <v>3</v>
      </c>
      <c r="I448" s="122"/>
      <c r="L448" s="119"/>
      <c r="M448" s="123"/>
      <c r="T448" s="124"/>
      <c r="AT448" s="120" t="s">
        <v>99</v>
      </c>
      <c r="AU448" s="120" t="s">
        <v>5</v>
      </c>
      <c r="AV448" s="118" t="s">
        <v>89</v>
      </c>
      <c r="AW448" s="118" t="s">
        <v>101</v>
      </c>
      <c r="AX448" s="118" t="s">
        <v>6</v>
      </c>
      <c r="AY448" s="120" t="s">
        <v>90</v>
      </c>
    </row>
    <row r="449" spans="2:51" s="101" customFormat="1" x14ac:dyDescent="0.2">
      <c r="B449" s="102"/>
      <c r="D449" s="103" t="s">
        <v>99</v>
      </c>
      <c r="E449" s="104" t="s">
        <v>3</v>
      </c>
      <c r="F449" s="105" t="s">
        <v>742</v>
      </c>
      <c r="H449" s="106">
        <v>59.895000000000003</v>
      </c>
      <c r="I449" s="107"/>
      <c r="L449" s="102"/>
      <c r="M449" s="108"/>
      <c r="T449" s="109"/>
      <c r="AT449" s="104" t="s">
        <v>99</v>
      </c>
      <c r="AU449" s="104" t="s">
        <v>5</v>
      </c>
      <c r="AV449" s="101" t="s">
        <v>5</v>
      </c>
      <c r="AW449" s="101" t="s">
        <v>101</v>
      </c>
      <c r="AX449" s="101" t="s">
        <v>6</v>
      </c>
      <c r="AY449" s="104" t="s">
        <v>90</v>
      </c>
    </row>
    <row r="450" spans="2:51" s="118" customFormat="1" x14ac:dyDescent="0.2">
      <c r="B450" s="119"/>
      <c r="D450" s="103" t="s">
        <v>99</v>
      </c>
      <c r="E450" s="120" t="s">
        <v>3</v>
      </c>
      <c r="F450" s="121" t="s">
        <v>230</v>
      </c>
      <c r="H450" s="120" t="s">
        <v>3</v>
      </c>
      <c r="I450" s="122"/>
      <c r="L450" s="119"/>
      <c r="M450" s="123"/>
      <c r="T450" s="124"/>
      <c r="AT450" s="120" t="s">
        <v>99</v>
      </c>
      <c r="AU450" s="120" t="s">
        <v>5</v>
      </c>
      <c r="AV450" s="118" t="s">
        <v>89</v>
      </c>
      <c r="AW450" s="118" t="s">
        <v>101</v>
      </c>
      <c r="AX450" s="118" t="s">
        <v>6</v>
      </c>
      <c r="AY450" s="120" t="s">
        <v>90</v>
      </c>
    </row>
    <row r="451" spans="2:51" s="101" customFormat="1" x14ac:dyDescent="0.2">
      <c r="B451" s="102"/>
      <c r="D451" s="103" t="s">
        <v>99</v>
      </c>
      <c r="E451" s="104" t="s">
        <v>3</v>
      </c>
      <c r="F451" s="105" t="s">
        <v>719</v>
      </c>
      <c r="H451" s="106">
        <v>-3.7949999999999999</v>
      </c>
      <c r="I451" s="107"/>
      <c r="L451" s="102"/>
      <c r="M451" s="108"/>
      <c r="T451" s="109"/>
      <c r="AT451" s="104" t="s">
        <v>99</v>
      </c>
      <c r="AU451" s="104" t="s">
        <v>5</v>
      </c>
      <c r="AV451" s="101" t="s">
        <v>5</v>
      </c>
      <c r="AW451" s="101" t="s">
        <v>101</v>
      </c>
      <c r="AX451" s="101" t="s">
        <v>6</v>
      </c>
      <c r="AY451" s="104" t="s">
        <v>90</v>
      </c>
    </row>
    <row r="452" spans="2:51" s="101" customFormat="1" x14ac:dyDescent="0.2">
      <c r="B452" s="102"/>
      <c r="D452" s="103" t="s">
        <v>99</v>
      </c>
      <c r="E452" s="104" t="s">
        <v>3</v>
      </c>
      <c r="F452" s="105" t="s">
        <v>710</v>
      </c>
      <c r="H452" s="106">
        <v>-1.5760000000000001</v>
      </c>
      <c r="I452" s="107"/>
      <c r="L452" s="102"/>
      <c r="M452" s="108"/>
      <c r="T452" s="109"/>
      <c r="AT452" s="104" t="s">
        <v>99</v>
      </c>
      <c r="AU452" s="104" t="s">
        <v>5</v>
      </c>
      <c r="AV452" s="101" t="s">
        <v>5</v>
      </c>
      <c r="AW452" s="101" t="s">
        <v>101</v>
      </c>
      <c r="AX452" s="101" t="s">
        <v>6</v>
      </c>
      <c r="AY452" s="104" t="s">
        <v>90</v>
      </c>
    </row>
    <row r="453" spans="2:51" s="118" customFormat="1" x14ac:dyDescent="0.2">
      <c r="B453" s="119"/>
      <c r="D453" s="103" t="s">
        <v>99</v>
      </c>
      <c r="E453" s="120" t="s">
        <v>3</v>
      </c>
      <c r="F453" s="121" t="s">
        <v>638</v>
      </c>
      <c r="H453" s="120" t="s">
        <v>3</v>
      </c>
      <c r="I453" s="122"/>
      <c r="L453" s="119"/>
      <c r="M453" s="123"/>
      <c r="T453" s="124"/>
      <c r="AT453" s="120" t="s">
        <v>99</v>
      </c>
      <c r="AU453" s="120" t="s">
        <v>5</v>
      </c>
      <c r="AV453" s="118" t="s">
        <v>89</v>
      </c>
      <c r="AW453" s="118" t="s">
        <v>101</v>
      </c>
      <c r="AX453" s="118" t="s">
        <v>6</v>
      </c>
      <c r="AY453" s="120" t="s">
        <v>90</v>
      </c>
    </row>
    <row r="454" spans="2:51" s="101" customFormat="1" x14ac:dyDescent="0.2">
      <c r="B454" s="102"/>
      <c r="D454" s="103" t="s">
        <v>99</v>
      </c>
      <c r="E454" s="104" t="s">
        <v>3</v>
      </c>
      <c r="F454" s="105" t="s">
        <v>720</v>
      </c>
      <c r="H454" s="106">
        <v>1.9379999999999999</v>
      </c>
      <c r="I454" s="107"/>
      <c r="L454" s="102"/>
      <c r="M454" s="108"/>
      <c r="T454" s="109"/>
      <c r="AT454" s="104" t="s">
        <v>99</v>
      </c>
      <c r="AU454" s="104" t="s">
        <v>5</v>
      </c>
      <c r="AV454" s="101" t="s">
        <v>5</v>
      </c>
      <c r="AW454" s="101" t="s">
        <v>101</v>
      </c>
      <c r="AX454" s="101" t="s">
        <v>6</v>
      </c>
      <c r="AY454" s="104" t="s">
        <v>90</v>
      </c>
    </row>
    <row r="455" spans="2:51" s="125" customFormat="1" x14ac:dyDescent="0.2">
      <c r="B455" s="126"/>
      <c r="D455" s="103" t="s">
        <v>99</v>
      </c>
      <c r="E455" s="127" t="s">
        <v>3</v>
      </c>
      <c r="F455" s="128" t="s">
        <v>206</v>
      </c>
      <c r="H455" s="129">
        <v>56.462000000000003</v>
      </c>
      <c r="I455" s="130"/>
      <c r="L455" s="126"/>
      <c r="M455" s="131"/>
      <c r="T455" s="132"/>
      <c r="AT455" s="127" t="s">
        <v>99</v>
      </c>
      <c r="AU455" s="127" t="s">
        <v>5</v>
      </c>
      <c r="AV455" s="125" t="s">
        <v>107</v>
      </c>
      <c r="AW455" s="125" t="s">
        <v>101</v>
      </c>
      <c r="AX455" s="125" t="s">
        <v>6</v>
      </c>
      <c r="AY455" s="127" t="s">
        <v>90</v>
      </c>
    </row>
    <row r="456" spans="2:51" s="118" customFormat="1" x14ac:dyDescent="0.2">
      <c r="B456" s="119"/>
      <c r="D456" s="103" t="s">
        <v>99</v>
      </c>
      <c r="E456" s="120" t="s">
        <v>3</v>
      </c>
      <c r="F456" s="121" t="s">
        <v>743</v>
      </c>
      <c r="H456" s="120" t="s">
        <v>3</v>
      </c>
      <c r="I456" s="122"/>
      <c r="L456" s="119"/>
      <c r="M456" s="123"/>
      <c r="T456" s="124"/>
      <c r="AT456" s="120" t="s">
        <v>99</v>
      </c>
      <c r="AU456" s="120" t="s">
        <v>5</v>
      </c>
      <c r="AV456" s="118" t="s">
        <v>89</v>
      </c>
      <c r="AW456" s="118" t="s">
        <v>101</v>
      </c>
      <c r="AX456" s="118" t="s">
        <v>6</v>
      </c>
      <c r="AY456" s="120" t="s">
        <v>90</v>
      </c>
    </row>
    <row r="457" spans="2:51" s="101" customFormat="1" x14ac:dyDescent="0.2">
      <c r="B457" s="102"/>
      <c r="D457" s="103" t="s">
        <v>99</v>
      </c>
      <c r="E457" s="104" t="s">
        <v>3</v>
      </c>
      <c r="F457" s="105" t="s">
        <v>744</v>
      </c>
      <c r="H457" s="106">
        <v>146.85</v>
      </c>
      <c r="I457" s="107"/>
      <c r="L457" s="102"/>
      <c r="M457" s="108"/>
      <c r="T457" s="109"/>
      <c r="AT457" s="104" t="s">
        <v>99</v>
      </c>
      <c r="AU457" s="104" t="s">
        <v>5</v>
      </c>
      <c r="AV457" s="101" t="s">
        <v>5</v>
      </c>
      <c r="AW457" s="101" t="s">
        <v>101</v>
      </c>
      <c r="AX457" s="101" t="s">
        <v>6</v>
      </c>
      <c r="AY457" s="104" t="s">
        <v>90</v>
      </c>
    </row>
    <row r="458" spans="2:51" s="118" customFormat="1" x14ac:dyDescent="0.2">
      <c r="B458" s="119"/>
      <c r="D458" s="103" t="s">
        <v>99</v>
      </c>
      <c r="E458" s="120" t="s">
        <v>3</v>
      </c>
      <c r="F458" s="121" t="s">
        <v>230</v>
      </c>
      <c r="H458" s="120" t="s">
        <v>3</v>
      </c>
      <c r="I458" s="122"/>
      <c r="L458" s="119"/>
      <c r="M458" s="123"/>
      <c r="T458" s="124"/>
      <c r="AT458" s="120" t="s">
        <v>99</v>
      </c>
      <c r="AU458" s="120" t="s">
        <v>5</v>
      </c>
      <c r="AV458" s="118" t="s">
        <v>89</v>
      </c>
      <c r="AW458" s="118" t="s">
        <v>101</v>
      </c>
      <c r="AX458" s="118" t="s">
        <v>6</v>
      </c>
      <c r="AY458" s="120" t="s">
        <v>90</v>
      </c>
    </row>
    <row r="459" spans="2:51" s="101" customFormat="1" x14ac:dyDescent="0.2">
      <c r="B459" s="102"/>
      <c r="D459" s="103" t="s">
        <v>99</v>
      </c>
      <c r="E459" s="104" t="s">
        <v>3</v>
      </c>
      <c r="F459" s="105" t="s">
        <v>672</v>
      </c>
      <c r="H459" s="106">
        <v>-18.975000000000001</v>
      </c>
      <c r="I459" s="107"/>
      <c r="L459" s="102"/>
      <c r="M459" s="108"/>
      <c r="T459" s="109"/>
      <c r="AT459" s="104" t="s">
        <v>99</v>
      </c>
      <c r="AU459" s="104" t="s">
        <v>5</v>
      </c>
      <c r="AV459" s="101" t="s">
        <v>5</v>
      </c>
      <c r="AW459" s="101" t="s">
        <v>101</v>
      </c>
      <c r="AX459" s="101" t="s">
        <v>6</v>
      </c>
      <c r="AY459" s="104" t="s">
        <v>90</v>
      </c>
    </row>
    <row r="460" spans="2:51" s="101" customFormat="1" x14ac:dyDescent="0.2">
      <c r="B460" s="102"/>
      <c r="D460" s="103" t="s">
        <v>99</v>
      </c>
      <c r="E460" s="104" t="s">
        <v>3</v>
      </c>
      <c r="F460" s="105" t="s">
        <v>745</v>
      </c>
      <c r="H460" s="106">
        <v>-8.0749999999999993</v>
      </c>
      <c r="I460" s="107"/>
      <c r="L460" s="102"/>
      <c r="M460" s="108"/>
      <c r="T460" s="109"/>
      <c r="AT460" s="104" t="s">
        <v>99</v>
      </c>
      <c r="AU460" s="104" t="s">
        <v>5</v>
      </c>
      <c r="AV460" s="101" t="s">
        <v>5</v>
      </c>
      <c r="AW460" s="101" t="s">
        <v>101</v>
      </c>
      <c r="AX460" s="101" t="s">
        <v>6</v>
      </c>
      <c r="AY460" s="104" t="s">
        <v>90</v>
      </c>
    </row>
    <row r="461" spans="2:51" s="101" customFormat="1" x14ac:dyDescent="0.2">
      <c r="B461" s="102"/>
      <c r="D461" s="103" t="s">
        <v>99</v>
      </c>
      <c r="E461" s="104" t="s">
        <v>3</v>
      </c>
      <c r="F461" s="105" t="s">
        <v>746</v>
      </c>
      <c r="H461" s="106">
        <v>-3.5459999999999998</v>
      </c>
      <c r="I461" s="107"/>
      <c r="L461" s="102"/>
      <c r="M461" s="108"/>
      <c r="T461" s="109"/>
      <c r="AT461" s="104" t="s">
        <v>99</v>
      </c>
      <c r="AU461" s="104" t="s">
        <v>5</v>
      </c>
      <c r="AV461" s="101" t="s">
        <v>5</v>
      </c>
      <c r="AW461" s="101" t="s">
        <v>101</v>
      </c>
      <c r="AX461" s="101" t="s">
        <v>6</v>
      </c>
      <c r="AY461" s="104" t="s">
        <v>90</v>
      </c>
    </row>
    <row r="462" spans="2:51" s="118" customFormat="1" x14ac:dyDescent="0.2">
      <c r="B462" s="119"/>
      <c r="D462" s="103" t="s">
        <v>99</v>
      </c>
      <c r="E462" s="120" t="s">
        <v>3</v>
      </c>
      <c r="F462" s="121" t="s">
        <v>638</v>
      </c>
      <c r="H462" s="120" t="s">
        <v>3</v>
      </c>
      <c r="I462" s="122"/>
      <c r="L462" s="119"/>
      <c r="M462" s="123"/>
      <c r="T462" s="124"/>
      <c r="AT462" s="120" t="s">
        <v>99</v>
      </c>
      <c r="AU462" s="120" t="s">
        <v>5</v>
      </c>
      <c r="AV462" s="118" t="s">
        <v>89</v>
      </c>
      <c r="AW462" s="118" t="s">
        <v>101</v>
      </c>
      <c r="AX462" s="118" t="s">
        <v>6</v>
      </c>
      <c r="AY462" s="120" t="s">
        <v>90</v>
      </c>
    </row>
    <row r="463" spans="2:51" s="101" customFormat="1" x14ac:dyDescent="0.2">
      <c r="B463" s="102"/>
      <c r="D463" s="103" t="s">
        <v>99</v>
      </c>
      <c r="E463" s="104" t="s">
        <v>3</v>
      </c>
      <c r="F463" s="105" t="s">
        <v>747</v>
      </c>
      <c r="H463" s="106">
        <v>9.6880000000000006</v>
      </c>
      <c r="I463" s="107"/>
      <c r="L463" s="102"/>
      <c r="M463" s="108"/>
      <c r="T463" s="109"/>
      <c r="AT463" s="104" t="s">
        <v>99</v>
      </c>
      <c r="AU463" s="104" t="s">
        <v>5</v>
      </c>
      <c r="AV463" s="101" t="s">
        <v>5</v>
      </c>
      <c r="AW463" s="101" t="s">
        <v>101</v>
      </c>
      <c r="AX463" s="101" t="s">
        <v>6</v>
      </c>
      <c r="AY463" s="104" t="s">
        <v>90</v>
      </c>
    </row>
    <row r="464" spans="2:51" s="118" customFormat="1" x14ac:dyDescent="0.2">
      <c r="B464" s="119"/>
      <c r="D464" s="103" t="s">
        <v>99</v>
      </c>
      <c r="E464" s="120" t="s">
        <v>3</v>
      </c>
      <c r="F464" s="121" t="s">
        <v>748</v>
      </c>
      <c r="H464" s="120" t="s">
        <v>3</v>
      </c>
      <c r="I464" s="122"/>
      <c r="L464" s="119"/>
      <c r="M464" s="123"/>
      <c r="T464" s="124"/>
      <c r="AT464" s="120" t="s">
        <v>99</v>
      </c>
      <c r="AU464" s="120" t="s">
        <v>5</v>
      </c>
      <c r="AV464" s="118" t="s">
        <v>89</v>
      </c>
      <c r="AW464" s="118" t="s">
        <v>101</v>
      </c>
      <c r="AX464" s="118" t="s">
        <v>6</v>
      </c>
      <c r="AY464" s="120" t="s">
        <v>90</v>
      </c>
    </row>
    <row r="465" spans="2:51" s="101" customFormat="1" x14ac:dyDescent="0.2">
      <c r="B465" s="102"/>
      <c r="D465" s="103" t="s">
        <v>99</v>
      </c>
      <c r="E465" s="104" t="s">
        <v>3</v>
      </c>
      <c r="F465" s="105" t="s">
        <v>749</v>
      </c>
      <c r="H465" s="106">
        <v>136.785</v>
      </c>
      <c r="I465" s="107"/>
      <c r="L465" s="102"/>
      <c r="M465" s="108"/>
      <c r="T465" s="109"/>
      <c r="AT465" s="104" t="s">
        <v>99</v>
      </c>
      <c r="AU465" s="104" t="s">
        <v>5</v>
      </c>
      <c r="AV465" s="101" t="s">
        <v>5</v>
      </c>
      <c r="AW465" s="101" t="s">
        <v>101</v>
      </c>
      <c r="AX465" s="101" t="s">
        <v>6</v>
      </c>
      <c r="AY465" s="104" t="s">
        <v>90</v>
      </c>
    </row>
    <row r="466" spans="2:51" s="118" customFormat="1" x14ac:dyDescent="0.2">
      <c r="B466" s="119"/>
      <c r="D466" s="103" t="s">
        <v>99</v>
      </c>
      <c r="E466" s="120" t="s">
        <v>3</v>
      </c>
      <c r="F466" s="121" t="s">
        <v>230</v>
      </c>
      <c r="H466" s="120" t="s">
        <v>3</v>
      </c>
      <c r="I466" s="122"/>
      <c r="L466" s="119"/>
      <c r="M466" s="123"/>
      <c r="T466" s="124"/>
      <c r="AT466" s="120" t="s">
        <v>99</v>
      </c>
      <c r="AU466" s="120" t="s">
        <v>5</v>
      </c>
      <c r="AV466" s="118" t="s">
        <v>89</v>
      </c>
      <c r="AW466" s="118" t="s">
        <v>101</v>
      </c>
      <c r="AX466" s="118" t="s">
        <v>6</v>
      </c>
      <c r="AY466" s="120" t="s">
        <v>90</v>
      </c>
    </row>
    <row r="467" spans="2:51" s="101" customFormat="1" x14ac:dyDescent="0.2">
      <c r="B467" s="102"/>
      <c r="D467" s="103" t="s">
        <v>99</v>
      </c>
      <c r="E467" s="104" t="s">
        <v>3</v>
      </c>
      <c r="F467" s="105" t="s">
        <v>728</v>
      </c>
      <c r="H467" s="106">
        <v>-14.19</v>
      </c>
      <c r="I467" s="107"/>
      <c r="L467" s="102"/>
      <c r="M467" s="108"/>
      <c r="T467" s="109"/>
      <c r="AT467" s="104" t="s">
        <v>99</v>
      </c>
      <c r="AU467" s="104" t="s">
        <v>5</v>
      </c>
      <c r="AV467" s="101" t="s">
        <v>5</v>
      </c>
      <c r="AW467" s="101" t="s">
        <v>101</v>
      </c>
      <c r="AX467" s="101" t="s">
        <v>6</v>
      </c>
      <c r="AY467" s="104" t="s">
        <v>90</v>
      </c>
    </row>
    <row r="468" spans="2:51" s="101" customFormat="1" x14ac:dyDescent="0.2">
      <c r="B468" s="102"/>
      <c r="D468" s="103" t="s">
        <v>99</v>
      </c>
      <c r="E468" s="104" t="s">
        <v>3</v>
      </c>
      <c r="F468" s="105" t="s">
        <v>745</v>
      </c>
      <c r="H468" s="106">
        <v>-8.0749999999999993</v>
      </c>
      <c r="I468" s="107"/>
      <c r="L468" s="102"/>
      <c r="M468" s="108"/>
      <c r="T468" s="109"/>
      <c r="AT468" s="104" t="s">
        <v>99</v>
      </c>
      <c r="AU468" s="104" t="s">
        <v>5</v>
      </c>
      <c r="AV468" s="101" t="s">
        <v>5</v>
      </c>
      <c r="AW468" s="101" t="s">
        <v>101</v>
      </c>
      <c r="AX468" s="101" t="s">
        <v>6</v>
      </c>
      <c r="AY468" s="104" t="s">
        <v>90</v>
      </c>
    </row>
    <row r="469" spans="2:51" s="101" customFormat="1" x14ac:dyDescent="0.2">
      <c r="B469" s="102"/>
      <c r="D469" s="103" t="s">
        <v>99</v>
      </c>
      <c r="E469" s="104" t="s">
        <v>3</v>
      </c>
      <c r="F469" s="105" t="s">
        <v>746</v>
      </c>
      <c r="H469" s="106">
        <v>-3.5459999999999998</v>
      </c>
      <c r="I469" s="107"/>
      <c r="L469" s="102"/>
      <c r="M469" s="108"/>
      <c r="T469" s="109"/>
      <c r="AT469" s="104" t="s">
        <v>99</v>
      </c>
      <c r="AU469" s="104" t="s">
        <v>5</v>
      </c>
      <c r="AV469" s="101" t="s">
        <v>5</v>
      </c>
      <c r="AW469" s="101" t="s">
        <v>101</v>
      </c>
      <c r="AX469" s="101" t="s">
        <v>6</v>
      </c>
      <c r="AY469" s="104" t="s">
        <v>90</v>
      </c>
    </row>
    <row r="470" spans="2:51" s="125" customFormat="1" x14ac:dyDescent="0.2">
      <c r="B470" s="126"/>
      <c r="D470" s="103" t="s">
        <v>99</v>
      </c>
      <c r="E470" s="127" t="s">
        <v>3</v>
      </c>
      <c r="F470" s="128" t="s">
        <v>206</v>
      </c>
      <c r="H470" s="129">
        <v>236.916</v>
      </c>
      <c r="I470" s="130"/>
      <c r="L470" s="126"/>
      <c r="M470" s="131"/>
      <c r="T470" s="132"/>
      <c r="AT470" s="127" t="s">
        <v>99</v>
      </c>
      <c r="AU470" s="127" t="s">
        <v>5</v>
      </c>
      <c r="AV470" s="125" t="s">
        <v>107</v>
      </c>
      <c r="AW470" s="125" t="s">
        <v>101</v>
      </c>
      <c r="AX470" s="125" t="s">
        <v>6</v>
      </c>
      <c r="AY470" s="127" t="s">
        <v>90</v>
      </c>
    </row>
    <row r="471" spans="2:51" s="118" customFormat="1" x14ac:dyDescent="0.2">
      <c r="B471" s="119"/>
      <c r="D471" s="103" t="s">
        <v>99</v>
      </c>
      <c r="E471" s="120" t="s">
        <v>3</v>
      </c>
      <c r="F471" s="121" t="s">
        <v>750</v>
      </c>
      <c r="H471" s="120" t="s">
        <v>3</v>
      </c>
      <c r="I471" s="122"/>
      <c r="L471" s="119"/>
      <c r="M471" s="123"/>
      <c r="T471" s="124"/>
      <c r="AT471" s="120" t="s">
        <v>99</v>
      </c>
      <c r="AU471" s="120" t="s">
        <v>5</v>
      </c>
      <c r="AV471" s="118" t="s">
        <v>89</v>
      </c>
      <c r="AW471" s="118" t="s">
        <v>101</v>
      </c>
      <c r="AX471" s="118" t="s">
        <v>6</v>
      </c>
      <c r="AY471" s="120" t="s">
        <v>90</v>
      </c>
    </row>
    <row r="472" spans="2:51" s="101" customFormat="1" x14ac:dyDescent="0.2">
      <c r="B472" s="102"/>
      <c r="D472" s="103" t="s">
        <v>99</v>
      </c>
      <c r="E472" s="104" t="s">
        <v>3</v>
      </c>
      <c r="F472" s="105" t="s">
        <v>722</v>
      </c>
      <c r="H472" s="106">
        <v>72.900000000000006</v>
      </c>
      <c r="I472" s="107"/>
      <c r="L472" s="102"/>
      <c r="M472" s="108"/>
      <c r="T472" s="109"/>
      <c r="AT472" s="104" t="s">
        <v>99</v>
      </c>
      <c r="AU472" s="104" t="s">
        <v>5</v>
      </c>
      <c r="AV472" s="101" t="s">
        <v>5</v>
      </c>
      <c r="AW472" s="101" t="s">
        <v>101</v>
      </c>
      <c r="AX472" s="101" t="s">
        <v>6</v>
      </c>
      <c r="AY472" s="104" t="s">
        <v>90</v>
      </c>
    </row>
    <row r="473" spans="2:51" s="118" customFormat="1" x14ac:dyDescent="0.2">
      <c r="B473" s="119"/>
      <c r="D473" s="103" t="s">
        <v>99</v>
      </c>
      <c r="E473" s="120" t="s">
        <v>3</v>
      </c>
      <c r="F473" s="121" t="s">
        <v>230</v>
      </c>
      <c r="H473" s="120" t="s">
        <v>3</v>
      </c>
      <c r="I473" s="122"/>
      <c r="L473" s="119"/>
      <c r="M473" s="123"/>
      <c r="T473" s="124"/>
      <c r="AT473" s="120" t="s">
        <v>99</v>
      </c>
      <c r="AU473" s="120" t="s">
        <v>5</v>
      </c>
      <c r="AV473" s="118" t="s">
        <v>89</v>
      </c>
      <c r="AW473" s="118" t="s">
        <v>101</v>
      </c>
      <c r="AX473" s="118" t="s">
        <v>6</v>
      </c>
      <c r="AY473" s="120" t="s">
        <v>90</v>
      </c>
    </row>
    <row r="474" spans="2:51" s="101" customFormat="1" x14ac:dyDescent="0.2">
      <c r="B474" s="102"/>
      <c r="D474" s="103" t="s">
        <v>99</v>
      </c>
      <c r="E474" s="104" t="s">
        <v>3</v>
      </c>
      <c r="F474" s="105" t="s">
        <v>718</v>
      </c>
      <c r="H474" s="106">
        <v>-4.7279999999999998</v>
      </c>
      <c r="I474" s="107"/>
      <c r="L474" s="102"/>
      <c r="M474" s="108"/>
      <c r="T474" s="109"/>
      <c r="AT474" s="104" t="s">
        <v>99</v>
      </c>
      <c r="AU474" s="104" t="s">
        <v>5</v>
      </c>
      <c r="AV474" s="101" t="s">
        <v>5</v>
      </c>
      <c r="AW474" s="101" t="s">
        <v>101</v>
      </c>
      <c r="AX474" s="101" t="s">
        <v>6</v>
      </c>
      <c r="AY474" s="104" t="s">
        <v>90</v>
      </c>
    </row>
    <row r="475" spans="2:51" s="101" customFormat="1" x14ac:dyDescent="0.2">
      <c r="B475" s="102"/>
      <c r="D475" s="103" t="s">
        <v>99</v>
      </c>
      <c r="E475" s="104" t="s">
        <v>3</v>
      </c>
      <c r="F475" s="105" t="s">
        <v>719</v>
      </c>
      <c r="H475" s="106">
        <v>-3.7949999999999999</v>
      </c>
      <c r="I475" s="107"/>
      <c r="L475" s="102"/>
      <c r="M475" s="108"/>
      <c r="T475" s="109"/>
      <c r="AT475" s="104" t="s">
        <v>99</v>
      </c>
      <c r="AU475" s="104" t="s">
        <v>5</v>
      </c>
      <c r="AV475" s="101" t="s">
        <v>5</v>
      </c>
      <c r="AW475" s="101" t="s">
        <v>101</v>
      </c>
      <c r="AX475" s="101" t="s">
        <v>6</v>
      </c>
      <c r="AY475" s="104" t="s">
        <v>90</v>
      </c>
    </row>
    <row r="476" spans="2:51" s="118" customFormat="1" x14ac:dyDescent="0.2">
      <c r="B476" s="119"/>
      <c r="D476" s="103" t="s">
        <v>99</v>
      </c>
      <c r="E476" s="120" t="s">
        <v>3</v>
      </c>
      <c r="F476" s="121" t="s">
        <v>638</v>
      </c>
      <c r="H476" s="120" t="s">
        <v>3</v>
      </c>
      <c r="I476" s="122"/>
      <c r="L476" s="119"/>
      <c r="M476" s="123"/>
      <c r="T476" s="124"/>
      <c r="AT476" s="120" t="s">
        <v>99</v>
      </c>
      <c r="AU476" s="120" t="s">
        <v>5</v>
      </c>
      <c r="AV476" s="118" t="s">
        <v>89</v>
      </c>
      <c r="AW476" s="118" t="s">
        <v>101</v>
      </c>
      <c r="AX476" s="118" t="s">
        <v>6</v>
      </c>
      <c r="AY476" s="120" t="s">
        <v>90</v>
      </c>
    </row>
    <row r="477" spans="2:51" s="101" customFormat="1" x14ac:dyDescent="0.2">
      <c r="B477" s="102"/>
      <c r="D477" s="103" t="s">
        <v>99</v>
      </c>
      <c r="E477" s="104" t="s">
        <v>3</v>
      </c>
      <c r="F477" s="105" t="s">
        <v>720</v>
      </c>
      <c r="H477" s="106">
        <v>1.9379999999999999</v>
      </c>
      <c r="I477" s="107"/>
      <c r="L477" s="102"/>
      <c r="M477" s="108"/>
      <c r="T477" s="109"/>
      <c r="AT477" s="104" t="s">
        <v>99</v>
      </c>
      <c r="AU477" s="104" t="s">
        <v>5</v>
      </c>
      <c r="AV477" s="101" t="s">
        <v>5</v>
      </c>
      <c r="AW477" s="101" t="s">
        <v>101</v>
      </c>
      <c r="AX477" s="101" t="s">
        <v>6</v>
      </c>
      <c r="AY477" s="104" t="s">
        <v>90</v>
      </c>
    </row>
    <row r="478" spans="2:51" s="125" customFormat="1" x14ac:dyDescent="0.2">
      <c r="B478" s="126"/>
      <c r="D478" s="103" t="s">
        <v>99</v>
      </c>
      <c r="E478" s="127" t="s">
        <v>3</v>
      </c>
      <c r="F478" s="128" t="s">
        <v>206</v>
      </c>
      <c r="H478" s="129">
        <v>66.314999999999998</v>
      </c>
      <c r="I478" s="130"/>
      <c r="L478" s="126"/>
      <c r="M478" s="131"/>
      <c r="T478" s="132"/>
      <c r="AT478" s="127" t="s">
        <v>99</v>
      </c>
      <c r="AU478" s="127" t="s">
        <v>5</v>
      </c>
      <c r="AV478" s="125" t="s">
        <v>107</v>
      </c>
      <c r="AW478" s="125" t="s">
        <v>101</v>
      </c>
      <c r="AX478" s="125" t="s">
        <v>6</v>
      </c>
      <c r="AY478" s="127" t="s">
        <v>90</v>
      </c>
    </row>
    <row r="479" spans="2:51" s="118" customFormat="1" x14ac:dyDescent="0.2">
      <c r="B479" s="119"/>
      <c r="D479" s="103" t="s">
        <v>99</v>
      </c>
      <c r="E479" s="120" t="s">
        <v>3</v>
      </c>
      <c r="F479" s="121" t="s">
        <v>751</v>
      </c>
      <c r="H479" s="120" t="s">
        <v>3</v>
      </c>
      <c r="I479" s="122"/>
      <c r="L479" s="119"/>
      <c r="M479" s="123"/>
      <c r="T479" s="124"/>
      <c r="AT479" s="120" t="s">
        <v>99</v>
      </c>
      <c r="AU479" s="120" t="s">
        <v>5</v>
      </c>
      <c r="AV479" s="118" t="s">
        <v>89</v>
      </c>
      <c r="AW479" s="118" t="s">
        <v>101</v>
      </c>
      <c r="AX479" s="118" t="s">
        <v>6</v>
      </c>
      <c r="AY479" s="120" t="s">
        <v>90</v>
      </c>
    </row>
    <row r="480" spans="2:51" s="101" customFormat="1" x14ac:dyDescent="0.2">
      <c r="B480" s="102"/>
      <c r="D480" s="103" t="s">
        <v>99</v>
      </c>
      <c r="E480" s="104" t="s">
        <v>3</v>
      </c>
      <c r="F480" s="105" t="s">
        <v>752</v>
      </c>
      <c r="H480" s="106">
        <v>123.42</v>
      </c>
      <c r="I480" s="107"/>
      <c r="L480" s="102"/>
      <c r="M480" s="108"/>
      <c r="T480" s="109"/>
      <c r="AT480" s="104" t="s">
        <v>99</v>
      </c>
      <c r="AU480" s="104" t="s">
        <v>5</v>
      </c>
      <c r="AV480" s="101" t="s">
        <v>5</v>
      </c>
      <c r="AW480" s="101" t="s">
        <v>101</v>
      </c>
      <c r="AX480" s="101" t="s">
        <v>6</v>
      </c>
      <c r="AY480" s="104" t="s">
        <v>90</v>
      </c>
    </row>
    <row r="481" spans="2:51" s="118" customFormat="1" x14ac:dyDescent="0.2">
      <c r="B481" s="119"/>
      <c r="D481" s="103" t="s">
        <v>99</v>
      </c>
      <c r="E481" s="120" t="s">
        <v>3</v>
      </c>
      <c r="F481" s="121" t="s">
        <v>230</v>
      </c>
      <c r="H481" s="120" t="s">
        <v>3</v>
      </c>
      <c r="I481" s="122"/>
      <c r="L481" s="119"/>
      <c r="M481" s="123"/>
      <c r="T481" s="124"/>
      <c r="AT481" s="120" t="s">
        <v>99</v>
      </c>
      <c r="AU481" s="120" t="s">
        <v>5</v>
      </c>
      <c r="AV481" s="118" t="s">
        <v>89</v>
      </c>
      <c r="AW481" s="118" t="s">
        <v>101</v>
      </c>
      <c r="AX481" s="118" t="s">
        <v>6</v>
      </c>
      <c r="AY481" s="120" t="s">
        <v>90</v>
      </c>
    </row>
    <row r="482" spans="2:51" s="101" customFormat="1" x14ac:dyDescent="0.2">
      <c r="B482" s="102"/>
      <c r="D482" s="103" t="s">
        <v>99</v>
      </c>
      <c r="E482" s="104" t="s">
        <v>3</v>
      </c>
      <c r="F482" s="105" t="s">
        <v>728</v>
      </c>
      <c r="H482" s="106">
        <v>-14.19</v>
      </c>
      <c r="I482" s="107"/>
      <c r="L482" s="102"/>
      <c r="M482" s="108"/>
      <c r="T482" s="109"/>
      <c r="AT482" s="104" t="s">
        <v>99</v>
      </c>
      <c r="AU482" s="104" t="s">
        <v>5</v>
      </c>
      <c r="AV482" s="101" t="s">
        <v>5</v>
      </c>
      <c r="AW482" s="101" t="s">
        <v>101</v>
      </c>
      <c r="AX482" s="101" t="s">
        <v>6</v>
      </c>
      <c r="AY482" s="104" t="s">
        <v>90</v>
      </c>
    </row>
    <row r="483" spans="2:51" s="101" customFormat="1" x14ac:dyDescent="0.2">
      <c r="B483" s="102"/>
      <c r="D483" s="103" t="s">
        <v>99</v>
      </c>
      <c r="E483" s="104" t="s">
        <v>3</v>
      </c>
      <c r="F483" s="105" t="s">
        <v>753</v>
      </c>
      <c r="H483" s="106">
        <v>-7.88</v>
      </c>
      <c r="I483" s="107"/>
      <c r="L483" s="102"/>
      <c r="M483" s="108"/>
      <c r="T483" s="109"/>
      <c r="AT483" s="104" t="s">
        <v>99</v>
      </c>
      <c r="AU483" s="104" t="s">
        <v>5</v>
      </c>
      <c r="AV483" s="101" t="s">
        <v>5</v>
      </c>
      <c r="AW483" s="101" t="s">
        <v>101</v>
      </c>
      <c r="AX483" s="101" t="s">
        <v>6</v>
      </c>
      <c r="AY483" s="104" t="s">
        <v>90</v>
      </c>
    </row>
    <row r="484" spans="2:51" s="101" customFormat="1" x14ac:dyDescent="0.2">
      <c r="B484" s="102"/>
      <c r="D484" s="103" t="s">
        <v>99</v>
      </c>
      <c r="E484" s="104" t="s">
        <v>3</v>
      </c>
      <c r="F484" s="105" t="s">
        <v>754</v>
      </c>
      <c r="H484" s="106">
        <v>-3.718</v>
      </c>
      <c r="I484" s="107"/>
      <c r="L484" s="102"/>
      <c r="M484" s="108"/>
      <c r="T484" s="109"/>
      <c r="AT484" s="104" t="s">
        <v>99</v>
      </c>
      <c r="AU484" s="104" t="s">
        <v>5</v>
      </c>
      <c r="AV484" s="101" t="s">
        <v>5</v>
      </c>
      <c r="AW484" s="101" t="s">
        <v>101</v>
      </c>
      <c r="AX484" s="101" t="s">
        <v>6</v>
      </c>
      <c r="AY484" s="104" t="s">
        <v>90</v>
      </c>
    </row>
    <row r="485" spans="2:51" s="101" customFormat="1" x14ac:dyDescent="0.2">
      <c r="B485" s="102"/>
      <c r="D485" s="103" t="s">
        <v>99</v>
      </c>
      <c r="E485" s="104" t="s">
        <v>3</v>
      </c>
      <c r="F485" s="105" t="s">
        <v>755</v>
      </c>
      <c r="H485" s="106">
        <v>-2.64</v>
      </c>
      <c r="I485" s="107"/>
      <c r="L485" s="102"/>
      <c r="M485" s="108"/>
      <c r="T485" s="109"/>
      <c r="AT485" s="104" t="s">
        <v>99</v>
      </c>
      <c r="AU485" s="104" t="s">
        <v>5</v>
      </c>
      <c r="AV485" s="101" t="s">
        <v>5</v>
      </c>
      <c r="AW485" s="101" t="s">
        <v>101</v>
      </c>
      <c r="AX485" s="101" t="s">
        <v>6</v>
      </c>
      <c r="AY485" s="104" t="s">
        <v>90</v>
      </c>
    </row>
    <row r="486" spans="2:51" s="101" customFormat="1" x14ac:dyDescent="0.2">
      <c r="B486" s="102"/>
      <c r="D486" s="103" t="s">
        <v>99</v>
      </c>
      <c r="E486" s="104" t="s">
        <v>3</v>
      </c>
      <c r="F486" s="105" t="s">
        <v>725</v>
      </c>
      <c r="H486" s="106">
        <v>-4.95</v>
      </c>
      <c r="I486" s="107"/>
      <c r="L486" s="102"/>
      <c r="M486" s="108"/>
      <c r="T486" s="109"/>
      <c r="AT486" s="104" t="s">
        <v>99</v>
      </c>
      <c r="AU486" s="104" t="s">
        <v>5</v>
      </c>
      <c r="AV486" s="101" t="s">
        <v>5</v>
      </c>
      <c r="AW486" s="101" t="s">
        <v>101</v>
      </c>
      <c r="AX486" s="101" t="s">
        <v>6</v>
      </c>
      <c r="AY486" s="104" t="s">
        <v>90</v>
      </c>
    </row>
    <row r="487" spans="2:51" s="125" customFormat="1" x14ac:dyDescent="0.2">
      <c r="B487" s="126"/>
      <c r="D487" s="103" t="s">
        <v>99</v>
      </c>
      <c r="E487" s="127" t="s">
        <v>3</v>
      </c>
      <c r="F487" s="128" t="s">
        <v>206</v>
      </c>
      <c r="H487" s="129">
        <v>90.042000000000002</v>
      </c>
      <c r="I487" s="130"/>
      <c r="L487" s="126"/>
      <c r="M487" s="131"/>
      <c r="T487" s="132"/>
      <c r="AT487" s="127" t="s">
        <v>99</v>
      </c>
      <c r="AU487" s="127" t="s">
        <v>5</v>
      </c>
      <c r="AV487" s="125" t="s">
        <v>107</v>
      </c>
      <c r="AW487" s="125" t="s">
        <v>101</v>
      </c>
      <c r="AX487" s="125" t="s">
        <v>6</v>
      </c>
      <c r="AY487" s="127" t="s">
        <v>90</v>
      </c>
    </row>
    <row r="488" spans="2:51" s="118" customFormat="1" x14ac:dyDescent="0.2">
      <c r="B488" s="119"/>
      <c r="D488" s="103" t="s">
        <v>99</v>
      </c>
      <c r="E488" s="120" t="s">
        <v>3</v>
      </c>
      <c r="F488" s="121" t="s">
        <v>756</v>
      </c>
      <c r="H488" s="120" t="s">
        <v>3</v>
      </c>
      <c r="I488" s="122"/>
      <c r="L488" s="119"/>
      <c r="M488" s="123"/>
      <c r="T488" s="124"/>
      <c r="AT488" s="120" t="s">
        <v>99</v>
      </c>
      <c r="AU488" s="120" t="s">
        <v>5</v>
      </c>
      <c r="AV488" s="118" t="s">
        <v>89</v>
      </c>
      <c r="AW488" s="118" t="s">
        <v>101</v>
      </c>
      <c r="AX488" s="118" t="s">
        <v>6</v>
      </c>
      <c r="AY488" s="120" t="s">
        <v>90</v>
      </c>
    </row>
    <row r="489" spans="2:51" s="101" customFormat="1" x14ac:dyDescent="0.2">
      <c r="B489" s="102"/>
      <c r="D489" s="103" t="s">
        <v>99</v>
      </c>
      <c r="E489" s="104" t="s">
        <v>3</v>
      </c>
      <c r="F489" s="105" t="s">
        <v>757</v>
      </c>
      <c r="H489" s="106">
        <v>44.055</v>
      </c>
      <c r="I489" s="107"/>
      <c r="L489" s="102"/>
      <c r="M489" s="108"/>
      <c r="T489" s="109"/>
      <c r="AT489" s="104" t="s">
        <v>99</v>
      </c>
      <c r="AU489" s="104" t="s">
        <v>5</v>
      </c>
      <c r="AV489" s="101" t="s">
        <v>5</v>
      </c>
      <c r="AW489" s="101" t="s">
        <v>101</v>
      </c>
      <c r="AX489" s="101" t="s">
        <v>6</v>
      </c>
      <c r="AY489" s="104" t="s">
        <v>90</v>
      </c>
    </row>
    <row r="490" spans="2:51" s="118" customFormat="1" x14ac:dyDescent="0.2">
      <c r="B490" s="119"/>
      <c r="D490" s="103" t="s">
        <v>99</v>
      </c>
      <c r="E490" s="120" t="s">
        <v>3</v>
      </c>
      <c r="F490" s="121" t="s">
        <v>230</v>
      </c>
      <c r="H490" s="120" t="s">
        <v>3</v>
      </c>
      <c r="I490" s="122"/>
      <c r="L490" s="119"/>
      <c r="M490" s="123"/>
      <c r="T490" s="124"/>
      <c r="AT490" s="120" t="s">
        <v>99</v>
      </c>
      <c r="AU490" s="120" t="s">
        <v>5</v>
      </c>
      <c r="AV490" s="118" t="s">
        <v>89</v>
      </c>
      <c r="AW490" s="118" t="s">
        <v>101</v>
      </c>
      <c r="AX490" s="118" t="s">
        <v>6</v>
      </c>
      <c r="AY490" s="120" t="s">
        <v>90</v>
      </c>
    </row>
    <row r="491" spans="2:51" s="101" customFormat="1" x14ac:dyDescent="0.2">
      <c r="B491" s="102"/>
      <c r="D491" s="103" t="s">
        <v>99</v>
      </c>
      <c r="E491" s="104" t="s">
        <v>3</v>
      </c>
      <c r="F491" s="105" t="s">
        <v>674</v>
      </c>
      <c r="H491" s="106">
        <v>-6.1710000000000003</v>
      </c>
      <c r="I491" s="107"/>
      <c r="L491" s="102"/>
      <c r="M491" s="108"/>
      <c r="T491" s="109"/>
      <c r="AT491" s="104" t="s">
        <v>99</v>
      </c>
      <c r="AU491" s="104" t="s">
        <v>5</v>
      </c>
      <c r="AV491" s="101" t="s">
        <v>5</v>
      </c>
      <c r="AW491" s="101" t="s">
        <v>101</v>
      </c>
      <c r="AX491" s="101" t="s">
        <v>6</v>
      </c>
      <c r="AY491" s="104" t="s">
        <v>90</v>
      </c>
    </row>
    <row r="492" spans="2:51" s="101" customFormat="1" x14ac:dyDescent="0.2">
      <c r="B492" s="102"/>
      <c r="D492" s="103" t="s">
        <v>99</v>
      </c>
      <c r="E492" s="104" t="s">
        <v>3</v>
      </c>
      <c r="F492" s="105" t="s">
        <v>738</v>
      </c>
      <c r="H492" s="106">
        <v>-1.1499999999999999</v>
      </c>
      <c r="I492" s="107"/>
      <c r="L492" s="102"/>
      <c r="M492" s="108"/>
      <c r="T492" s="109"/>
      <c r="AT492" s="104" t="s">
        <v>99</v>
      </c>
      <c r="AU492" s="104" t="s">
        <v>5</v>
      </c>
      <c r="AV492" s="101" t="s">
        <v>5</v>
      </c>
      <c r="AW492" s="101" t="s">
        <v>101</v>
      </c>
      <c r="AX492" s="101" t="s">
        <v>6</v>
      </c>
      <c r="AY492" s="104" t="s">
        <v>90</v>
      </c>
    </row>
    <row r="493" spans="2:51" s="101" customFormat="1" x14ac:dyDescent="0.2">
      <c r="B493" s="102"/>
      <c r="D493" s="103" t="s">
        <v>99</v>
      </c>
      <c r="E493" s="104" t="s">
        <v>3</v>
      </c>
      <c r="F493" s="105" t="s">
        <v>758</v>
      </c>
      <c r="H493" s="106">
        <v>-1.7729999999999999</v>
      </c>
      <c r="I493" s="107"/>
      <c r="L493" s="102"/>
      <c r="M493" s="108"/>
      <c r="T493" s="109"/>
      <c r="AT493" s="104" t="s">
        <v>99</v>
      </c>
      <c r="AU493" s="104" t="s">
        <v>5</v>
      </c>
      <c r="AV493" s="101" t="s">
        <v>5</v>
      </c>
      <c r="AW493" s="101" t="s">
        <v>101</v>
      </c>
      <c r="AX493" s="101" t="s">
        <v>6</v>
      </c>
      <c r="AY493" s="104" t="s">
        <v>90</v>
      </c>
    </row>
    <row r="494" spans="2:51" s="101" customFormat="1" x14ac:dyDescent="0.2">
      <c r="B494" s="102"/>
      <c r="D494" s="103" t="s">
        <v>99</v>
      </c>
      <c r="E494" s="104" t="s">
        <v>3</v>
      </c>
      <c r="F494" s="105" t="s">
        <v>754</v>
      </c>
      <c r="H494" s="106">
        <v>-3.718</v>
      </c>
      <c r="I494" s="107"/>
      <c r="L494" s="102"/>
      <c r="M494" s="108"/>
      <c r="T494" s="109"/>
      <c r="AT494" s="104" t="s">
        <v>99</v>
      </c>
      <c r="AU494" s="104" t="s">
        <v>5</v>
      </c>
      <c r="AV494" s="101" t="s">
        <v>5</v>
      </c>
      <c r="AW494" s="101" t="s">
        <v>101</v>
      </c>
      <c r="AX494" s="101" t="s">
        <v>6</v>
      </c>
      <c r="AY494" s="104" t="s">
        <v>90</v>
      </c>
    </row>
    <row r="495" spans="2:51" s="118" customFormat="1" x14ac:dyDescent="0.2">
      <c r="B495" s="119"/>
      <c r="D495" s="103" t="s">
        <v>99</v>
      </c>
      <c r="E495" s="120" t="s">
        <v>3</v>
      </c>
      <c r="F495" s="121" t="s">
        <v>638</v>
      </c>
      <c r="H495" s="120" t="s">
        <v>3</v>
      </c>
      <c r="I495" s="122"/>
      <c r="L495" s="119"/>
      <c r="M495" s="123"/>
      <c r="T495" s="124"/>
      <c r="AT495" s="120" t="s">
        <v>99</v>
      </c>
      <c r="AU495" s="120" t="s">
        <v>5</v>
      </c>
      <c r="AV495" s="118" t="s">
        <v>89</v>
      </c>
      <c r="AW495" s="118" t="s">
        <v>101</v>
      </c>
      <c r="AX495" s="118" t="s">
        <v>6</v>
      </c>
      <c r="AY495" s="120" t="s">
        <v>90</v>
      </c>
    </row>
    <row r="496" spans="2:51" s="101" customFormat="1" x14ac:dyDescent="0.2">
      <c r="B496" s="102"/>
      <c r="D496" s="103" t="s">
        <v>99</v>
      </c>
      <c r="E496" s="104" t="s">
        <v>3</v>
      </c>
      <c r="F496" s="105" t="s">
        <v>759</v>
      </c>
      <c r="H496" s="106">
        <v>2.1179999999999999</v>
      </c>
      <c r="I496" s="107"/>
      <c r="L496" s="102"/>
      <c r="M496" s="108"/>
      <c r="T496" s="109"/>
      <c r="AT496" s="104" t="s">
        <v>99</v>
      </c>
      <c r="AU496" s="104" t="s">
        <v>5</v>
      </c>
      <c r="AV496" s="101" t="s">
        <v>5</v>
      </c>
      <c r="AW496" s="101" t="s">
        <v>101</v>
      </c>
      <c r="AX496" s="101" t="s">
        <v>6</v>
      </c>
      <c r="AY496" s="104" t="s">
        <v>90</v>
      </c>
    </row>
    <row r="497" spans="2:51" s="125" customFormat="1" x14ac:dyDescent="0.2">
      <c r="B497" s="126"/>
      <c r="D497" s="103" t="s">
        <v>99</v>
      </c>
      <c r="E497" s="127" t="s">
        <v>3</v>
      </c>
      <c r="F497" s="128" t="s">
        <v>206</v>
      </c>
      <c r="H497" s="129">
        <v>33.360999999999997</v>
      </c>
      <c r="I497" s="130"/>
      <c r="L497" s="126"/>
      <c r="M497" s="131"/>
      <c r="T497" s="132"/>
      <c r="AT497" s="127" t="s">
        <v>99</v>
      </c>
      <c r="AU497" s="127" t="s">
        <v>5</v>
      </c>
      <c r="AV497" s="125" t="s">
        <v>107</v>
      </c>
      <c r="AW497" s="125" t="s">
        <v>101</v>
      </c>
      <c r="AX497" s="125" t="s">
        <v>6</v>
      </c>
      <c r="AY497" s="127" t="s">
        <v>90</v>
      </c>
    </row>
    <row r="498" spans="2:51" s="118" customFormat="1" x14ac:dyDescent="0.2">
      <c r="B498" s="119"/>
      <c r="D498" s="103" t="s">
        <v>99</v>
      </c>
      <c r="E498" s="120" t="s">
        <v>3</v>
      </c>
      <c r="F498" s="121" t="s">
        <v>760</v>
      </c>
      <c r="H498" s="120" t="s">
        <v>3</v>
      </c>
      <c r="I498" s="122"/>
      <c r="L498" s="119"/>
      <c r="M498" s="123"/>
      <c r="T498" s="124"/>
      <c r="AT498" s="120" t="s">
        <v>99</v>
      </c>
      <c r="AU498" s="120" t="s">
        <v>5</v>
      </c>
      <c r="AV498" s="118" t="s">
        <v>89</v>
      </c>
      <c r="AW498" s="118" t="s">
        <v>101</v>
      </c>
      <c r="AX498" s="118" t="s">
        <v>6</v>
      </c>
      <c r="AY498" s="120" t="s">
        <v>90</v>
      </c>
    </row>
    <row r="499" spans="2:51" s="101" customFormat="1" x14ac:dyDescent="0.2">
      <c r="B499" s="102"/>
      <c r="D499" s="103" t="s">
        <v>99</v>
      </c>
      <c r="E499" s="104" t="s">
        <v>3</v>
      </c>
      <c r="F499" s="105" t="s">
        <v>761</v>
      </c>
      <c r="H499" s="106">
        <v>68.64</v>
      </c>
      <c r="I499" s="107"/>
      <c r="L499" s="102"/>
      <c r="M499" s="108"/>
      <c r="T499" s="109"/>
      <c r="AT499" s="104" t="s">
        <v>99</v>
      </c>
      <c r="AU499" s="104" t="s">
        <v>5</v>
      </c>
      <c r="AV499" s="101" t="s">
        <v>5</v>
      </c>
      <c r="AW499" s="101" t="s">
        <v>101</v>
      </c>
      <c r="AX499" s="101" t="s">
        <v>6</v>
      </c>
      <c r="AY499" s="104" t="s">
        <v>90</v>
      </c>
    </row>
    <row r="500" spans="2:51" s="118" customFormat="1" x14ac:dyDescent="0.2">
      <c r="B500" s="119"/>
      <c r="D500" s="103" t="s">
        <v>99</v>
      </c>
      <c r="E500" s="120" t="s">
        <v>3</v>
      </c>
      <c r="F500" s="121" t="s">
        <v>230</v>
      </c>
      <c r="H500" s="120" t="s">
        <v>3</v>
      </c>
      <c r="I500" s="122"/>
      <c r="L500" s="119"/>
      <c r="M500" s="123"/>
      <c r="T500" s="124"/>
      <c r="AT500" s="120" t="s">
        <v>99</v>
      </c>
      <c r="AU500" s="120" t="s">
        <v>5</v>
      </c>
      <c r="AV500" s="118" t="s">
        <v>89</v>
      </c>
      <c r="AW500" s="118" t="s">
        <v>101</v>
      </c>
      <c r="AX500" s="118" t="s">
        <v>6</v>
      </c>
      <c r="AY500" s="120" t="s">
        <v>90</v>
      </c>
    </row>
    <row r="501" spans="2:51" s="101" customFormat="1" x14ac:dyDescent="0.2">
      <c r="B501" s="102"/>
      <c r="D501" s="103" t="s">
        <v>99</v>
      </c>
      <c r="E501" s="104" t="s">
        <v>3</v>
      </c>
      <c r="F501" s="105" t="s">
        <v>731</v>
      </c>
      <c r="H501" s="106">
        <v>-1.323</v>
      </c>
      <c r="I501" s="107"/>
      <c r="L501" s="102"/>
      <c r="M501" s="108"/>
      <c r="T501" s="109"/>
      <c r="AT501" s="104" t="s">
        <v>99</v>
      </c>
      <c r="AU501" s="104" t="s">
        <v>5</v>
      </c>
      <c r="AV501" s="101" t="s">
        <v>5</v>
      </c>
      <c r="AW501" s="101" t="s">
        <v>101</v>
      </c>
      <c r="AX501" s="101" t="s">
        <v>6</v>
      </c>
      <c r="AY501" s="104" t="s">
        <v>90</v>
      </c>
    </row>
    <row r="502" spans="2:51" s="101" customFormat="1" x14ac:dyDescent="0.2">
      <c r="B502" s="102"/>
      <c r="D502" s="103" t="s">
        <v>99</v>
      </c>
      <c r="E502" s="104" t="s">
        <v>3</v>
      </c>
      <c r="F502" s="105" t="s">
        <v>738</v>
      </c>
      <c r="H502" s="106">
        <v>-1.1499999999999999</v>
      </c>
      <c r="I502" s="107"/>
      <c r="L502" s="102"/>
      <c r="M502" s="108"/>
      <c r="T502" s="109"/>
      <c r="AT502" s="104" t="s">
        <v>99</v>
      </c>
      <c r="AU502" s="104" t="s">
        <v>5</v>
      </c>
      <c r="AV502" s="101" t="s">
        <v>5</v>
      </c>
      <c r="AW502" s="101" t="s">
        <v>101</v>
      </c>
      <c r="AX502" s="101" t="s">
        <v>6</v>
      </c>
      <c r="AY502" s="104" t="s">
        <v>90</v>
      </c>
    </row>
    <row r="503" spans="2:51" s="101" customFormat="1" x14ac:dyDescent="0.2">
      <c r="B503" s="102"/>
      <c r="D503" s="103" t="s">
        <v>99</v>
      </c>
      <c r="E503" s="104" t="s">
        <v>3</v>
      </c>
      <c r="F503" s="105" t="s">
        <v>710</v>
      </c>
      <c r="H503" s="106">
        <v>-1.5760000000000001</v>
      </c>
      <c r="I503" s="107"/>
      <c r="L503" s="102"/>
      <c r="M503" s="108"/>
      <c r="T503" s="109"/>
      <c r="AT503" s="104" t="s">
        <v>99</v>
      </c>
      <c r="AU503" s="104" t="s">
        <v>5</v>
      </c>
      <c r="AV503" s="101" t="s">
        <v>5</v>
      </c>
      <c r="AW503" s="101" t="s">
        <v>101</v>
      </c>
      <c r="AX503" s="101" t="s">
        <v>6</v>
      </c>
      <c r="AY503" s="104" t="s">
        <v>90</v>
      </c>
    </row>
    <row r="504" spans="2:51" s="118" customFormat="1" x14ac:dyDescent="0.2">
      <c r="B504" s="119"/>
      <c r="D504" s="103" t="s">
        <v>99</v>
      </c>
      <c r="E504" s="120" t="s">
        <v>3</v>
      </c>
      <c r="F504" s="121" t="s">
        <v>638</v>
      </c>
      <c r="H504" s="120" t="s">
        <v>3</v>
      </c>
      <c r="I504" s="122"/>
      <c r="L504" s="119"/>
      <c r="M504" s="123"/>
      <c r="T504" s="124"/>
      <c r="AT504" s="120" t="s">
        <v>99</v>
      </c>
      <c r="AU504" s="120" t="s">
        <v>5</v>
      </c>
      <c r="AV504" s="118" t="s">
        <v>89</v>
      </c>
      <c r="AW504" s="118" t="s">
        <v>101</v>
      </c>
      <c r="AX504" s="118" t="s">
        <v>6</v>
      </c>
      <c r="AY504" s="120" t="s">
        <v>90</v>
      </c>
    </row>
    <row r="505" spans="2:51" s="101" customFormat="1" x14ac:dyDescent="0.2">
      <c r="B505" s="102"/>
      <c r="D505" s="103" t="s">
        <v>99</v>
      </c>
      <c r="E505" s="104" t="s">
        <v>3</v>
      </c>
      <c r="F505" s="105" t="s">
        <v>732</v>
      </c>
      <c r="H505" s="106">
        <v>0.86299999999999999</v>
      </c>
      <c r="I505" s="107"/>
      <c r="L505" s="102"/>
      <c r="M505" s="108"/>
      <c r="T505" s="109"/>
      <c r="AT505" s="104" t="s">
        <v>99</v>
      </c>
      <c r="AU505" s="104" t="s">
        <v>5</v>
      </c>
      <c r="AV505" s="101" t="s">
        <v>5</v>
      </c>
      <c r="AW505" s="101" t="s">
        <v>101</v>
      </c>
      <c r="AX505" s="101" t="s">
        <v>6</v>
      </c>
      <c r="AY505" s="104" t="s">
        <v>90</v>
      </c>
    </row>
    <row r="506" spans="2:51" s="125" customFormat="1" x14ac:dyDescent="0.2">
      <c r="B506" s="126"/>
      <c r="D506" s="103" t="s">
        <v>99</v>
      </c>
      <c r="E506" s="127" t="s">
        <v>3</v>
      </c>
      <c r="F506" s="128" t="s">
        <v>206</v>
      </c>
      <c r="H506" s="129">
        <v>65.453999999999994</v>
      </c>
      <c r="I506" s="130"/>
      <c r="L506" s="126"/>
      <c r="M506" s="131"/>
      <c r="T506" s="132"/>
      <c r="AT506" s="127" t="s">
        <v>99</v>
      </c>
      <c r="AU506" s="127" t="s">
        <v>5</v>
      </c>
      <c r="AV506" s="125" t="s">
        <v>107</v>
      </c>
      <c r="AW506" s="125" t="s">
        <v>101</v>
      </c>
      <c r="AX506" s="125" t="s">
        <v>6</v>
      </c>
      <c r="AY506" s="127" t="s">
        <v>90</v>
      </c>
    </row>
    <row r="507" spans="2:51" s="118" customFormat="1" x14ac:dyDescent="0.2">
      <c r="B507" s="119"/>
      <c r="D507" s="103" t="s">
        <v>99</v>
      </c>
      <c r="E507" s="120" t="s">
        <v>3</v>
      </c>
      <c r="F507" s="121" t="s">
        <v>762</v>
      </c>
      <c r="H507" s="120" t="s">
        <v>3</v>
      </c>
      <c r="I507" s="122"/>
      <c r="L507" s="119"/>
      <c r="M507" s="123"/>
      <c r="T507" s="124"/>
      <c r="AT507" s="120" t="s">
        <v>99</v>
      </c>
      <c r="AU507" s="120" t="s">
        <v>5</v>
      </c>
      <c r="AV507" s="118" t="s">
        <v>89</v>
      </c>
      <c r="AW507" s="118" t="s">
        <v>101</v>
      </c>
      <c r="AX507" s="118" t="s">
        <v>6</v>
      </c>
      <c r="AY507" s="120" t="s">
        <v>90</v>
      </c>
    </row>
    <row r="508" spans="2:51" s="101" customFormat="1" x14ac:dyDescent="0.2">
      <c r="B508" s="102"/>
      <c r="D508" s="103" t="s">
        <v>99</v>
      </c>
      <c r="E508" s="104" t="s">
        <v>3</v>
      </c>
      <c r="F508" s="105" t="s">
        <v>763</v>
      </c>
      <c r="H508" s="106">
        <v>37.784999999999997</v>
      </c>
      <c r="I508" s="107"/>
      <c r="L508" s="102"/>
      <c r="M508" s="108"/>
      <c r="T508" s="109"/>
      <c r="AT508" s="104" t="s">
        <v>99</v>
      </c>
      <c r="AU508" s="104" t="s">
        <v>5</v>
      </c>
      <c r="AV508" s="101" t="s">
        <v>5</v>
      </c>
      <c r="AW508" s="101" t="s">
        <v>101</v>
      </c>
      <c r="AX508" s="101" t="s">
        <v>6</v>
      </c>
      <c r="AY508" s="104" t="s">
        <v>90</v>
      </c>
    </row>
    <row r="509" spans="2:51" s="118" customFormat="1" x14ac:dyDescent="0.2">
      <c r="B509" s="119"/>
      <c r="D509" s="103" t="s">
        <v>99</v>
      </c>
      <c r="E509" s="120" t="s">
        <v>3</v>
      </c>
      <c r="F509" s="121" t="s">
        <v>230</v>
      </c>
      <c r="H509" s="120" t="s">
        <v>3</v>
      </c>
      <c r="I509" s="122"/>
      <c r="L509" s="119"/>
      <c r="M509" s="123"/>
      <c r="T509" s="124"/>
      <c r="AT509" s="120" t="s">
        <v>99</v>
      </c>
      <c r="AU509" s="120" t="s">
        <v>5</v>
      </c>
      <c r="AV509" s="118" t="s">
        <v>89</v>
      </c>
      <c r="AW509" s="118" t="s">
        <v>101</v>
      </c>
      <c r="AX509" s="118" t="s">
        <v>6</v>
      </c>
      <c r="AY509" s="120" t="s">
        <v>90</v>
      </c>
    </row>
    <row r="510" spans="2:51" s="101" customFormat="1" x14ac:dyDescent="0.2">
      <c r="B510" s="102"/>
      <c r="D510" s="103" t="s">
        <v>99</v>
      </c>
      <c r="E510" s="104" t="s">
        <v>3</v>
      </c>
      <c r="F510" s="105" t="s">
        <v>764</v>
      </c>
      <c r="H510" s="106">
        <v>-1.379</v>
      </c>
      <c r="I510" s="107"/>
      <c r="L510" s="102"/>
      <c r="M510" s="108"/>
      <c r="T510" s="109"/>
      <c r="AT510" s="104" t="s">
        <v>99</v>
      </c>
      <c r="AU510" s="104" t="s">
        <v>5</v>
      </c>
      <c r="AV510" s="101" t="s">
        <v>5</v>
      </c>
      <c r="AW510" s="101" t="s">
        <v>101</v>
      </c>
      <c r="AX510" s="101" t="s">
        <v>6</v>
      </c>
      <c r="AY510" s="104" t="s">
        <v>90</v>
      </c>
    </row>
    <row r="511" spans="2:51" s="125" customFormat="1" x14ac:dyDescent="0.2">
      <c r="B511" s="126"/>
      <c r="D511" s="103" t="s">
        <v>99</v>
      </c>
      <c r="E511" s="127" t="s">
        <v>3</v>
      </c>
      <c r="F511" s="128" t="s">
        <v>206</v>
      </c>
      <c r="H511" s="129">
        <v>36.405999999999999</v>
      </c>
      <c r="I511" s="130"/>
      <c r="L511" s="126"/>
      <c r="M511" s="131"/>
      <c r="T511" s="132"/>
      <c r="AT511" s="127" t="s">
        <v>99</v>
      </c>
      <c r="AU511" s="127" t="s">
        <v>5</v>
      </c>
      <c r="AV511" s="125" t="s">
        <v>107</v>
      </c>
      <c r="AW511" s="125" t="s">
        <v>101</v>
      </c>
      <c r="AX511" s="125" t="s">
        <v>6</v>
      </c>
      <c r="AY511" s="127" t="s">
        <v>90</v>
      </c>
    </row>
    <row r="512" spans="2:51" s="118" customFormat="1" x14ac:dyDescent="0.2">
      <c r="B512" s="119"/>
      <c r="D512" s="103" t="s">
        <v>99</v>
      </c>
      <c r="E512" s="120" t="s">
        <v>3</v>
      </c>
      <c r="F512" s="121" t="s">
        <v>765</v>
      </c>
      <c r="H512" s="120" t="s">
        <v>3</v>
      </c>
      <c r="I512" s="122"/>
      <c r="L512" s="119"/>
      <c r="M512" s="123"/>
      <c r="T512" s="124"/>
      <c r="AT512" s="120" t="s">
        <v>99</v>
      </c>
      <c r="AU512" s="120" t="s">
        <v>5</v>
      </c>
      <c r="AV512" s="118" t="s">
        <v>89</v>
      </c>
      <c r="AW512" s="118" t="s">
        <v>101</v>
      </c>
      <c r="AX512" s="118" t="s">
        <v>6</v>
      </c>
      <c r="AY512" s="120" t="s">
        <v>90</v>
      </c>
    </row>
    <row r="513" spans="2:51" s="101" customFormat="1" x14ac:dyDescent="0.2">
      <c r="B513" s="102"/>
      <c r="D513" s="103" t="s">
        <v>99</v>
      </c>
      <c r="E513" s="104" t="s">
        <v>3</v>
      </c>
      <c r="F513" s="105" t="s">
        <v>766</v>
      </c>
      <c r="H513" s="106">
        <v>37.619999999999997</v>
      </c>
      <c r="I513" s="107"/>
      <c r="L513" s="102"/>
      <c r="M513" s="108"/>
      <c r="T513" s="109"/>
      <c r="AT513" s="104" t="s">
        <v>99</v>
      </c>
      <c r="AU513" s="104" t="s">
        <v>5</v>
      </c>
      <c r="AV513" s="101" t="s">
        <v>5</v>
      </c>
      <c r="AW513" s="101" t="s">
        <v>101</v>
      </c>
      <c r="AX513" s="101" t="s">
        <v>6</v>
      </c>
      <c r="AY513" s="104" t="s">
        <v>90</v>
      </c>
    </row>
    <row r="514" spans="2:51" s="118" customFormat="1" x14ac:dyDescent="0.2">
      <c r="B514" s="119"/>
      <c r="D514" s="103" t="s">
        <v>99</v>
      </c>
      <c r="E514" s="120" t="s">
        <v>3</v>
      </c>
      <c r="F514" s="121" t="s">
        <v>230</v>
      </c>
      <c r="H514" s="120" t="s">
        <v>3</v>
      </c>
      <c r="I514" s="122"/>
      <c r="L514" s="119"/>
      <c r="M514" s="123"/>
      <c r="T514" s="124"/>
      <c r="AT514" s="120" t="s">
        <v>99</v>
      </c>
      <c r="AU514" s="120" t="s">
        <v>5</v>
      </c>
      <c r="AV514" s="118" t="s">
        <v>89</v>
      </c>
      <c r="AW514" s="118" t="s">
        <v>101</v>
      </c>
      <c r="AX514" s="118" t="s">
        <v>6</v>
      </c>
      <c r="AY514" s="120" t="s">
        <v>90</v>
      </c>
    </row>
    <row r="515" spans="2:51" s="101" customFormat="1" x14ac:dyDescent="0.2">
      <c r="B515" s="102"/>
      <c r="D515" s="103" t="s">
        <v>99</v>
      </c>
      <c r="E515" s="104" t="s">
        <v>3</v>
      </c>
      <c r="F515" s="105" t="s">
        <v>764</v>
      </c>
      <c r="H515" s="106">
        <v>-1.379</v>
      </c>
      <c r="I515" s="107"/>
      <c r="L515" s="102"/>
      <c r="M515" s="108"/>
      <c r="T515" s="109"/>
      <c r="AT515" s="104" t="s">
        <v>99</v>
      </c>
      <c r="AU515" s="104" t="s">
        <v>5</v>
      </c>
      <c r="AV515" s="101" t="s">
        <v>5</v>
      </c>
      <c r="AW515" s="101" t="s">
        <v>101</v>
      </c>
      <c r="AX515" s="101" t="s">
        <v>6</v>
      </c>
      <c r="AY515" s="104" t="s">
        <v>90</v>
      </c>
    </row>
    <row r="516" spans="2:51" s="125" customFormat="1" x14ac:dyDescent="0.2">
      <c r="B516" s="126"/>
      <c r="D516" s="103" t="s">
        <v>99</v>
      </c>
      <c r="E516" s="127" t="s">
        <v>3</v>
      </c>
      <c r="F516" s="128" t="s">
        <v>206</v>
      </c>
      <c r="H516" s="129">
        <v>36.241</v>
      </c>
      <c r="I516" s="130"/>
      <c r="L516" s="126"/>
      <c r="M516" s="131"/>
      <c r="T516" s="132"/>
      <c r="AT516" s="127" t="s">
        <v>99</v>
      </c>
      <c r="AU516" s="127" t="s">
        <v>5</v>
      </c>
      <c r="AV516" s="125" t="s">
        <v>107</v>
      </c>
      <c r="AW516" s="125" t="s">
        <v>101</v>
      </c>
      <c r="AX516" s="125" t="s">
        <v>6</v>
      </c>
      <c r="AY516" s="127" t="s">
        <v>90</v>
      </c>
    </row>
    <row r="517" spans="2:51" s="118" customFormat="1" x14ac:dyDescent="0.2">
      <c r="B517" s="119"/>
      <c r="D517" s="103" t="s">
        <v>99</v>
      </c>
      <c r="E517" s="120" t="s">
        <v>3</v>
      </c>
      <c r="F517" s="121" t="s">
        <v>767</v>
      </c>
      <c r="H517" s="120" t="s">
        <v>3</v>
      </c>
      <c r="I517" s="122"/>
      <c r="L517" s="119"/>
      <c r="M517" s="123"/>
      <c r="T517" s="124"/>
      <c r="AT517" s="120" t="s">
        <v>99</v>
      </c>
      <c r="AU517" s="120" t="s">
        <v>5</v>
      </c>
      <c r="AV517" s="118" t="s">
        <v>89</v>
      </c>
      <c r="AW517" s="118" t="s">
        <v>101</v>
      </c>
      <c r="AX517" s="118" t="s">
        <v>6</v>
      </c>
      <c r="AY517" s="120" t="s">
        <v>90</v>
      </c>
    </row>
    <row r="518" spans="2:51" s="101" customFormat="1" x14ac:dyDescent="0.2">
      <c r="B518" s="102"/>
      <c r="D518" s="103" t="s">
        <v>99</v>
      </c>
      <c r="E518" s="104" t="s">
        <v>3</v>
      </c>
      <c r="F518" s="105" t="s">
        <v>768</v>
      </c>
      <c r="H518" s="106">
        <v>30.986999999999998</v>
      </c>
      <c r="I518" s="107"/>
      <c r="L518" s="102"/>
      <c r="M518" s="108"/>
      <c r="T518" s="109"/>
      <c r="AT518" s="104" t="s">
        <v>99</v>
      </c>
      <c r="AU518" s="104" t="s">
        <v>5</v>
      </c>
      <c r="AV518" s="101" t="s">
        <v>5</v>
      </c>
      <c r="AW518" s="101" t="s">
        <v>101</v>
      </c>
      <c r="AX518" s="101" t="s">
        <v>6</v>
      </c>
      <c r="AY518" s="104" t="s">
        <v>90</v>
      </c>
    </row>
    <row r="519" spans="2:51" s="118" customFormat="1" x14ac:dyDescent="0.2">
      <c r="B519" s="119"/>
      <c r="D519" s="103" t="s">
        <v>99</v>
      </c>
      <c r="E519" s="120" t="s">
        <v>3</v>
      </c>
      <c r="F519" s="121" t="s">
        <v>230</v>
      </c>
      <c r="H519" s="120" t="s">
        <v>3</v>
      </c>
      <c r="I519" s="122"/>
      <c r="L519" s="119"/>
      <c r="M519" s="123"/>
      <c r="T519" s="124"/>
      <c r="AT519" s="120" t="s">
        <v>99</v>
      </c>
      <c r="AU519" s="120" t="s">
        <v>5</v>
      </c>
      <c r="AV519" s="118" t="s">
        <v>89</v>
      </c>
      <c r="AW519" s="118" t="s">
        <v>101</v>
      </c>
      <c r="AX519" s="118" t="s">
        <v>6</v>
      </c>
      <c r="AY519" s="120" t="s">
        <v>90</v>
      </c>
    </row>
    <row r="520" spans="2:51" s="101" customFormat="1" x14ac:dyDescent="0.2">
      <c r="B520" s="102"/>
      <c r="D520" s="103" t="s">
        <v>99</v>
      </c>
      <c r="E520" s="104" t="s">
        <v>3</v>
      </c>
      <c r="F520" s="105" t="s">
        <v>710</v>
      </c>
      <c r="H520" s="106">
        <v>-1.5760000000000001</v>
      </c>
      <c r="I520" s="107"/>
      <c r="L520" s="102"/>
      <c r="M520" s="108"/>
      <c r="T520" s="109"/>
      <c r="AT520" s="104" t="s">
        <v>99</v>
      </c>
      <c r="AU520" s="104" t="s">
        <v>5</v>
      </c>
      <c r="AV520" s="101" t="s">
        <v>5</v>
      </c>
      <c r="AW520" s="101" t="s">
        <v>101</v>
      </c>
      <c r="AX520" s="101" t="s">
        <v>6</v>
      </c>
      <c r="AY520" s="104" t="s">
        <v>90</v>
      </c>
    </row>
    <row r="521" spans="2:51" s="101" customFormat="1" x14ac:dyDescent="0.2">
      <c r="B521" s="102"/>
      <c r="D521" s="103" t="s">
        <v>99</v>
      </c>
      <c r="E521" s="104" t="s">
        <v>3</v>
      </c>
      <c r="F521" s="105" t="s">
        <v>769</v>
      </c>
      <c r="H521" s="106">
        <v>-1.89</v>
      </c>
      <c r="I521" s="107"/>
      <c r="L521" s="102"/>
      <c r="M521" s="108"/>
      <c r="T521" s="109"/>
      <c r="AT521" s="104" t="s">
        <v>99</v>
      </c>
      <c r="AU521" s="104" t="s">
        <v>5</v>
      </c>
      <c r="AV521" s="101" t="s">
        <v>5</v>
      </c>
      <c r="AW521" s="101" t="s">
        <v>101</v>
      </c>
      <c r="AX521" s="101" t="s">
        <v>6</v>
      </c>
      <c r="AY521" s="104" t="s">
        <v>90</v>
      </c>
    </row>
    <row r="522" spans="2:51" s="125" customFormat="1" x14ac:dyDescent="0.2">
      <c r="B522" s="126"/>
      <c r="D522" s="103" t="s">
        <v>99</v>
      </c>
      <c r="E522" s="127" t="s">
        <v>3</v>
      </c>
      <c r="F522" s="128" t="s">
        <v>206</v>
      </c>
      <c r="H522" s="129">
        <v>27.521000000000001</v>
      </c>
      <c r="I522" s="130"/>
      <c r="L522" s="126"/>
      <c r="M522" s="131"/>
      <c r="T522" s="132"/>
      <c r="AT522" s="127" t="s">
        <v>99</v>
      </c>
      <c r="AU522" s="127" t="s">
        <v>5</v>
      </c>
      <c r="AV522" s="125" t="s">
        <v>107</v>
      </c>
      <c r="AW522" s="125" t="s">
        <v>101</v>
      </c>
      <c r="AX522" s="125" t="s">
        <v>6</v>
      </c>
      <c r="AY522" s="127" t="s">
        <v>90</v>
      </c>
    </row>
    <row r="523" spans="2:51" s="118" customFormat="1" x14ac:dyDescent="0.2">
      <c r="B523" s="119"/>
      <c r="D523" s="103" t="s">
        <v>99</v>
      </c>
      <c r="E523" s="120" t="s">
        <v>3</v>
      </c>
      <c r="F523" s="121" t="s">
        <v>770</v>
      </c>
      <c r="H523" s="120" t="s">
        <v>3</v>
      </c>
      <c r="I523" s="122"/>
      <c r="L523" s="119"/>
      <c r="M523" s="123"/>
      <c r="T523" s="124"/>
      <c r="AT523" s="120" t="s">
        <v>99</v>
      </c>
      <c r="AU523" s="120" t="s">
        <v>5</v>
      </c>
      <c r="AV523" s="118" t="s">
        <v>89</v>
      </c>
      <c r="AW523" s="118" t="s">
        <v>101</v>
      </c>
      <c r="AX523" s="118" t="s">
        <v>6</v>
      </c>
      <c r="AY523" s="120" t="s">
        <v>90</v>
      </c>
    </row>
    <row r="524" spans="2:51" s="101" customFormat="1" x14ac:dyDescent="0.2">
      <c r="B524" s="102"/>
      <c r="D524" s="103" t="s">
        <v>99</v>
      </c>
      <c r="E524" s="104" t="s">
        <v>3</v>
      </c>
      <c r="F524" s="105" t="s">
        <v>771</v>
      </c>
      <c r="H524" s="106">
        <v>46.067999999999998</v>
      </c>
      <c r="I524" s="107"/>
      <c r="L524" s="102"/>
      <c r="M524" s="108"/>
      <c r="T524" s="109"/>
      <c r="AT524" s="104" t="s">
        <v>99</v>
      </c>
      <c r="AU524" s="104" t="s">
        <v>5</v>
      </c>
      <c r="AV524" s="101" t="s">
        <v>5</v>
      </c>
      <c r="AW524" s="101" t="s">
        <v>101</v>
      </c>
      <c r="AX524" s="101" t="s">
        <v>6</v>
      </c>
      <c r="AY524" s="104" t="s">
        <v>90</v>
      </c>
    </row>
    <row r="525" spans="2:51" s="118" customFormat="1" x14ac:dyDescent="0.2">
      <c r="B525" s="119"/>
      <c r="D525" s="103" t="s">
        <v>99</v>
      </c>
      <c r="E525" s="120" t="s">
        <v>3</v>
      </c>
      <c r="F525" s="121" t="s">
        <v>230</v>
      </c>
      <c r="H525" s="120" t="s">
        <v>3</v>
      </c>
      <c r="I525" s="122"/>
      <c r="L525" s="119"/>
      <c r="M525" s="123"/>
      <c r="T525" s="124"/>
      <c r="AT525" s="120" t="s">
        <v>99</v>
      </c>
      <c r="AU525" s="120" t="s">
        <v>5</v>
      </c>
      <c r="AV525" s="118" t="s">
        <v>89</v>
      </c>
      <c r="AW525" s="118" t="s">
        <v>101</v>
      </c>
      <c r="AX525" s="118" t="s">
        <v>6</v>
      </c>
      <c r="AY525" s="120" t="s">
        <v>90</v>
      </c>
    </row>
    <row r="526" spans="2:51" s="101" customFormat="1" x14ac:dyDescent="0.2">
      <c r="B526" s="102"/>
      <c r="D526" s="103" t="s">
        <v>99</v>
      </c>
      <c r="E526" s="104" t="s">
        <v>3</v>
      </c>
      <c r="F526" s="105" t="s">
        <v>719</v>
      </c>
      <c r="H526" s="106">
        <v>-3.7949999999999999</v>
      </c>
      <c r="I526" s="107"/>
      <c r="L526" s="102"/>
      <c r="M526" s="108"/>
      <c r="T526" s="109"/>
      <c r="AT526" s="104" t="s">
        <v>99</v>
      </c>
      <c r="AU526" s="104" t="s">
        <v>5</v>
      </c>
      <c r="AV526" s="101" t="s">
        <v>5</v>
      </c>
      <c r="AW526" s="101" t="s">
        <v>101</v>
      </c>
      <c r="AX526" s="101" t="s">
        <v>6</v>
      </c>
      <c r="AY526" s="104" t="s">
        <v>90</v>
      </c>
    </row>
    <row r="527" spans="2:51" s="101" customFormat="1" x14ac:dyDescent="0.2">
      <c r="B527" s="102"/>
      <c r="D527" s="103" t="s">
        <v>99</v>
      </c>
      <c r="E527" s="104" t="s">
        <v>3</v>
      </c>
      <c r="F527" s="105" t="s">
        <v>769</v>
      </c>
      <c r="H527" s="106">
        <v>-1.89</v>
      </c>
      <c r="I527" s="107"/>
      <c r="L527" s="102"/>
      <c r="M527" s="108"/>
      <c r="T527" s="109"/>
      <c r="AT527" s="104" t="s">
        <v>99</v>
      </c>
      <c r="AU527" s="104" t="s">
        <v>5</v>
      </c>
      <c r="AV527" s="101" t="s">
        <v>5</v>
      </c>
      <c r="AW527" s="101" t="s">
        <v>101</v>
      </c>
      <c r="AX527" s="101" t="s">
        <v>6</v>
      </c>
      <c r="AY527" s="104" t="s">
        <v>90</v>
      </c>
    </row>
    <row r="528" spans="2:51" s="118" customFormat="1" x14ac:dyDescent="0.2">
      <c r="B528" s="119"/>
      <c r="D528" s="103" t="s">
        <v>99</v>
      </c>
      <c r="E528" s="120" t="s">
        <v>3</v>
      </c>
      <c r="F528" s="121" t="s">
        <v>739</v>
      </c>
      <c r="H528" s="120" t="s">
        <v>3</v>
      </c>
      <c r="I528" s="122"/>
      <c r="L528" s="119"/>
      <c r="M528" s="123"/>
      <c r="T528" s="124"/>
      <c r="AT528" s="120" t="s">
        <v>99</v>
      </c>
      <c r="AU528" s="120" t="s">
        <v>5</v>
      </c>
      <c r="AV528" s="118" t="s">
        <v>89</v>
      </c>
      <c r="AW528" s="118" t="s">
        <v>101</v>
      </c>
      <c r="AX528" s="118" t="s">
        <v>6</v>
      </c>
      <c r="AY528" s="120" t="s">
        <v>90</v>
      </c>
    </row>
    <row r="529" spans="2:51" s="101" customFormat="1" x14ac:dyDescent="0.2">
      <c r="B529" s="102"/>
      <c r="D529" s="103" t="s">
        <v>99</v>
      </c>
      <c r="E529" s="104" t="s">
        <v>3</v>
      </c>
      <c r="F529" s="105" t="s">
        <v>720</v>
      </c>
      <c r="H529" s="106">
        <v>1.9379999999999999</v>
      </c>
      <c r="I529" s="107"/>
      <c r="L529" s="102"/>
      <c r="M529" s="108"/>
      <c r="T529" s="109"/>
      <c r="AT529" s="104" t="s">
        <v>99</v>
      </c>
      <c r="AU529" s="104" t="s">
        <v>5</v>
      </c>
      <c r="AV529" s="101" t="s">
        <v>5</v>
      </c>
      <c r="AW529" s="101" t="s">
        <v>101</v>
      </c>
      <c r="AX529" s="101" t="s">
        <v>6</v>
      </c>
      <c r="AY529" s="104" t="s">
        <v>90</v>
      </c>
    </row>
    <row r="530" spans="2:51" s="125" customFormat="1" x14ac:dyDescent="0.2">
      <c r="B530" s="126"/>
      <c r="D530" s="103" t="s">
        <v>99</v>
      </c>
      <c r="E530" s="127" t="s">
        <v>3</v>
      </c>
      <c r="F530" s="128" t="s">
        <v>206</v>
      </c>
      <c r="H530" s="129">
        <v>42.320999999999998</v>
      </c>
      <c r="I530" s="130"/>
      <c r="L530" s="126"/>
      <c r="M530" s="131"/>
      <c r="T530" s="132"/>
      <c r="AT530" s="127" t="s">
        <v>99</v>
      </c>
      <c r="AU530" s="127" t="s">
        <v>5</v>
      </c>
      <c r="AV530" s="125" t="s">
        <v>107</v>
      </c>
      <c r="AW530" s="125" t="s">
        <v>101</v>
      </c>
      <c r="AX530" s="125" t="s">
        <v>6</v>
      </c>
      <c r="AY530" s="127" t="s">
        <v>90</v>
      </c>
    </row>
    <row r="531" spans="2:51" s="118" customFormat="1" x14ac:dyDescent="0.2">
      <c r="B531" s="119"/>
      <c r="D531" s="103" t="s">
        <v>99</v>
      </c>
      <c r="E531" s="120" t="s">
        <v>3</v>
      </c>
      <c r="F531" s="121" t="s">
        <v>772</v>
      </c>
      <c r="H531" s="120" t="s">
        <v>3</v>
      </c>
      <c r="I531" s="122"/>
      <c r="L531" s="119"/>
      <c r="M531" s="123"/>
      <c r="T531" s="124"/>
      <c r="AT531" s="120" t="s">
        <v>99</v>
      </c>
      <c r="AU531" s="120" t="s">
        <v>5</v>
      </c>
      <c r="AV531" s="118" t="s">
        <v>89</v>
      </c>
      <c r="AW531" s="118" t="s">
        <v>101</v>
      </c>
      <c r="AX531" s="118" t="s">
        <v>6</v>
      </c>
      <c r="AY531" s="120" t="s">
        <v>90</v>
      </c>
    </row>
    <row r="532" spans="2:51" s="101" customFormat="1" x14ac:dyDescent="0.2">
      <c r="B532" s="102"/>
      <c r="D532" s="103" t="s">
        <v>99</v>
      </c>
      <c r="E532" s="104" t="s">
        <v>3</v>
      </c>
      <c r="F532" s="105" t="s">
        <v>773</v>
      </c>
      <c r="H532" s="106">
        <v>61.71</v>
      </c>
      <c r="I532" s="107"/>
      <c r="L532" s="102"/>
      <c r="M532" s="108"/>
      <c r="T532" s="109"/>
      <c r="AT532" s="104" t="s">
        <v>99</v>
      </c>
      <c r="AU532" s="104" t="s">
        <v>5</v>
      </c>
      <c r="AV532" s="101" t="s">
        <v>5</v>
      </c>
      <c r="AW532" s="101" t="s">
        <v>101</v>
      </c>
      <c r="AX532" s="101" t="s">
        <v>6</v>
      </c>
      <c r="AY532" s="104" t="s">
        <v>90</v>
      </c>
    </row>
    <row r="533" spans="2:51" s="118" customFormat="1" x14ac:dyDescent="0.2">
      <c r="B533" s="119"/>
      <c r="D533" s="103" t="s">
        <v>99</v>
      </c>
      <c r="E533" s="120" t="s">
        <v>3</v>
      </c>
      <c r="F533" s="121" t="s">
        <v>230</v>
      </c>
      <c r="H533" s="120" t="s">
        <v>3</v>
      </c>
      <c r="I533" s="122"/>
      <c r="L533" s="119"/>
      <c r="M533" s="123"/>
      <c r="T533" s="124"/>
      <c r="AT533" s="120" t="s">
        <v>99</v>
      </c>
      <c r="AU533" s="120" t="s">
        <v>5</v>
      </c>
      <c r="AV533" s="118" t="s">
        <v>89</v>
      </c>
      <c r="AW533" s="118" t="s">
        <v>101</v>
      </c>
      <c r="AX533" s="118" t="s">
        <v>6</v>
      </c>
      <c r="AY533" s="120" t="s">
        <v>90</v>
      </c>
    </row>
    <row r="534" spans="2:51" s="101" customFormat="1" x14ac:dyDescent="0.2">
      <c r="B534" s="102"/>
      <c r="D534" s="103" t="s">
        <v>99</v>
      </c>
      <c r="E534" s="104" t="s">
        <v>3</v>
      </c>
      <c r="F534" s="105" t="s">
        <v>719</v>
      </c>
      <c r="H534" s="106">
        <v>-3.7949999999999999</v>
      </c>
      <c r="I534" s="107"/>
      <c r="L534" s="102"/>
      <c r="M534" s="108"/>
      <c r="T534" s="109"/>
      <c r="AT534" s="104" t="s">
        <v>99</v>
      </c>
      <c r="AU534" s="104" t="s">
        <v>5</v>
      </c>
      <c r="AV534" s="101" t="s">
        <v>5</v>
      </c>
      <c r="AW534" s="101" t="s">
        <v>101</v>
      </c>
      <c r="AX534" s="101" t="s">
        <v>6</v>
      </c>
      <c r="AY534" s="104" t="s">
        <v>90</v>
      </c>
    </row>
    <row r="535" spans="2:51" s="101" customFormat="1" x14ac:dyDescent="0.2">
      <c r="B535" s="102"/>
      <c r="D535" s="103" t="s">
        <v>99</v>
      </c>
      <c r="E535" s="104" t="s">
        <v>3</v>
      </c>
      <c r="F535" s="105" t="s">
        <v>710</v>
      </c>
      <c r="H535" s="106">
        <v>-1.5760000000000001</v>
      </c>
      <c r="I535" s="107"/>
      <c r="L535" s="102"/>
      <c r="M535" s="108"/>
      <c r="T535" s="109"/>
      <c r="AT535" s="104" t="s">
        <v>99</v>
      </c>
      <c r="AU535" s="104" t="s">
        <v>5</v>
      </c>
      <c r="AV535" s="101" t="s">
        <v>5</v>
      </c>
      <c r="AW535" s="101" t="s">
        <v>101</v>
      </c>
      <c r="AX535" s="101" t="s">
        <v>6</v>
      </c>
      <c r="AY535" s="104" t="s">
        <v>90</v>
      </c>
    </row>
    <row r="536" spans="2:51" s="118" customFormat="1" x14ac:dyDescent="0.2">
      <c r="B536" s="119"/>
      <c r="D536" s="103" t="s">
        <v>99</v>
      </c>
      <c r="E536" s="120" t="s">
        <v>3</v>
      </c>
      <c r="F536" s="121" t="s">
        <v>774</v>
      </c>
      <c r="H536" s="120" t="s">
        <v>3</v>
      </c>
      <c r="I536" s="122"/>
      <c r="L536" s="119"/>
      <c r="M536" s="123"/>
      <c r="T536" s="124"/>
      <c r="AT536" s="120" t="s">
        <v>99</v>
      </c>
      <c r="AU536" s="120" t="s">
        <v>5</v>
      </c>
      <c r="AV536" s="118" t="s">
        <v>89</v>
      </c>
      <c r="AW536" s="118" t="s">
        <v>101</v>
      </c>
      <c r="AX536" s="118" t="s">
        <v>6</v>
      </c>
      <c r="AY536" s="120" t="s">
        <v>90</v>
      </c>
    </row>
    <row r="537" spans="2:51" s="101" customFormat="1" x14ac:dyDescent="0.2">
      <c r="B537" s="102"/>
      <c r="D537" s="103" t="s">
        <v>99</v>
      </c>
      <c r="E537" s="104" t="s">
        <v>3</v>
      </c>
      <c r="F537" s="105" t="s">
        <v>720</v>
      </c>
      <c r="H537" s="106">
        <v>1.9379999999999999</v>
      </c>
      <c r="I537" s="107"/>
      <c r="L537" s="102"/>
      <c r="M537" s="108"/>
      <c r="T537" s="109"/>
      <c r="AT537" s="104" t="s">
        <v>99</v>
      </c>
      <c r="AU537" s="104" t="s">
        <v>5</v>
      </c>
      <c r="AV537" s="101" t="s">
        <v>5</v>
      </c>
      <c r="AW537" s="101" t="s">
        <v>101</v>
      </c>
      <c r="AX537" s="101" t="s">
        <v>6</v>
      </c>
      <c r="AY537" s="104" t="s">
        <v>90</v>
      </c>
    </row>
    <row r="538" spans="2:51" s="125" customFormat="1" x14ac:dyDescent="0.2">
      <c r="B538" s="126"/>
      <c r="D538" s="103" t="s">
        <v>99</v>
      </c>
      <c r="E538" s="127" t="s">
        <v>3</v>
      </c>
      <c r="F538" s="128" t="s">
        <v>206</v>
      </c>
      <c r="H538" s="129">
        <v>58.277000000000001</v>
      </c>
      <c r="I538" s="130"/>
      <c r="L538" s="126"/>
      <c r="M538" s="131"/>
      <c r="T538" s="132"/>
      <c r="AT538" s="127" t="s">
        <v>99</v>
      </c>
      <c r="AU538" s="127" t="s">
        <v>5</v>
      </c>
      <c r="AV538" s="125" t="s">
        <v>107</v>
      </c>
      <c r="AW538" s="125" t="s">
        <v>101</v>
      </c>
      <c r="AX538" s="125" t="s">
        <v>6</v>
      </c>
      <c r="AY538" s="127" t="s">
        <v>90</v>
      </c>
    </row>
    <row r="539" spans="2:51" s="118" customFormat="1" x14ac:dyDescent="0.2">
      <c r="B539" s="119"/>
      <c r="D539" s="103" t="s">
        <v>99</v>
      </c>
      <c r="E539" s="120" t="s">
        <v>3</v>
      </c>
      <c r="F539" s="121" t="s">
        <v>775</v>
      </c>
      <c r="H539" s="120" t="s">
        <v>3</v>
      </c>
      <c r="I539" s="122"/>
      <c r="L539" s="119"/>
      <c r="M539" s="123"/>
      <c r="T539" s="124"/>
      <c r="AT539" s="120" t="s">
        <v>99</v>
      </c>
      <c r="AU539" s="120" t="s">
        <v>5</v>
      </c>
      <c r="AV539" s="118" t="s">
        <v>89</v>
      </c>
      <c r="AW539" s="118" t="s">
        <v>101</v>
      </c>
      <c r="AX539" s="118" t="s">
        <v>6</v>
      </c>
      <c r="AY539" s="120" t="s">
        <v>90</v>
      </c>
    </row>
    <row r="540" spans="2:51" s="101" customFormat="1" x14ac:dyDescent="0.2">
      <c r="B540" s="102"/>
      <c r="D540" s="103" t="s">
        <v>99</v>
      </c>
      <c r="E540" s="104" t="s">
        <v>3</v>
      </c>
      <c r="F540" s="105" t="s">
        <v>776</v>
      </c>
      <c r="H540" s="106">
        <v>62.04</v>
      </c>
      <c r="I540" s="107"/>
      <c r="L540" s="102"/>
      <c r="M540" s="108"/>
      <c r="T540" s="109"/>
      <c r="AT540" s="104" t="s">
        <v>99</v>
      </c>
      <c r="AU540" s="104" t="s">
        <v>5</v>
      </c>
      <c r="AV540" s="101" t="s">
        <v>5</v>
      </c>
      <c r="AW540" s="101" t="s">
        <v>101</v>
      </c>
      <c r="AX540" s="101" t="s">
        <v>6</v>
      </c>
      <c r="AY540" s="104" t="s">
        <v>90</v>
      </c>
    </row>
    <row r="541" spans="2:51" s="118" customFormat="1" x14ac:dyDescent="0.2">
      <c r="B541" s="119"/>
      <c r="D541" s="103" t="s">
        <v>99</v>
      </c>
      <c r="E541" s="120" t="s">
        <v>3</v>
      </c>
      <c r="F541" s="121" t="s">
        <v>230</v>
      </c>
      <c r="H541" s="120" t="s">
        <v>3</v>
      </c>
      <c r="I541" s="122"/>
      <c r="L541" s="119"/>
      <c r="M541" s="123"/>
      <c r="T541" s="124"/>
      <c r="AT541" s="120" t="s">
        <v>99</v>
      </c>
      <c r="AU541" s="120" t="s">
        <v>5</v>
      </c>
      <c r="AV541" s="118" t="s">
        <v>89</v>
      </c>
      <c r="AW541" s="118" t="s">
        <v>101</v>
      </c>
      <c r="AX541" s="118" t="s">
        <v>6</v>
      </c>
      <c r="AY541" s="120" t="s">
        <v>90</v>
      </c>
    </row>
    <row r="542" spans="2:51" s="101" customFormat="1" x14ac:dyDescent="0.2">
      <c r="B542" s="102"/>
      <c r="D542" s="103" t="s">
        <v>99</v>
      </c>
      <c r="E542" s="104" t="s">
        <v>3</v>
      </c>
      <c r="F542" s="105" t="s">
        <v>719</v>
      </c>
      <c r="H542" s="106">
        <v>-3.7949999999999999</v>
      </c>
      <c r="I542" s="107"/>
      <c r="L542" s="102"/>
      <c r="M542" s="108"/>
      <c r="T542" s="109"/>
      <c r="AT542" s="104" t="s">
        <v>99</v>
      </c>
      <c r="AU542" s="104" t="s">
        <v>5</v>
      </c>
      <c r="AV542" s="101" t="s">
        <v>5</v>
      </c>
      <c r="AW542" s="101" t="s">
        <v>101</v>
      </c>
      <c r="AX542" s="101" t="s">
        <v>6</v>
      </c>
      <c r="AY542" s="104" t="s">
        <v>90</v>
      </c>
    </row>
    <row r="543" spans="2:51" s="101" customFormat="1" x14ac:dyDescent="0.2">
      <c r="B543" s="102"/>
      <c r="D543" s="103" t="s">
        <v>99</v>
      </c>
      <c r="E543" s="104" t="s">
        <v>3</v>
      </c>
      <c r="F543" s="105" t="s">
        <v>710</v>
      </c>
      <c r="H543" s="106">
        <v>-1.5760000000000001</v>
      </c>
      <c r="I543" s="107"/>
      <c r="L543" s="102"/>
      <c r="M543" s="108"/>
      <c r="T543" s="109"/>
      <c r="AT543" s="104" t="s">
        <v>99</v>
      </c>
      <c r="AU543" s="104" t="s">
        <v>5</v>
      </c>
      <c r="AV543" s="101" t="s">
        <v>5</v>
      </c>
      <c r="AW543" s="101" t="s">
        <v>101</v>
      </c>
      <c r="AX543" s="101" t="s">
        <v>6</v>
      </c>
      <c r="AY543" s="104" t="s">
        <v>90</v>
      </c>
    </row>
    <row r="544" spans="2:51" s="118" customFormat="1" x14ac:dyDescent="0.2">
      <c r="B544" s="119"/>
      <c r="D544" s="103" t="s">
        <v>99</v>
      </c>
      <c r="E544" s="120" t="s">
        <v>3</v>
      </c>
      <c r="F544" s="121" t="s">
        <v>638</v>
      </c>
      <c r="H544" s="120" t="s">
        <v>3</v>
      </c>
      <c r="I544" s="122"/>
      <c r="L544" s="119"/>
      <c r="M544" s="123"/>
      <c r="T544" s="124"/>
      <c r="AT544" s="120" t="s">
        <v>99</v>
      </c>
      <c r="AU544" s="120" t="s">
        <v>5</v>
      </c>
      <c r="AV544" s="118" t="s">
        <v>89</v>
      </c>
      <c r="AW544" s="118" t="s">
        <v>101</v>
      </c>
      <c r="AX544" s="118" t="s">
        <v>6</v>
      </c>
      <c r="AY544" s="120" t="s">
        <v>90</v>
      </c>
    </row>
    <row r="545" spans="2:51" s="101" customFormat="1" x14ac:dyDescent="0.2">
      <c r="B545" s="102"/>
      <c r="D545" s="103" t="s">
        <v>99</v>
      </c>
      <c r="E545" s="104" t="s">
        <v>3</v>
      </c>
      <c r="F545" s="105" t="s">
        <v>720</v>
      </c>
      <c r="H545" s="106">
        <v>1.9379999999999999</v>
      </c>
      <c r="I545" s="107"/>
      <c r="L545" s="102"/>
      <c r="M545" s="108"/>
      <c r="T545" s="109"/>
      <c r="AT545" s="104" t="s">
        <v>99</v>
      </c>
      <c r="AU545" s="104" t="s">
        <v>5</v>
      </c>
      <c r="AV545" s="101" t="s">
        <v>5</v>
      </c>
      <c r="AW545" s="101" t="s">
        <v>101</v>
      </c>
      <c r="AX545" s="101" t="s">
        <v>6</v>
      </c>
      <c r="AY545" s="104" t="s">
        <v>90</v>
      </c>
    </row>
    <row r="546" spans="2:51" s="125" customFormat="1" x14ac:dyDescent="0.2">
      <c r="B546" s="126"/>
      <c r="D546" s="103" t="s">
        <v>99</v>
      </c>
      <c r="E546" s="127" t="s">
        <v>3</v>
      </c>
      <c r="F546" s="128" t="s">
        <v>206</v>
      </c>
      <c r="H546" s="129">
        <v>58.606999999999999</v>
      </c>
      <c r="I546" s="130"/>
      <c r="L546" s="126"/>
      <c r="M546" s="131"/>
      <c r="T546" s="132"/>
      <c r="AT546" s="127" t="s">
        <v>99</v>
      </c>
      <c r="AU546" s="127" t="s">
        <v>5</v>
      </c>
      <c r="AV546" s="125" t="s">
        <v>107</v>
      </c>
      <c r="AW546" s="125" t="s">
        <v>101</v>
      </c>
      <c r="AX546" s="125" t="s">
        <v>6</v>
      </c>
      <c r="AY546" s="127" t="s">
        <v>90</v>
      </c>
    </row>
    <row r="547" spans="2:51" s="118" customFormat="1" x14ac:dyDescent="0.2">
      <c r="B547" s="119"/>
      <c r="D547" s="103" t="s">
        <v>99</v>
      </c>
      <c r="E547" s="120" t="s">
        <v>3</v>
      </c>
      <c r="F547" s="121" t="s">
        <v>777</v>
      </c>
      <c r="H547" s="120" t="s">
        <v>3</v>
      </c>
      <c r="I547" s="122"/>
      <c r="L547" s="119"/>
      <c r="M547" s="123"/>
      <c r="T547" s="124"/>
      <c r="AT547" s="120" t="s">
        <v>99</v>
      </c>
      <c r="AU547" s="120" t="s">
        <v>5</v>
      </c>
      <c r="AV547" s="118" t="s">
        <v>89</v>
      </c>
      <c r="AW547" s="118" t="s">
        <v>101</v>
      </c>
      <c r="AX547" s="118" t="s">
        <v>6</v>
      </c>
      <c r="AY547" s="120" t="s">
        <v>90</v>
      </c>
    </row>
    <row r="548" spans="2:51" s="101" customFormat="1" x14ac:dyDescent="0.2">
      <c r="B548" s="102"/>
      <c r="D548" s="103" t="s">
        <v>99</v>
      </c>
      <c r="E548" s="104" t="s">
        <v>3</v>
      </c>
      <c r="F548" s="105" t="s">
        <v>778</v>
      </c>
      <c r="H548" s="106">
        <v>52.8</v>
      </c>
      <c r="I548" s="107"/>
      <c r="L548" s="102"/>
      <c r="M548" s="108"/>
      <c r="T548" s="109"/>
      <c r="AT548" s="104" t="s">
        <v>99</v>
      </c>
      <c r="AU548" s="104" t="s">
        <v>5</v>
      </c>
      <c r="AV548" s="101" t="s">
        <v>5</v>
      </c>
      <c r="AW548" s="101" t="s">
        <v>101</v>
      </c>
      <c r="AX548" s="101" t="s">
        <v>6</v>
      </c>
      <c r="AY548" s="104" t="s">
        <v>90</v>
      </c>
    </row>
    <row r="549" spans="2:51" s="118" customFormat="1" x14ac:dyDescent="0.2">
      <c r="B549" s="119"/>
      <c r="D549" s="103" t="s">
        <v>99</v>
      </c>
      <c r="E549" s="120" t="s">
        <v>3</v>
      </c>
      <c r="F549" s="121" t="s">
        <v>230</v>
      </c>
      <c r="H549" s="120" t="s">
        <v>3</v>
      </c>
      <c r="I549" s="122"/>
      <c r="L549" s="119"/>
      <c r="M549" s="123"/>
      <c r="T549" s="124"/>
      <c r="AT549" s="120" t="s">
        <v>99</v>
      </c>
      <c r="AU549" s="120" t="s">
        <v>5</v>
      </c>
      <c r="AV549" s="118" t="s">
        <v>89</v>
      </c>
      <c r="AW549" s="118" t="s">
        <v>101</v>
      </c>
      <c r="AX549" s="118" t="s">
        <v>6</v>
      </c>
      <c r="AY549" s="120" t="s">
        <v>90</v>
      </c>
    </row>
    <row r="550" spans="2:51" s="101" customFormat="1" x14ac:dyDescent="0.2">
      <c r="B550" s="102"/>
      <c r="D550" s="103" t="s">
        <v>99</v>
      </c>
      <c r="E550" s="104" t="s">
        <v>3</v>
      </c>
      <c r="F550" s="105" t="s">
        <v>779</v>
      </c>
      <c r="H550" s="106">
        <v>-7.0949999999999998</v>
      </c>
      <c r="I550" s="107"/>
      <c r="L550" s="102"/>
      <c r="M550" s="108"/>
      <c r="T550" s="109"/>
      <c r="AT550" s="104" t="s">
        <v>99</v>
      </c>
      <c r="AU550" s="104" t="s">
        <v>5</v>
      </c>
      <c r="AV550" s="101" t="s">
        <v>5</v>
      </c>
      <c r="AW550" s="101" t="s">
        <v>101</v>
      </c>
      <c r="AX550" s="101" t="s">
        <v>6</v>
      </c>
      <c r="AY550" s="104" t="s">
        <v>90</v>
      </c>
    </row>
    <row r="551" spans="2:51" s="101" customFormat="1" x14ac:dyDescent="0.2">
      <c r="B551" s="102"/>
      <c r="D551" s="103" t="s">
        <v>99</v>
      </c>
      <c r="E551" s="104" t="s">
        <v>3</v>
      </c>
      <c r="F551" s="105" t="s">
        <v>780</v>
      </c>
      <c r="H551" s="106">
        <v>-3.1520000000000001</v>
      </c>
      <c r="I551" s="107"/>
      <c r="L551" s="102"/>
      <c r="M551" s="108"/>
      <c r="T551" s="109"/>
      <c r="AT551" s="104" t="s">
        <v>99</v>
      </c>
      <c r="AU551" s="104" t="s">
        <v>5</v>
      </c>
      <c r="AV551" s="101" t="s">
        <v>5</v>
      </c>
      <c r="AW551" s="101" t="s">
        <v>101</v>
      </c>
      <c r="AX551" s="101" t="s">
        <v>6</v>
      </c>
      <c r="AY551" s="104" t="s">
        <v>90</v>
      </c>
    </row>
    <row r="552" spans="2:51" s="125" customFormat="1" x14ac:dyDescent="0.2">
      <c r="B552" s="126"/>
      <c r="D552" s="103" t="s">
        <v>99</v>
      </c>
      <c r="E552" s="127" t="s">
        <v>3</v>
      </c>
      <c r="F552" s="128" t="s">
        <v>206</v>
      </c>
      <c r="H552" s="129">
        <v>42.552999999999997</v>
      </c>
      <c r="I552" s="130"/>
      <c r="L552" s="126"/>
      <c r="M552" s="131"/>
      <c r="T552" s="132"/>
      <c r="AT552" s="127" t="s">
        <v>99</v>
      </c>
      <c r="AU552" s="127" t="s">
        <v>5</v>
      </c>
      <c r="AV552" s="125" t="s">
        <v>107</v>
      </c>
      <c r="AW552" s="125" t="s">
        <v>101</v>
      </c>
      <c r="AX552" s="125" t="s">
        <v>6</v>
      </c>
      <c r="AY552" s="127" t="s">
        <v>90</v>
      </c>
    </row>
    <row r="553" spans="2:51" s="118" customFormat="1" x14ac:dyDescent="0.2">
      <c r="B553" s="119"/>
      <c r="D553" s="103" t="s">
        <v>99</v>
      </c>
      <c r="E553" s="120" t="s">
        <v>3</v>
      </c>
      <c r="F553" s="121" t="s">
        <v>781</v>
      </c>
      <c r="H553" s="120" t="s">
        <v>3</v>
      </c>
      <c r="I553" s="122"/>
      <c r="L553" s="119"/>
      <c r="M553" s="123"/>
      <c r="T553" s="124"/>
      <c r="AT553" s="120" t="s">
        <v>99</v>
      </c>
      <c r="AU553" s="120" t="s">
        <v>5</v>
      </c>
      <c r="AV553" s="118" t="s">
        <v>89</v>
      </c>
      <c r="AW553" s="118" t="s">
        <v>101</v>
      </c>
      <c r="AX553" s="118" t="s">
        <v>6</v>
      </c>
      <c r="AY553" s="120" t="s">
        <v>90</v>
      </c>
    </row>
    <row r="554" spans="2:51" s="101" customFormat="1" x14ac:dyDescent="0.2">
      <c r="B554" s="102"/>
      <c r="D554" s="103" t="s">
        <v>99</v>
      </c>
      <c r="E554" s="104" t="s">
        <v>3</v>
      </c>
      <c r="F554" s="105" t="s">
        <v>782</v>
      </c>
      <c r="H554" s="106">
        <v>86.504999999999995</v>
      </c>
      <c r="I554" s="107"/>
      <c r="L554" s="102"/>
      <c r="M554" s="108"/>
      <c r="T554" s="109"/>
      <c r="AT554" s="104" t="s">
        <v>99</v>
      </c>
      <c r="AU554" s="104" t="s">
        <v>5</v>
      </c>
      <c r="AV554" s="101" t="s">
        <v>5</v>
      </c>
      <c r="AW554" s="101" t="s">
        <v>101</v>
      </c>
      <c r="AX554" s="101" t="s">
        <v>6</v>
      </c>
      <c r="AY554" s="104" t="s">
        <v>90</v>
      </c>
    </row>
    <row r="555" spans="2:51" s="118" customFormat="1" x14ac:dyDescent="0.2">
      <c r="B555" s="119"/>
      <c r="D555" s="103" t="s">
        <v>99</v>
      </c>
      <c r="E555" s="120" t="s">
        <v>3</v>
      </c>
      <c r="F555" s="121" t="s">
        <v>230</v>
      </c>
      <c r="H555" s="120" t="s">
        <v>3</v>
      </c>
      <c r="I555" s="122"/>
      <c r="L555" s="119"/>
      <c r="M555" s="123"/>
      <c r="T555" s="124"/>
      <c r="AT555" s="120" t="s">
        <v>99</v>
      </c>
      <c r="AU555" s="120" t="s">
        <v>5</v>
      </c>
      <c r="AV555" s="118" t="s">
        <v>89</v>
      </c>
      <c r="AW555" s="118" t="s">
        <v>101</v>
      </c>
      <c r="AX555" s="118" t="s">
        <v>6</v>
      </c>
      <c r="AY555" s="120" t="s">
        <v>90</v>
      </c>
    </row>
    <row r="556" spans="2:51" s="101" customFormat="1" x14ac:dyDescent="0.2">
      <c r="B556" s="102"/>
      <c r="D556" s="103" t="s">
        <v>99</v>
      </c>
      <c r="E556" s="104" t="s">
        <v>3</v>
      </c>
      <c r="F556" s="105" t="s">
        <v>673</v>
      </c>
      <c r="H556" s="106">
        <v>-9.625</v>
      </c>
      <c r="I556" s="107"/>
      <c r="L556" s="102"/>
      <c r="M556" s="108"/>
      <c r="T556" s="109"/>
      <c r="AT556" s="104" t="s">
        <v>99</v>
      </c>
      <c r="AU556" s="104" t="s">
        <v>5</v>
      </c>
      <c r="AV556" s="101" t="s">
        <v>5</v>
      </c>
      <c r="AW556" s="101" t="s">
        <v>101</v>
      </c>
      <c r="AX556" s="101" t="s">
        <v>6</v>
      </c>
      <c r="AY556" s="104" t="s">
        <v>90</v>
      </c>
    </row>
    <row r="557" spans="2:51" s="101" customFormat="1" x14ac:dyDescent="0.2">
      <c r="B557" s="102"/>
      <c r="D557" s="103" t="s">
        <v>99</v>
      </c>
      <c r="E557" s="104" t="s">
        <v>3</v>
      </c>
      <c r="F557" s="105" t="s">
        <v>710</v>
      </c>
      <c r="H557" s="106">
        <v>-1.5760000000000001</v>
      </c>
      <c r="I557" s="107"/>
      <c r="L557" s="102"/>
      <c r="M557" s="108"/>
      <c r="T557" s="109"/>
      <c r="AT557" s="104" t="s">
        <v>99</v>
      </c>
      <c r="AU557" s="104" t="s">
        <v>5</v>
      </c>
      <c r="AV557" s="101" t="s">
        <v>5</v>
      </c>
      <c r="AW557" s="101" t="s">
        <v>101</v>
      </c>
      <c r="AX557" s="101" t="s">
        <v>6</v>
      </c>
      <c r="AY557" s="104" t="s">
        <v>90</v>
      </c>
    </row>
    <row r="558" spans="2:51" s="118" customFormat="1" x14ac:dyDescent="0.2">
      <c r="B558" s="119"/>
      <c r="D558" s="103" t="s">
        <v>99</v>
      </c>
      <c r="E558" s="120" t="s">
        <v>3</v>
      </c>
      <c r="F558" s="121" t="s">
        <v>638</v>
      </c>
      <c r="H558" s="120" t="s">
        <v>3</v>
      </c>
      <c r="I558" s="122"/>
      <c r="L558" s="119"/>
      <c r="M558" s="123"/>
      <c r="T558" s="124"/>
      <c r="AT558" s="120" t="s">
        <v>99</v>
      </c>
      <c r="AU558" s="120" t="s">
        <v>5</v>
      </c>
      <c r="AV558" s="118" t="s">
        <v>89</v>
      </c>
      <c r="AW558" s="118" t="s">
        <v>101</v>
      </c>
      <c r="AX558" s="118" t="s">
        <v>6</v>
      </c>
      <c r="AY558" s="120" t="s">
        <v>90</v>
      </c>
    </row>
    <row r="559" spans="2:51" s="101" customFormat="1" x14ac:dyDescent="0.2">
      <c r="B559" s="102"/>
      <c r="D559" s="103" t="s">
        <v>99</v>
      </c>
      <c r="E559" s="104" t="s">
        <v>3</v>
      </c>
      <c r="F559" s="105" t="s">
        <v>783</v>
      </c>
      <c r="H559" s="106">
        <v>2.25</v>
      </c>
      <c r="I559" s="107"/>
      <c r="L559" s="102"/>
      <c r="M559" s="108"/>
      <c r="T559" s="109"/>
      <c r="AT559" s="104" t="s">
        <v>99</v>
      </c>
      <c r="AU559" s="104" t="s">
        <v>5</v>
      </c>
      <c r="AV559" s="101" t="s">
        <v>5</v>
      </c>
      <c r="AW559" s="101" t="s">
        <v>101</v>
      </c>
      <c r="AX559" s="101" t="s">
        <v>6</v>
      </c>
      <c r="AY559" s="104" t="s">
        <v>90</v>
      </c>
    </row>
    <row r="560" spans="2:51" s="125" customFormat="1" x14ac:dyDescent="0.2">
      <c r="B560" s="126"/>
      <c r="D560" s="103" t="s">
        <v>99</v>
      </c>
      <c r="E560" s="127" t="s">
        <v>3</v>
      </c>
      <c r="F560" s="128" t="s">
        <v>206</v>
      </c>
      <c r="H560" s="129">
        <v>77.554000000000002</v>
      </c>
      <c r="I560" s="130"/>
      <c r="L560" s="126"/>
      <c r="M560" s="131"/>
      <c r="T560" s="132"/>
      <c r="AT560" s="127" t="s">
        <v>99</v>
      </c>
      <c r="AU560" s="127" t="s">
        <v>5</v>
      </c>
      <c r="AV560" s="125" t="s">
        <v>107</v>
      </c>
      <c r="AW560" s="125" t="s">
        <v>101</v>
      </c>
      <c r="AX560" s="125" t="s">
        <v>6</v>
      </c>
      <c r="AY560" s="127" t="s">
        <v>90</v>
      </c>
    </row>
    <row r="561" spans="2:51" s="118" customFormat="1" x14ac:dyDescent="0.2">
      <c r="B561" s="119"/>
      <c r="D561" s="103" t="s">
        <v>99</v>
      </c>
      <c r="E561" s="120" t="s">
        <v>3</v>
      </c>
      <c r="F561" s="121" t="s">
        <v>784</v>
      </c>
      <c r="H561" s="120" t="s">
        <v>3</v>
      </c>
      <c r="I561" s="122"/>
      <c r="L561" s="119"/>
      <c r="M561" s="123"/>
      <c r="T561" s="124"/>
      <c r="AT561" s="120" t="s">
        <v>99</v>
      </c>
      <c r="AU561" s="120" t="s">
        <v>5</v>
      </c>
      <c r="AV561" s="118" t="s">
        <v>89</v>
      </c>
      <c r="AW561" s="118" t="s">
        <v>101</v>
      </c>
      <c r="AX561" s="118" t="s">
        <v>6</v>
      </c>
      <c r="AY561" s="120" t="s">
        <v>90</v>
      </c>
    </row>
    <row r="562" spans="2:51" s="101" customFormat="1" x14ac:dyDescent="0.2">
      <c r="B562" s="102"/>
      <c r="D562" s="103" t="s">
        <v>99</v>
      </c>
      <c r="E562" s="104" t="s">
        <v>3</v>
      </c>
      <c r="F562" s="105" t="s">
        <v>785</v>
      </c>
      <c r="H562" s="106">
        <v>110.23</v>
      </c>
      <c r="I562" s="107"/>
      <c r="L562" s="102"/>
      <c r="M562" s="108"/>
      <c r="T562" s="109"/>
      <c r="AT562" s="104" t="s">
        <v>99</v>
      </c>
      <c r="AU562" s="104" t="s">
        <v>5</v>
      </c>
      <c r="AV562" s="101" t="s">
        <v>5</v>
      </c>
      <c r="AW562" s="101" t="s">
        <v>101</v>
      </c>
      <c r="AX562" s="101" t="s">
        <v>6</v>
      </c>
      <c r="AY562" s="104" t="s">
        <v>90</v>
      </c>
    </row>
    <row r="563" spans="2:51" s="118" customFormat="1" x14ac:dyDescent="0.2">
      <c r="B563" s="119"/>
      <c r="D563" s="103" t="s">
        <v>99</v>
      </c>
      <c r="E563" s="120" t="s">
        <v>3</v>
      </c>
      <c r="F563" s="121" t="s">
        <v>230</v>
      </c>
      <c r="H563" s="120" t="s">
        <v>3</v>
      </c>
      <c r="I563" s="122"/>
      <c r="L563" s="119"/>
      <c r="M563" s="123"/>
      <c r="T563" s="124"/>
      <c r="AT563" s="120" t="s">
        <v>99</v>
      </c>
      <c r="AU563" s="120" t="s">
        <v>5</v>
      </c>
      <c r="AV563" s="118" t="s">
        <v>89</v>
      </c>
      <c r="AW563" s="118" t="s">
        <v>101</v>
      </c>
      <c r="AX563" s="118" t="s">
        <v>6</v>
      </c>
      <c r="AY563" s="120" t="s">
        <v>90</v>
      </c>
    </row>
    <row r="564" spans="2:51" s="101" customFormat="1" x14ac:dyDescent="0.2">
      <c r="B564" s="102"/>
      <c r="D564" s="103" t="s">
        <v>99</v>
      </c>
      <c r="E564" s="104" t="s">
        <v>3</v>
      </c>
      <c r="F564" s="105" t="s">
        <v>709</v>
      </c>
      <c r="H564" s="106">
        <v>-7.59</v>
      </c>
      <c r="I564" s="107"/>
      <c r="L564" s="102"/>
      <c r="M564" s="108"/>
      <c r="T564" s="109"/>
      <c r="AT564" s="104" t="s">
        <v>99</v>
      </c>
      <c r="AU564" s="104" t="s">
        <v>5</v>
      </c>
      <c r="AV564" s="101" t="s">
        <v>5</v>
      </c>
      <c r="AW564" s="101" t="s">
        <v>101</v>
      </c>
      <c r="AX564" s="101" t="s">
        <v>6</v>
      </c>
      <c r="AY564" s="104" t="s">
        <v>90</v>
      </c>
    </row>
    <row r="565" spans="2:51" s="101" customFormat="1" x14ac:dyDescent="0.2">
      <c r="B565" s="102"/>
      <c r="D565" s="103" t="s">
        <v>99</v>
      </c>
      <c r="E565" s="104" t="s">
        <v>3</v>
      </c>
      <c r="F565" s="105" t="s">
        <v>710</v>
      </c>
      <c r="H565" s="106">
        <v>-1.5760000000000001</v>
      </c>
      <c r="I565" s="107"/>
      <c r="L565" s="102"/>
      <c r="M565" s="108"/>
      <c r="T565" s="109"/>
      <c r="AT565" s="104" t="s">
        <v>99</v>
      </c>
      <c r="AU565" s="104" t="s">
        <v>5</v>
      </c>
      <c r="AV565" s="101" t="s">
        <v>5</v>
      </c>
      <c r="AW565" s="101" t="s">
        <v>101</v>
      </c>
      <c r="AX565" s="101" t="s">
        <v>6</v>
      </c>
      <c r="AY565" s="104" t="s">
        <v>90</v>
      </c>
    </row>
    <row r="566" spans="2:51" s="118" customFormat="1" x14ac:dyDescent="0.2">
      <c r="B566" s="119"/>
      <c r="D566" s="103" t="s">
        <v>99</v>
      </c>
      <c r="E566" s="120" t="s">
        <v>3</v>
      </c>
      <c r="F566" s="121" t="s">
        <v>638</v>
      </c>
      <c r="H566" s="120" t="s">
        <v>3</v>
      </c>
      <c r="I566" s="122"/>
      <c r="L566" s="119"/>
      <c r="M566" s="123"/>
      <c r="T566" s="124"/>
      <c r="AT566" s="120" t="s">
        <v>99</v>
      </c>
      <c r="AU566" s="120" t="s">
        <v>5</v>
      </c>
      <c r="AV566" s="118" t="s">
        <v>89</v>
      </c>
      <c r="AW566" s="118" t="s">
        <v>101</v>
      </c>
      <c r="AX566" s="118" t="s">
        <v>6</v>
      </c>
      <c r="AY566" s="120" t="s">
        <v>90</v>
      </c>
    </row>
    <row r="567" spans="2:51" s="101" customFormat="1" x14ac:dyDescent="0.2">
      <c r="B567" s="102"/>
      <c r="D567" s="103" t="s">
        <v>99</v>
      </c>
      <c r="E567" s="104" t="s">
        <v>3</v>
      </c>
      <c r="F567" s="105" t="s">
        <v>711</v>
      </c>
      <c r="H567" s="106">
        <v>3.875</v>
      </c>
      <c r="I567" s="107"/>
      <c r="L567" s="102"/>
      <c r="M567" s="108"/>
      <c r="T567" s="109"/>
      <c r="AT567" s="104" t="s">
        <v>99</v>
      </c>
      <c r="AU567" s="104" t="s">
        <v>5</v>
      </c>
      <c r="AV567" s="101" t="s">
        <v>5</v>
      </c>
      <c r="AW567" s="101" t="s">
        <v>101</v>
      </c>
      <c r="AX567" s="101" t="s">
        <v>6</v>
      </c>
      <c r="AY567" s="104" t="s">
        <v>90</v>
      </c>
    </row>
    <row r="568" spans="2:51" s="125" customFormat="1" x14ac:dyDescent="0.2">
      <c r="B568" s="126"/>
      <c r="D568" s="103" t="s">
        <v>99</v>
      </c>
      <c r="E568" s="127" t="s">
        <v>3</v>
      </c>
      <c r="F568" s="128" t="s">
        <v>206</v>
      </c>
      <c r="H568" s="129">
        <v>104.93899999999999</v>
      </c>
      <c r="I568" s="130"/>
      <c r="L568" s="126"/>
      <c r="M568" s="131"/>
      <c r="T568" s="132"/>
      <c r="AT568" s="127" t="s">
        <v>99</v>
      </c>
      <c r="AU568" s="127" t="s">
        <v>5</v>
      </c>
      <c r="AV568" s="125" t="s">
        <v>107</v>
      </c>
      <c r="AW568" s="125" t="s">
        <v>101</v>
      </c>
      <c r="AX568" s="125" t="s">
        <v>6</v>
      </c>
      <c r="AY568" s="127" t="s">
        <v>90</v>
      </c>
    </row>
    <row r="569" spans="2:51" s="118" customFormat="1" x14ac:dyDescent="0.2">
      <c r="B569" s="119"/>
      <c r="D569" s="103" t="s">
        <v>99</v>
      </c>
      <c r="E569" s="120" t="s">
        <v>3</v>
      </c>
      <c r="F569" s="121" t="s">
        <v>786</v>
      </c>
      <c r="H569" s="120" t="s">
        <v>3</v>
      </c>
      <c r="I569" s="122"/>
      <c r="L569" s="119"/>
      <c r="M569" s="123"/>
      <c r="T569" s="124"/>
      <c r="AT569" s="120" t="s">
        <v>99</v>
      </c>
      <c r="AU569" s="120" t="s">
        <v>5</v>
      </c>
      <c r="AV569" s="118" t="s">
        <v>89</v>
      </c>
      <c r="AW569" s="118" t="s">
        <v>101</v>
      </c>
      <c r="AX569" s="118" t="s">
        <v>6</v>
      </c>
      <c r="AY569" s="120" t="s">
        <v>90</v>
      </c>
    </row>
    <row r="570" spans="2:51" s="101" customFormat="1" x14ac:dyDescent="0.2">
      <c r="B570" s="102"/>
      <c r="D570" s="103" t="s">
        <v>99</v>
      </c>
      <c r="E570" s="104" t="s">
        <v>3</v>
      </c>
      <c r="F570" s="105" t="s">
        <v>787</v>
      </c>
      <c r="H570" s="106">
        <v>58.765000000000001</v>
      </c>
      <c r="I570" s="107"/>
      <c r="L570" s="102"/>
      <c r="M570" s="108"/>
      <c r="T570" s="109"/>
      <c r="AT570" s="104" t="s">
        <v>99</v>
      </c>
      <c r="AU570" s="104" t="s">
        <v>5</v>
      </c>
      <c r="AV570" s="101" t="s">
        <v>5</v>
      </c>
      <c r="AW570" s="101" t="s">
        <v>101</v>
      </c>
      <c r="AX570" s="101" t="s">
        <v>6</v>
      </c>
      <c r="AY570" s="104" t="s">
        <v>90</v>
      </c>
    </row>
    <row r="571" spans="2:51" s="118" customFormat="1" x14ac:dyDescent="0.2">
      <c r="B571" s="119"/>
      <c r="D571" s="103" t="s">
        <v>99</v>
      </c>
      <c r="E571" s="120" t="s">
        <v>3</v>
      </c>
      <c r="F571" s="121" t="s">
        <v>230</v>
      </c>
      <c r="H571" s="120" t="s">
        <v>3</v>
      </c>
      <c r="I571" s="122"/>
      <c r="L571" s="119"/>
      <c r="M571" s="123"/>
      <c r="T571" s="124"/>
      <c r="AT571" s="120" t="s">
        <v>99</v>
      </c>
      <c r="AU571" s="120" t="s">
        <v>5</v>
      </c>
      <c r="AV571" s="118" t="s">
        <v>89</v>
      </c>
      <c r="AW571" s="118" t="s">
        <v>101</v>
      </c>
      <c r="AX571" s="118" t="s">
        <v>6</v>
      </c>
      <c r="AY571" s="120" t="s">
        <v>90</v>
      </c>
    </row>
    <row r="572" spans="2:51" s="101" customFormat="1" x14ac:dyDescent="0.2">
      <c r="B572" s="102"/>
      <c r="D572" s="103" t="s">
        <v>99</v>
      </c>
      <c r="E572" s="104" t="s">
        <v>3</v>
      </c>
      <c r="F572" s="105" t="s">
        <v>788</v>
      </c>
      <c r="H572" s="106">
        <v>-6.0629999999999997</v>
      </c>
      <c r="I572" s="107"/>
      <c r="L572" s="102"/>
      <c r="M572" s="108"/>
      <c r="T572" s="109"/>
      <c r="AT572" s="104" t="s">
        <v>99</v>
      </c>
      <c r="AU572" s="104" t="s">
        <v>5</v>
      </c>
      <c r="AV572" s="101" t="s">
        <v>5</v>
      </c>
      <c r="AW572" s="101" t="s">
        <v>101</v>
      </c>
      <c r="AX572" s="101" t="s">
        <v>6</v>
      </c>
      <c r="AY572" s="104" t="s">
        <v>90</v>
      </c>
    </row>
    <row r="573" spans="2:51" s="125" customFormat="1" x14ac:dyDescent="0.2">
      <c r="B573" s="126"/>
      <c r="D573" s="103" t="s">
        <v>99</v>
      </c>
      <c r="E573" s="127" t="s">
        <v>3</v>
      </c>
      <c r="F573" s="128" t="s">
        <v>206</v>
      </c>
      <c r="H573" s="129">
        <v>52.701999999999998</v>
      </c>
      <c r="I573" s="130"/>
      <c r="L573" s="126"/>
      <c r="M573" s="131"/>
      <c r="T573" s="132"/>
      <c r="AT573" s="127" t="s">
        <v>99</v>
      </c>
      <c r="AU573" s="127" t="s">
        <v>5</v>
      </c>
      <c r="AV573" s="125" t="s">
        <v>107</v>
      </c>
      <c r="AW573" s="125" t="s">
        <v>101</v>
      </c>
      <c r="AX573" s="125" t="s">
        <v>6</v>
      </c>
      <c r="AY573" s="127" t="s">
        <v>90</v>
      </c>
    </row>
    <row r="574" spans="2:51" s="118" customFormat="1" x14ac:dyDescent="0.2">
      <c r="B574" s="119"/>
      <c r="D574" s="103" t="s">
        <v>99</v>
      </c>
      <c r="E574" s="120" t="s">
        <v>3</v>
      </c>
      <c r="F574" s="121" t="s">
        <v>789</v>
      </c>
      <c r="H574" s="120" t="s">
        <v>3</v>
      </c>
      <c r="I574" s="122"/>
      <c r="L574" s="119"/>
      <c r="M574" s="123"/>
      <c r="T574" s="124"/>
      <c r="AT574" s="120" t="s">
        <v>99</v>
      </c>
      <c r="AU574" s="120" t="s">
        <v>5</v>
      </c>
      <c r="AV574" s="118" t="s">
        <v>89</v>
      </c>
      <c r="AW574" s="118" t="s">
        <v>101</v>
      </c>
      <c r="AX574" s="118" t="s">
        <v>6</v>
      </c>
      <c r="AY574" s="120" t="s">
        <v>90</v>
      </c>
    </row>
    <row r="575" spans="2:51" s="101" customFormat="1" x14ac:dyDescent="0.2">
      <c r="B575" s="102"/>
      <c r="D575" s="103" t="s">
        <v>99</v>
      </c>
      <c r="E575" s="104" t="s">
        <v>3</v>
      </c>
      <c r="F575" s="105" t="s">
        <v>790</v>
      </c>
      <c r="H575" s="106">
        <v>29.7</v>
      </c>
      <c r="I575" s="107"/>
      <c r="L575" s="102"/>
      <c r="M575" s="108"/>
      <c r="T575" s="109"/>
      <c r="AT575" s="104" t="s">
        <v>99</v>
      </c>
      <c r="AU575" s="104" t="s">
        <v>5</v>
      </c>
      <c r="AV575" s="101" t="s">
        <v>5</v>
      </c>
      <c r="AW575" s="101" t="s">
        <v>101</v>
      </c>
      <c r="AX575" s="101" t="s">
        <v>6</v>
      </c>
      <c r="AY575" s="104" t="s">
        <v>90</v>
      </c>
    </row>
    <row r="576" spans="2:51" s="118" customFormat="1" x14ac:dyDescent="0.2">
      <c r="B576" s="119"/>
      <c r="D576" s="103" t="s">
        <v>99</v>
      </c>
      <c r="E576" s="120" t="s">
        <v>3</v>
      </c>
      <c r="F576" s="121" t="s">
        <v>230</v>
      </c>
      <c r="H576" s="120" t="s">
        <v>3</v>
      </c>
      <c r="I576" s="122"/>
      <c r="L576" s="119"/>
      <c r="M576" s="123"/>
      <c r="T576" s="124"/>
      <c r="AT576" s="120" t="s">
        <v>99</v>
      </c>
      <c r="AU576" s="120" t="s">
        <v>5</v>
      </c>
      <c r="AV576" s="118" t="s">
        <v>89</v>
      </c>
      <c r="AW576" s="118" t="s">
        <v>101</v>
      </c>
      <c r="AX576" s="118" t="s">
        <v>6</v>
      </c>
      <c r="AY576" s="120" t="s">
        <v>90</v>
      </c>
    </row>
    <row r="577" spans="2:51" s="101" customFormat="1" x14ac:dyDescent="0.2">
      <c r="B577" s="102"/>
      <c r="D577" s="103" t="s">
        <v>99</v>
      </c>
      <c r="E577" s="104" t="s">
        <v>3</v>
      </c>
      <c r="F577" s="105" t="s">
        <v>719</v>
      </c>
      <c r="H577" s="106">
        <v>-3.7949999999999999</v>
      </c>
      <c r="I577" s="107"/>
      <c r="L577" s="102"/>
      <c r="M577" s="108"/>
      <c r="T577" s="109"/>
      <c r="AT577" s="104" t="s">
        <v>99</v>
      </c>
      <c r="AU577" s="104" t="s">
        <v>5</v>
      </c>
      <c r="AV577" s="101" t="s">
        <v>5</v>
      </c>
      <c r="AW577" s="101" t="s">
        <v>101</v>
      </c>
      <c r="AX577" s="101" t="s">
        <v>6</v>
      </c>
      <c r="AY577" s="104" t="s">
        <v>90</v>
      </c>
    </row>
    <row r="578" spans="2:51" s="101" customFormat="1" x14ac:dyDescent="0.2">
      <c r="B578" s="102"/>
      <c r="D578" s="103" t="s">
        <v>99</v>
      </c>
      <c r="E578" s="104" t="s">
        <v>3</v>
      </c>
      <c r="F578" s="105" t="s">
        <v>758</v>
      </c>
      <c r="H578" s="106">
        <v>-1.7729999999999999</v>
      </c>
      <c r="I578" s="107"/>
      <c r="L578" s="102"/>
      <c r="M578" s="108"/>
      <c r="T578" s="109"/>
      <c r="AT578" s="104" t="s">
        <v>99</v>
      </c>
      <c r="AU578" s="104" t="s">
        <v>5</v>
      </c>
      <c r="AV578" s="101" t="s">
        <v>5</v>
      </c>
      <c r="AW578" s="101" t="s">
        <v>101</v>
      </c>
      <c r="AX578" s="101" t="s">
        <v>6</v>
      </c>
      <c r="AY578" s="104" t="s">
        <v>90</v>
      </c>
    </row>
    <row r="579" spans="2:51" s="118" customFormat="1" x14ac:dyDescent="0.2">
      <c r="B579" s="119"/>
      <c r="D579" s="103" t="s">
        <v>99</v>
      </c>
      <c r="E579" s="120" t="s">
        <v>3</v>
      </c>
      <c r="F579" s="121" t="s">
        <v>638</v>
      </c>
      <c r="H579" s="120" t="s">
        <v>3</v>
      </c>
      <c r="I579" s="122"/>
      <c r="L579" s="119"/>
      <c r="M579" s="123"/>
      <c r="T579" s="124"/>
      <c r="AT579" s="120" t="s">
        <v>99</v>
      </c>
      <c r="AU579" s="120" t="s">
        <v>5</v>
      </c>
      <c r="AV579" s="118" t="s">
        <v>89</v>
      </c>
      <c r="AW579" s="118" t="s">
        <v>101</v>
      </c>
      <c r="AX579" s="118" t="s">
        <v>6</v>
      </c>
      <c r="AY579" s="120" t="s">
        <v>90</v>
      </c>
    </row>
    <row r="580" spans="2:51" s="101" customFormat="1" x14ac:dyDescent="0.2">
      <c r="B580" s="102"/>
      <c r="D580" s="103" t="s">
        <v>99</v>
      </c>
      <c r="E580" s="104" t="s">
        <v>3</v>
      </c>
      <c r="F580" s="105" t="s">
        <v>720</v>
      </c>
      <c r="H580" s="106">
        <v>1.9379999999999999</v>
      </c>
      <c r="I580" s="107"/>
      <c r="L580" s="102"/>
      <c r="M580" s="108"/>
      <c r="T580" s="109"/>
      <c r="AT580" s="104" t="s">
        <v>99</v>
      </c>
      <c r="AU580" s="104" t="s">
        <v>5</v>
      </c>
      <c r="AV580" s="101" t="s">
        <v>5</v>
      </c>
      <c r="AW580" s="101" t="s">
        <v>101</v>
      </c>
      <c r="AX580" s="101" t="s">
        <v>6</v>
      </c>
      <c r="AY580" s="104" t="s">
        <v>90</v>
      </c>
    </row>
    <row r="581" spans="2:51" s="125" customFormat="1" x14ac:dyDescent="0.2">
      <c r="B581" s="126"/>
      <c r="D581" s="103" t="s">
        <v>99</v>
      </c>
      <c r="E581" s="127" t="s">
        <v>3</v>
      </c>
      <c r="F581" s="128" t="s">
        <v>206</v>
      </c>
      <c r="H581" s="129">
        <v>26.07</v>
      </c>
      <c r="I581" s="130"/>
      <c r="L581" s="126"/>
      <c r="M581" s="131"/>
      <c r="T581" s="132"/>
      <c r="AT581" s="127" t="s">
        <v>99</v>
      </c>
      <c r="AU581" s="127" t="s">
        <v>5</v>
      </c>
      <c r="AV581" s="125" t="s">
        <v>107</v>
      </c>
      <c r="AW581" s="125" t="s">
        <v>101</v>
      </c>
      <c r="AX581" s="125" t="s">
        <v>6</v>
      </c>
      <c r="AY581" s="127" t="s">
        <v>90</v>
      </c>
    </row>
    <row r="582" spans="2:51" s="118" customFormat="1" x14ac:dyDescent="0.2">
      <c r="B582" s="119"/>
      <c r="D582" s="103" t="s">
        <v>99</v>
      </c>
      <c r="E582" s="120" t="s">
        <v>3</v>
      </c>
      <c r="F582" s="121" t="s">
        <v>232</v>
      </c>
      <c r="H582" s="120" t="s">
        <v>3</v>
      </c>
      <c r="I582" s="122"/>
      <c r="L582" s="119"/>
      <c r="M582" s="123"/>
      <c r="T582" s="124"/>
      <c r="AT582" s="120" t="s">
        <v>99</v>
      </c>
      <c r="AU582" s="120" t="s">
        <v>5</v>
      </c>
      <c r="AV582" s="118" t="s">
        <v>89</v>
      </c>
      <c r="AW582" s="118" t="s">
        <v>101</v>
      </c>
      <c r="AX582" s="118" t="s">
        <v>6</v>
      </c>
      <c r="AY582" s="120" t="s">
        <v>90</v>
      </c>
    </row>
    <row r="583" spans="2:51" s="118" customFormat="1" x14ac:dyDescent="0.2">
      <c r="B583" s="119"/>
      <c r="D583" s="103" t="s">
        <v>99</v>
      </c>
      <c r="E583" s="120" t="s">
        <v>3</v>
      </c>
      <c r="F583" s="121" t="s">
        <v>791</v>
      </c>
      <c r="H583" s="120" t="s">
        <v>3</v>
      </c>
      <c r="I583" s="122"/>
      <c r="L583" s="119"/>
      <c r="M583" s="123"/>
      <c r="T583" s="124"/>
      <c r="AT583" s="120" t="s">
        <v>99</v>
      </c>
      <c r="AU583" s="120" t="s">
        <v>5</v>
      </c>
      <c r="AV583" s="118" t="s">
        <v>89</v>
      </c>
      <c r="AW583" s="118" t="s">
        <v>101</v>
      </c>
      <c r="AX583" s="118" t="s">
        <v>6</v>
      </c>
      <c r="AY583" s="120" t="s">
        <v>90</v>
      </c>
    </row>
    <row r="584" spans="2:51" s="101" customFormat="1" x14ac:dyDescent="0.2">
      <c r="B584" s="102"/>
      <c r="D584" s="103" t="s">
        <v>99</v>
      </c>
      <c r="E584" s="104" t="s">
        <v>3</v>
      </c>
      <c r="F584" s="105" t="s">
        <v>792</v>
      </c>
      <c r="H584" s="106">
        <v>70.650000000000006</v>
      </c>
      <c r="I584" s="107"/>
      <c r="L584" s="102"/>
      <c r="M584" s="108"/>
      <c r="T584" s="109"/>
      <c r="AT584" s="104" t="s">
        <v>99</v>
      </c>
      <c r="AU584" s="104" t="s">
        <v>5</v>
      </c>
      <c r="AV584" s="101" t="s">
        <v>5</v>
      </c>
      <c r="AW584" s="101" t="s">
        <v>101</v>
      </c>
      <c r="AX584" s="101" t="s">
        <v>6</v>
      </c>
      <c r="AY584" s="104" t="s">
        <v>90</v>
      </c>
    </row>
    <row r="585" spans="2:51" s="118" customFormat="1" x14ac:dyDescent="0.2">
      <c r="B585" s="119"/>
      <c r="D585" s="103" t="s">
        <v>99</v>
      </c>
      <c r="E585" s="120" t="s">
        <v>3</v>
      </c>
      <c r="F585" s="121" t="s">
        <v>230</v>
      </c>
      <c r="H585" s="120" t="s">
        <v>3</v>
      </c>
      <c r="I585" s="122"/>
      <c r="L585" s="119"/>
      <c r="M585" s="123"/>
      <c r="T585" s="124"/>
      <c r="AT585" s="120" t="s">
        <v>99</v>
      </c>
      <c r="AU585" s="120" t="s">
        <v>5</v>
      </c>
      <c r="AV585" s="118" t="s">
        <v>89</v>
      </c>
      <c r="AW585" s="118" t="s">
        <v>101</v>
      </c>
      <c r="AX585" s="118" t="s">
        <v>6</v>
      </c>
      <c r="AY585" s="120" t="s">
        <v>90</v>
      </c>
    </row>
    <row r="586" spans="2:51" s="101" customFormat="1" x14ac:dyDescent="0.2">
      <c r="B586" s="102"/>
      <c r="D586" s="103" t="s">
        <v>99</v>
      </c>
      <c r="E586" s="104" t="s">
        <v>3</v>
      </c>
      <c r="F586" s="105" t="s">
        <v>793</v>
      </c>
      <c r="H586" s="106">
        <v>-3.1629999999999998</v>
      </c>
      <c r="I586" s="107"/>
      <c r="L586" s="102"/>
      <c r="M586" s="108"/>
      <c r="T586" s="109"/>
      <c r="AT586" s="104" t="s">
        <v>99</v>
      </c>
      <c r="AU586" s="104" t="s">
        <v>5</v>
      </c>
      <c r="AV586" s="101" t="s">
        <v>5</v>
      </c>
      <c r="AW586" s="101" t="s">
        <v>101</v>
      </c>
      <c r="AX586" s="101" t="s">
        <v>6</v>
      </c>
      <c r="AY586" s="104" t="s">
        <v>90</v>
      </c>
    </row>
    <row r="587" spans="2:51" s="101" customFormat="1" x14ac:dyDescent="0.2">
      <c r="B587" s="102"/>
      <c r="D587" s="103" t="s">
        <v>99</v>
      </c>
      <c r="E587" s="104" t="s">
        <v>3</v>
      </c>
      <c r="F587" s="105" t="s">
        <v>769</v>
      </c>
      <c r="H587" s="106">
        <v>-1.89</v>
      </c>
      <c r="I587" s="107"/>
      <c r="L587" s="102"/>
      <c r="M587" s="108"/>
      <c r="T587" s="109"/>
      <c r="AT587" s="104" t="s">
        <v>99</v>
      </c>
      <c r="AU587" s="104" t="s">
        <v>5</v>
      </c>
      <c r="AV587" s="101" t="s">
        <v>5</v>
      </c>
      <c r="AW587" s="101" t="s">
        <v>101</v>
      </c>
      <c r="AX587" s="101" t="s">
        <v>6</v>
      </c>
      <c r="AY587" s="104" t="s">
        <v>90</v>
      </c>
    </row>
    <row r="588" spans="2:51" s="118" customFormat="1" x14ac:dyDescent="0.2">
      <c r="B588" s="119"/>
      <c r="D588" s="103" t="s">
        <v>99</v>
      </c>
      <c r="E588" s="120" t="s">
        <v>3</v>
      </c>
      <c r="F588" s="121" t="s">
        <v>638</v>
      </c>
      <c r="H588" s="120" t="s">
        <v>3</v>
      </c>
      <c r="I588" s="122"/>
      <c r="L588" s="119"/>
      <c r="M588" s="123"/>
      <c r="T588" s="124"/>
      <c r="AT588" s="120" t="s">
        <v>99</v>
      </c>
      <c r="AU588" s="120" t="s">
        <v>5</v>
      </c>
      <c r="AV588" s="118" t="s">
        <v>89</v>
      </c>
      <c r="AW588" s="118" t="s">
        <v>101</v>
      </c>
      <c r="AX588" s="118" t="s">
        <v>6</v>
      </c>
      <c r="AY588" s="120" t="s">
        <v>90</v>
      </c>
    </row>
    <row r="589" spans="2:51" s="101" customFormat="1" x14ac:dyDescent="0.2">
      <c r="B589" s="102"/>
      <c r="D589" s="103" t="s">
        <v>99</v>
      </c>
      <c r="E589" s="104" t="s">
        <v>3</v>
      </c>
      <c r="F589" s="105" t="s">
        <v>794</v>
      </c>
      <c r="H589" s="106">
        <v>1.663</v>
      </c>
      <c r="I589" s="107"/>
      <c r="L589" s="102"/>
      <c r="M589" s="108"/>
      <c r="T589" s="109"/>
      <c r="AT589" s="104" t="s">
        <v>99</v>
      </c>
      <c r="AU589" s="104" t="s">
        <v>5</v>
      </c>
      <c r="AV589" s="101" t="s">
        <v>5</v>
      </c>
      <c r="AW589" s="101" t="s">
        <v>101</v>
      </c>
      <c r="AX589" s="101" t="s">
        <v>6</v>
      </c>
      <c r="AY589" s="104" t="s">
        <v>90</v>
      </c>
    </row>
    <row r="590" spans="2:51" s="125" customFormat="1" x14ac:dyDescent="0.2">
      <c r="B590" s="126"/>
      <c r="D590" s="103" t="s">
        <v>99</v>
      </c>
      <c r="E590" s="127" t="s">
        <v>3</v>
      </c>
      <c r="F590" s="128" t="s">
        <v>206</v>
      </c>
      <c r="H590" s="129">
        <v>67.260000000000005</v>
      </c>
      <c r="I590" s="130"/>
      <c r="L590" s="126"/>
      <c r="M590" s="131"/>
      <c r="T590" s="132"/>
      <c r="AT590" s="127" t="s">
        <v>99</v>
      </c>
      <c r="AU590" s="127" t="s">
        <v>5</v>
      </c>
      <c r="AV590" s="125" t="s">
        <v>107</v>
      </c>
      <c r="AW590" s="125" t="s">
        <v>101</v>
      </c>
      <c r="AX590" s="125" t="s">
        <v>6</v>
      </c>
      <c r="AY590" s="127" t="s">
        <v>90</v>
      </c>
    </row>
    <row r="591" spans="2:51" s="118" customFormat="1" x14ac:dyDescent="0.2">
      <c r="B591" s="119"/>
      <c r="D591" s="103" t="s">
        <v>99</v>
      </c>
      <c r="E591" s="120" t="s">
        <v>3</v>
      </c>
      <c r="F591" s="121" t="s">
        <v>795</v>
      </c>
      <c r="H591" s="120" t="s">
        <v>3</v>
      </c>
      <c r="I591" s="122"/>
      <c r="L591" s="119"/>
      <c r="M591" s="123"/>
      <c r="T591" s="124"/>
      <c r="AT591" s="120" t="s">
        <v>99</v>
      </c>
      <c r="AU591" s="120" t="s">
        <v>5</v>
      </c>
      <c r="AV591" s="118" t="s">
        <v>89</v>
      </c>
      <c r="AW591" s="118" t="s">
        <v>101</v>
      </c>
      <c r="AX591" s="118" t="s">
        <v>6</v>
      </c>
      <c r="AY591" s="120" t="s">
        <v>90</v>
      </c>
    </row>
    <row r="592" spans="2:51" s="101" customFormat="1" x14ac:dyDescent="0.2">
      <c r="B592" s="102"/>
      <c r="D592" s="103" t="s">
        <v>99</v>
      </c>
      <c r="E592" s="104" t="s">
        <v>3</v>
      </c>
      <c r="F592" s="105" t="s">
        <v>796</v>
      </c>
      <c r="H592" s="106">
        <v>87.9</v>
      </c>
      <c r="I592" s="107"/>
      <c r="L592" s="102"/>
      <c r="M592" s="108"/>
      <c r="T592" s="109"/>
      <c r="AT592" s="104" t="s">
        <v>99</v>
      </c>
      <c r="AU592" s="104" t="s">
        <v>5</v>
      </c>
      <c r="AV592" s="101" t="s">
        <v>5</v>
      </c>
      <c r="AW592" s="101" t="s">
        <v>101</v>
      </c>
      <c r="AX592" s="101" t="s">
        <v>6</v>
      </c>
      <c r="AY592" s="104" t="s">
        <v>90</v>
      </c>
    </row>
    <row r="593" spans="2:51" s="118" customFormat="1" x14ac:dyDescent="0.2">
      <c r="B593" s="119"/>
      <c r="D593" s="103" t="s">
        <v>99</v>
      </c>
      <c r="E593" s="120" t="s">
        <v>3</v>
      </c>
      <c r="F593" s="121" t="s">
        <v>230</v>
      </c>
      <c r="H593" s="120" t="s">
        <v>3</v>
      </c>
      <c r="I593" s="122"/>
      <c r="L593" s="119"/>
      <c r="M593" s="123"/>
      <c r="T593" s="124"/>
      <c r="AT593" s="120" t="s">
        <v>99</v>
      </c>
      <c r="AU593" s="120" t="s">
        <v>5</v>
      </c>
      <c r="AV593" s="118" t="s">
        <v>89</v>
      </c>
      <c r="AW593" s="118" t="s">
        <v>101</v>
      </c>
      <c r="AX593" s="118" t="s">
        <v>6</v>
      </c>
      <c r="AY593" s="120" t="s">
        <v>90</v>
      </c>
    </row>
    <row r="594" spans="2:51" s="101" customFormat="1" x14ac:dyDescent="0.2">
      <c r="B594" s="102"/>
      <c r="D594" s="103" t="s">
        <v>99</v>
      </c>
      <c r="E594" s="104" t="s">
        <v>3</v>
      </c>
      <c r="F594" s="105" t="s">
        <v>797</v>
      </c>
      <c r="H594" s="106">
        <v>-6.3250000000000002</v>
      </c>
      <c r="I594" s="107"/>
      <c r="L594" s="102"/>
      <c r="M594" s="108"/>
      <c r="T594" s="109"/>
      <c r="AT594" s="104" t="s">
        <v>99</v>
      </c>
      <c r="AU594" s="104" t="s">
        <v>5</v>
      </c>
      <c r="AV594" s="101" t="s">
        <v>5</v>
      </c>
      <c r="AW594" s="101" t="s">
        <v>101</v>
      </c>
      <c r="AX594" s="101" t="s">
        <v>6</v>
      </c>
      <c r="AY594" s="104" t="s">
        <v>90</v>
      </c>
    </row>
    <row r="595" spans="2:51" s="101" customFormat="1" x14ac:dyDescent="0.2">
      <c r="B595" s="102"/>
      <c r="D595" s="103" t="s">
        <v>99</v>
      </c>
      <c r="E595" s="104" t="s">
        <v>3</v>
      </c>
      <c r="F595" s="105" t="s">
        <v>769</v>
      </c>
      <c r="H595" s="106">
        <v>-1.89</v>
      </c>
      <c r="I595" s="107"/>
      <c r="L595" s="102"/>
      <c r="M595" s="108"/>
      <c r="T595" s="109"/>
      <c r="AT595" s="104" t="s">
        <v>99</v>
      </c>
      <c r="AU595" s="104" t="s">
        <v>5</v>
      </c>
      <c r="AV595" s="101" t="s">
        <v>5</v>
      </c>
      <c r="AW595" s="101" t="s">
        <v>101</v>
      </c>
      <c r="AX595" s="101" t="s">
        <v>6</v>
      </c>
      <c r="AY595" s="104" t="s">
        <v>90</v>
      </c>
    </row>
    <row r="596" spans="2:51" s="101" customFormat="1" x14ac:dyDescent="0.2">
      <c r="B596" s="102"/>
      <c r="D596" s="103" t="s">
        <v>99</v>
      </c>
      <c r="E596" s="104" t="s">
        <v>3</v>
      </c>
      <c r="F596" s="105" t="s">
        <v>798</v>
      </c>
      <c r="H596" s="106">
        <v>-4.59</v>
      </c>
      <c r="I596" s="107"/>
      <c r="L596" s="102"/>
      <c r="M596" s="108"/>
      <c r="T596" s="109"/>
      <c r="AT596" s="104" t="s">
        <v>99</v>
      </c>
      <c r="AU596" s="104" t="s">
        <v>5</v>
      </c>
      <c r="AV596" s="101" t="s">
        <v>5</v>
      </c>
      <c r="AW596" s="101" t="s">
        <v>101</v>
      </c>
      <c r="AX596" s="101" t="s">
        <v>6</v>
      </c>
      <c r="AY596" s="104" t="s">
        <v>90</v>
      </c>
    </row>
    <row r="597" spans="2:51" s="118" customFormat="1" x14ac:dyDescent="0.2">
      <c r="B597" s="119"/>
      <c r="D597" s="103" t="s">
        <v>99</v>
      </c>
      <c r="E597" s="120" t="s">
        <v>3</v>
      </c>
      <c r="F597" s="121" t="s">
        <v>638</v>
      </c>
      <c r="H597" s="120" t="s">
        <v>3</v>
      </c>
      <c r="I597" s="122"/>
      <c r="L597" s="119"/>
      <c r="M597" s="123"/>
      <c r="T597" s="124"/>
      <c r="AT597" s="120" t="s">
        <v>99</v>
      </c>
      <c r="AU597" s="120" t="s">
        <v>5</v>
      </c>
      <c r="AV597" s="118" t="s">
        <v>89</v>
      </c>
      <c r="AW597" s="118" t="s">
        <v>101</v>
      </c>
      <c r="AX597" s="118" t="s">
        <v>6</v>
      </c>
      <c r="AY597" s="120" t="s">
        <v>90</v>
      </c>
    </row>
    <row r="598" spans="2:51" s="101" customFormat="1" x14ac:dyDescent="0.2">
      <c r="B598" s="102"/>
      <c r="D598" s="103" t="s">
        <v>99</v>
      </c>
      <c r="E598" s="104" t="s">
        <v>3</v>
      </c>
      <c r="F598" s="105" t="s">
        <v>799</v>
      </c>
      <c r="H598" s="106">
        <v>3.3250000000000002</v>
      </c>
      <c r="I598" s="107"/>
      <c r="L598" s="102"/>
      <c r="M598" s="108"/>
      <c r="T598" s="109"/>
      <c r="AT598" s="104" t="s">
        <v>99</v>
      </c>
      <c r="AU598" s="104" t="s">
        <v>5</v>
      </c>
      <c r="AV598" s="101" t="s">
        <v>5</v>
      </c>
      <c r="AW598" s="101" t="s">
        <v>101</v>
      </c>
      <c r="AX598" s="101" t="s">
        <v>6</v>
      </c>
      <c r="AY598" s="104" t="s">
        <v>90</v>
      </c>
    </row>
    <row r="599" spans="2:51" s="125" customFormat="1" x14ac:dyDescent="0.2">
      <c r="B599" s="126"/>
      <c r="D599" s="103" t="s">
        <v>99</v>
      </c>
      <c r="E599" s="127" t="s">
        <v>3</v>
      </c>
      <c r="F599" s="128" t="s">
        <v>206</v>
      </c>
      <c r="H599" s="129">
        <v>78.42</v>
      </c>
      <c r="I599" s="130"/>
      <c r="L599" s="126"/>
      <c r="M599" s="131"/>
      <c r="T599" s="132"/>
      <c r="AT599" s="127" t="s">
        <v>99</v>
      </c>
      <c r="AU599" s="127" t="s">
        <v>5</v>
      </c>
      <c r="AV599" s="125" t="s">
        <v>107</v>
      </c>
      <c r="AW599" s="125" t="s">
        <v>101</v>
      </c>
      <c r="AX599" s="125" t="s">
        <v>6</v>
      </c>
      <c r="AY599" s="127" t="s">
        <v>90</v>
      </c>
    </row>
    <row r="600" spans="2:51" s="118" customFormat="1" x14ac:dyDescent="0.2">
      <c r="B600" s="119"/>
      <c r="D600" s="103" t="s">
        <v>99</v>
      </c>
      <c r="E600" s="120" t="s">
        <v>3</v>
      </c>
      <c r="F600" s="121" t="s">
        <v>800</v>
      </c>
      <c r="H600" s="120" t="s">
        <v>3</v>
      </c>
      <c r="I600" s="122"/>
      <c r="L600" s="119"/>
      <c r="M600" s="123"/>
      <c r="T600" s="124"/>
      <c r="AT600" s="120" t="s">
        <v>99</v>
      </c>
      <c r="AU600" s="120" t="s">
        <v>5</v>
      </c>
      <c r="AV600" s="118" t="s">
        <v>89</v>
      </c>
      <c r="AW600" s="118" t="s">
        <v>101</v>
      </c>
      <c r="AX600" s="118" t="s">
        <v>6</v>
      </c>
      <c r="AY600" s="120" t="s">
        <v>90</v>
      </c>
    </row>
    <row r="601" spans="2:51" s="101" customFormat="1" x14ac:dyDescent="0.2">
      <c r="B601" s="102"/>
      <c r="D601" s="103" t="s">
        <v>99</v>
      </c>
      <c r="E601" s="104" t="s">
        <v>3</v>
      </c>
      <c r="F601" s="105" t="s">
        <v>801</v>
      </c>
      <c r="H601" s="106">
        <v>85.2</v>
      </c>
      <c r="I601" s="107"/>
      <c r="L601" s="102"/>
      <c r="M601" s="108"/>
      <c r="T601" s="109"/>
      <c r="AT601" s="104" t="s">
        <v>99</v>
      </c>
      <c r="AU601" s="104" t="s">
        <v>5</v>
      </c>
      <c r="AV601" s="101" t="s">
        <v>5</v>
      </c>
      <c r="AW601" s="101" t="s">
        <v>101</v>
      </c>
      <c r="AX601" s="101" t="s">
        <v>6</v>
      </c>
      <c r="AY601" s="104" t="s">
        <v>90</v>
      </c>
    </row>
    <row r="602" spans="2:51" s="118" customFormat="1" x14ac:dyDescent="0.2">
      <c r="B602" s="119"/>
      <c r="D602" s="103" t="s">
        <v>99</v>
      </c>
      <c r="E602" s="120" t="s">
        <v>3</v>
      </c>
      <c r="F602" s="121" t="s">
        <v>230</v>
      </c>
      <c r="H602" s="120" t="s">
        <v>3</v>
      </c>
      <c r="I602" s="122"/>
      <c r="L602" s="119"/>
      <c r="M602" s="123"/>
      <c r="T602" s="124"/>
      <c r="AT602" s="120" t="s">
        <v>99</v>
      </c>
      <c r="AU602" s="120" t="s">
        <v>5</v>
      </c>
      <c r="AV602" s="118" t="s">
        <v>89</v>
      </c>
      <c r="AW602" s="118" t="s">
        <v>101</v>
      </c>
      <c r="AX602" s="118" t="s">
        <v>6</v>
      </c>
      <c r="AY602" s="120" t="s">
        <v>90</v>
      </c>
    </row>
    <row r="603" spans="2:51" s="101" customFormat="1" x14ac:dyDescent="0.2">
      <c r="B603" s="102"/>
      <c r="D603" s="103" t="s">
        <v>99</v>
      </c>
      <c r="E603" s="104" t="s">
        <v>3</v>
      </c>
      <c r="F603" s="105" t="s">
        <v>798</v>
      </c>
      <c r="H603" s="106">
        <v>-4.59</v>
      </c>
      <c r="I603" s="107"/>
      <c r="L603" s="102"/>
      <c r="M603" s="108"/>
      <c r="T603" s="109"/>
      <c r="AT603" s="104" t="s">
        <v>99</v>
      </c>
      <c r="AU603" s="104" t="s">
        <v>5</v>
      </c>
      <c r="AV603" s="101" t="s">
        <v>5</v>
      </c>
      <c r="AW603" s="101" t="s">
        <v>101</v>
      </c>
      <c r="AX603" s="101" t="s">
        <v>6</v>
      </c>
      <c r="AY603" s="104" t="s">
        <v>90</v>
      </c>
    </row>
    <row r="604" spans="2:51" s="101" customFormat="1" x14ac:dyDescent="0.2">
      <c r="B604" s="102"/>
      <c r="D604" s="103" t="s">
        <v>99</v>
      </c>
      <c r="E604" s="104" t="s">
        <v>3</v>
      </c>
      <c r="F604" s="105" t="s">
        <v>802</v>
      </c>
      <c r="H604" s="106">
        <v>-5.5350000000000001</v>
      </c>
      <c r="I604" s="107"/>
      <c r="L604" s="102"/>
      <c r="M604" s="108"/>
      <c r="T604" s="109"/>
      <c r="AT604" s="104" t="s">
        <v>99</v>
      </c>
      <c r="AU604" s="104" t="s">
        <v>5</v>
      </c>
      <c r="AV604" s="101" t="s">
        <v>5</v>
      </c>
      <c r="AW604" s="101" t="s">
        <v>101</v>
      </c>
      <c r="AX604" s="101" t="s">
        <v>6</v>
      </c>
      <c r="AY604" s="104" t="s">
        <v>90</v>
      </c>
    </row>
    <row r="605" spans="2:51" s="101" customFormat="1" x14ac:dyDescent="0.2">
      <c r="B605" s="102"/>
      <c r="D605" s="103" t="s">
        <v>99</v>
      </c>
      <c r="E605" s="104" t="s">
        <v>3</v>
      </c>
      <c r="F605" s="105" t="s">
        <v>803</v>
      </c>
      <c r="H605" s="106">
        <v>-7.29</v>
      </c>
      <c r="I605" s="107"/>
      <c r="L605" s="102"/>
      <c r="M605" s="108"/>
      <c r="T605" s="109"/>
      <c r="AT605" s="104" t="s">
        <v>99</v>
      </c>
      <c r="AU605" s="104" t="s">
        <v>5</v>
      </c>
      <c r="AV605" s="101" t="s">
        <v>5</v>
      </c>
      <c r="AW605" s="101" t="s">
        <v>101</v>
      </c>
      <c r="AX605" s="101" t="s">
        <v>6</v>
      </c>
      <c r="AY605" s="104" t="s">
        <v>90</v>
      </c>
    </row>
    <row r="606" spans="2:51" s="125" customFormat="1" x14ac:dyDescent="0.2">
      <c r="B606" s="126"/>
      <c r="D606" s="103" t="s">
        <v>99</v>
      </c>
      <c r="E606" s="127" t="s">
        <v>3</v>
      </c>
      <c r="F606" s="128" t="s">
        <v>206</v>
      </c>
      <c r="H606" s="129">
        <v>67.784999999999997</v>
      </c>
      <c r="I606" s="130"/>
      <c r="L606" s="126"/>
      <c r="M606" s="131"/>
      <c r="T606" s="132"/>
      <c r="AT606" s="127" t="s">
        <v>99</v>
      </c>
      <c r="AU606" s="127" t="s">
        <v>5</v>
      </c>
      <c r="AV606" s="125" t="s">
        <v>107</v>
      </c>
      <c r="AW606" s="125" t="s">
        <v>101</v>
      </c>
      <c r="AX606" s="125" t="s">
        <v>6</v>
      </c>
      <c r="AY606" s="127" t="s">
        <v>90</v>
      </c>
    </row>
    <row r="607" spans="2:51" s="118" customFormat="1" x14ac:dyDescent="0.2">
      <c r="B607" s="119"/>
      <c r="D607" s="103" t="s">
        <v>99</v>
      </c>
      <c r="E607" s="120" t="s">
        <v>3</v>
      </c>
      <c r="F607" s="121" t="s">
        <v>804</v>
      </c>
      <c r="H607" s="120" t="s">
        <v>3</v>
      </c>
      <c r="I607" s="122"/>
      <c r="L607" s="119"/>
      <c r="M607" s="123"/>
      <c r="T607" s="124"/>
      <c r="AT607" s="120" t="s">
        <v>99</v>
      </c>
      <c r="AU607" s="120" t="s">
        <v>5</v>
      </c>
      <c r="AV607" s="118" t="s">
        <v>89</v>
      </c>
      <c r="AW607" s="118" t="s">
        <v>101</v>
      </c>
      <c r="AX607" s="118" t="s">
        <v>6</v>
      </c>
      <c r="AY607" s="120" t="s">
        <v>90</v>
      </c>
    </row>
    <row r="608" spans="2:51" s="101" customFormat="1" x14ac:dyDescent="0.2">
      <c r="B608" s="102"/>
      <c r="D608" s="103" t="s">
        <v>99</v>
      </c>
      <c r="E608" s="104" t="s">
        <v>3</v>
      </c>
      <c r="F608" s="105" t="s">
        <v>805</v>
      </c>
      <c r="H608" s="106">
        <v>52.662999999999997</v>
      </c>
      <c r="I608" s="107"/>
      <c r="L608" s="102"/>
      <c r="M608" s="108"/>
      <c r="T608" s="109"/>
      <c r="AT608" s="104" t="s">
        <v>99</v>
      </c>
      <c r="AU608" s="104" t="s">
        <v>5</v>
      </c>
      <c r="AV608" s="101" t="s">
        <v>5</v>
      </c>
      <c r="AW608" s="101" t="s">
        <v>101</v>
      </c>
      <c r="AX608" s="101" t="s">
        <v>6</v>
      </c>
      <c r="AY608" s="104" t="s">
        <v>90</v>
      </c>
    </row>
    <row r="609" spans="2:51" s="118" customFormat="1" x14ac:dyDescent="0.2">
      <c r="B609" s="119"/>
      <c r="D609" s="103" t="s">
        <v>99</v>
      </c>
      <c r="E609" s="120" t="s">
        <v>3</v>
      </c>
      <c r="F609" s="121" t="s">
        <v>230</v>
      </c>
      <c r="H609" s="120" t="s">
        <v>3</v>
      </c>
      <c r="I609" s="122"/>
      <c r="L609" s="119"/>
      <c r="M609" s="123"/>
      <c r="T609" s="124"/>
      <c r="AT609" s="120" t="s">
        <v>99</v>
      </c>
      <c r="AU609" s="120" t="s">
        <v>5</v>
      </c>
      <c r="AV609" s="118" t="s">
        <v>89</v>
      </c>
      <c r="AW609" s="118" t="s">
        <v>101</v>
      </c>
      <c r="AX609" s="118" t="s">
        <v>6</v>
      </c>
      <c r="AY609" s="120" t="s">
        <v>90</v>
      </c>
    </row>
    <row r="610" spans="2:51" s="101" customFormat="1" x14ac:dyDescent="0.2">
      <c r="B610" s="102"/>
      <c r="D610" s="103" t="s">
        <v>99</v>
      </c>
      <c r="E610" s="104" t="s">
        <v>3</v>
      </c>
      <c r="F610" s="105" t="s">
        <v>793</v>
      </c>
      <c r="H610" s="106">
        <v>-3.1629999999999998</v>
      </c>
      <c r="I610" s="107"/>
      <c r="L610" s="102"/>
      <c r="M610" s="108"/>
      <c r="T610" s="109"/>
      <c r="AT610" s="104" t="s">
        <v>99</v>
      </c>
      <c r="AU610" s="104" t="s">
        <v>5</v>
      </c>
      <c r="AV610" s="101" t="s">
        <v>5</v>
      </c>
      <c r="AW610" s="101" t="s">
        <v>101</v>
      </c>
      <c r="AX610" s="101" t="s">
        <v>6</v>
      </c>
      <c r="AY610" s="104" t="s">
        <v>90</v>
      </c>
    </row>
    <row r="611" spans="2:51" s="101" customFormat="1" x14ac:dyDescent="0.2">
      <c r="B611" s="102"/>
      <c r="D611" s="103" t="s">
        <v>99</v>
      </c>
      <c r="E611" s="104" t="s">
        <v>3</v>
      </c>
      <c r="F611" s="105" t="s">
        <v>806</v>
      </c>
      <c r="H611" s="106">
        <v>-2.4300000000000002</v>
      </c>
      <c r="I611" s="107"/>
      <c r="L611" s="102"/>
      <c r="M611" s="108"/>
      <c r="T611" s="109"/>
      <c r="AT611" s="104" t="s">
        <v>99</v>
      </c>
      <c r="AU611" s="104" t="s">
        <v>5</v>
      </c>
      <c r="AV611" s="101" t="s">
        <v>5</v>
      </c>
      <c r="AW611" s="101" t="s">
        <v>101</v>
      </c>
      <c r="AX611" s="101" t="s">
        <v>6</v>
      </c>
      <c r="AY611" s="104" t="s">
        <v>90</v>
      </c>
    </row>
    <row r="612" spans="2:51" s="118" customFormat="1" x14ac:dyDescent="0.2">
      <c r="B612" s="119"/>
      <c r="D612" s="103" t="s">
        <v>99</v>
      </c>
      <c r="E612" s="120" t="s">
        <v>3</v>
      </c>
      <c r="F612" s="121" t="s">
        <v>638</v>
      </c>
      <c r="H612" s="120" t="s">
        <v>3</v>
      </c>
      <c r="I612" s="122"/>
      <c r="L612" s="119"/>
      <c r="M612" s="123"/>
      <c r="T612" s="124"/>
      <c r="AT612" s="120" t="s">
        <v>99</v>
      </c>
      <c r="AU612" s="120" t="s">
        <v>5</v>
      </c>
      <c r="AV612" s="118" t="s">
        <v>89</v>
      </c>
      <c r="AW612" s="118" t="s">
        <v>101</v>
      </c>
      <c r="AX612" s="118" t="s">
        <v>6</v>
      </c>
      <c r="AY612" s="120" t="s">
        <v>90</v>
      </c>
    </row>
    <row r="613" spans="2:51" s="101" customFormat="1" x14ac:dyDescent="0.2">
      <c r="B613" s="102"/>
      <c r="D613" s="103" t="s">
        <v>99</v>
      </c>
      <c r="E613" s="104" t="s">
        <v>3</v>
      </c>
      <c r="F613" s="105" t="s">
        <v>794</v>
      </c>
      <c r="H613" s="106">
        <v>1.663</v>
      </c>
      <c r="I613" s="107"/>
      <c r="L613" s="102"/>
      <c r="M613" s="108"/>
      <c r="T613" s="109"/>
      <c r="AT613" s="104" t="s">
        <v>99</v>
      </c>
      <c r="AU613" s="104" t="s">
        <v>5</v>
      </c>
      <c r="AV613" s="101" t="s">
        <v>5</v>
      </c>
      <c r="AW613" s="101" t="s">
        <v>101</v>
      </c>
      <c r="AX613" s="101" t="s">
        <v>6</v>
      </c>
      <c r="AY613" s="104" t="s">
        <v>90</v>
      </c>
    </row>
    <row r="614" spans="2:51" s="125" customFormat="1" x14ac:dyDescent="0.2">
      <c r="B614" s="126"/>
      <c r="D614" s="103" t="s">
        <v>99</v>
      </c>
      <c r="E614" s="127" t="s">
        <v>3</v>
      </c>
      <c r="F614" s="128" t="s">
        <v>206</v>
      </c>
      <c r="H614" s="129">
        <v>48.732999999999997</v>
      </c>
      <c r="I614" s="130"/>
      <c r="L614" s="126"/>
      <c r="M614" s="131"/>
      <c r="T614" s="132"/>
      <c r="AT614" s="127" t="s">
        <v>99</v>
      </c>
      <c r="AU614" s="127" t="s">
        <v>5</v>
      </c>
      <c r="AV614" s="125" t="s">
        <v>107</v>
      </c>
      <c r="AW614" s="125" t="s">
        <v>101</v>
      </c>
      <c r="AX614" s="125" t="s">
        <v>6</v>
      </c>
      <c r="AY614" s="127" t="s">
        <v>90</v>
      </c>
    </row>
    <row r="615" spans="2:51" s="118" customFormat="1" x14ac:dyDescent="0.2">
      <c r="B615" s="119"/>
      <c r="D615" s="103" t="s">
        <v>99</v>
      </c>
      <c r="E615" s="120" t="s">
        <v>3</v>
      </c>
      <c r="F615" s="121" t="s">
        <v>807</v>
      </c>
      <c r="H615" s="120" t="s">
        <v>3</v>
      </c>
      <c r="I615" s="122"/>
      <c r="L615" s="119"/>
      <c r="M615" s="123"/>
      <c r="T615" s="124"/>
      <c r="AT615" s="120" t="s">
        <v>99</v>
      </c>
      <c r="AU615" s="120" t="s">
        <v>5</v>
      </c>
      <c r="AV615" s="118" t="s">
        <v>89</v>
      </c>
      <c r="AW615" s="118" t="s">
        <v>101</v>
      </c>
      <c r="AX615" s="118" t="s">
        <v>6</v>
      </c>
      <c r="AY615" s="120" t="s">
        <v>90</v>
      </c>
    </row>
    <row r="616" spans="2:51" s="101" customFormat="1" x14ac:dyDescent="0.2">
      <c r="B616" s="102"/>
      <c r="D616" s="103" t="s">
        <v>99</v>
      </c>
      <c r="E616" s="104" t="s">
        <v>3</v>
      </c>
      <c r="F616" s="105" t="s">
        <v>808</v>
      </c>
      <c r="H616" s="106">
        <v>52.8</v>
      </c>
      <c r="I616" s="107"/>
      <c r="L616" s="102"/>
      <c r="M616" s="108"/>
      <c r="T616" s="109"/>
      <c r="AT616" s="104" t="s">
        <v>99</v>
      </c>
      <c r="AU616" s="104" t="s">
        <v>5</v>
      </c>
      <c r="AV616" s="101" t="s">
        <v>5</v>
      </c>
      <c r="AW616" s="101" t="s">
        <v>101</v>
      </c>
      <c r="AX616" s="101" t="s">
        <v>6</v>
      </c>
      <c r="AY616" s="104" t="s">
        <v>90</v>
      </c>
    </row>
    <row r="617" spans="2:51" s="118" customFormat="1" x14ac:dyDescent="0.2">
      <c r="B617" s="119"/>
      <c r="D617" s="103" t="s">
        <v>99</v>
      </c>
      <c r="E617" s="120" t="s">
        <v>3</v>
      </c>
      <c r="F617" s="121" t="s">
        <v>230</v>
      </c>
      <c r="H617" s="120" t="s">
        <v>3</v>
      </c>
      <c r="I617" s="122"/>
      <c r="L617" s="119"/>
      <c r="M617" s="123"/>
      <c r="T617" s="124"/>
      <c r="AT617" s="120" t="s">
        <v>99</v>
      </c>
      <c r="AU617" s="120" t="s">
        <v>5</v>
      </c>
      <c r="AV617" s="118" t="s">
        <v>89</v>
      </c>
      <c r="AW617" s="118" t="s">
        <v>101</v>
      </c>
      <c r="AX617" s="118" t="s">
        <v>6</v>
      </c>
      <c r="AY617" s="120" t="s">
        <v>90</v>
      </c>
    </row>
    <row r="618" spans="2:51" s="101" customFormat="1" x14ac:dyDescent="0.2">
      <c r="B618" s="102"/>
      <c r="D618" s="103" t="s">
        <v>99</v>
      </c>
      <c r="E618" s="104" t="s">
        <v>3</v>
      </c>
      <c r="F618" s="105" t="s">
        <v>793</v>
      </c>
      <c r="H618" s="106">
        <v>-3.1629999999999998</v>
      </c>
      <c r="I618" s="107"/>
      <c r="L618" s="102"/>
      <c r="M618" s="108"/>
      <c r="T618" s="109"/>
      <c r="AT618" s="104" t="s">
        <v>99</v>
      </c>
      <c r="AU618" s="104" t="s">
        <v>5</v>
      </c>
      <c r="AV618" s="101" t="s">
        <v>5</v>
      </c>
      <c r="AW618" s="101" t="s">
        <v>101</v>
      </c>
      <c r="AX618" s="101" t="s">
        <v>6</v>
      </c>
      <c r="AY618" s="104" t="s">
        <v>90</v>
      </c>
    </row>
    <row r="619" spans="2:51" s="101" customFormat="1" x14ac:dyDescent="0.2">
      <c r="B619" s="102"/>
      <c r="D619" s="103" t="s">
        <v>99</v>
      </c>
      <c r="E619" s="104" t="s">
        <v>3</v>
      </c>
      <c r="F619" s="105" t="s">
        <v>806</v>
      </c>
      <c r="H619" s="106">
        <v>-2.4300000000000002</v>
      </c>
      <c r="I619" s="107"/>
      <c r="L619" s="102"/>
      <c r="M619" s="108"/>
      <c r="T619" s="109"/>
      <c r="AT619" s="104" t="s">
        <v>99</v>
      </c>
      <c r="AU619" s="104" t="s">
        <v>5</v>
      </c>
      <c r="AV619" s="101" t="s">
        <v>5</v>
      </c>
      <c r="AW619" s="101" t="s">
        <v>101</v>
      </c>
      <c r="AX619" s="101" t="s">
        <v>6</v>
      </c>
      <c r="AY619" s="104" t="s">
        <v>90</v>
      </c>
    </row>
    <row r="620" spans="2:51" s="118" customFormat="1" x14ac:dyDescent="0.2">
      <c r="B620" s="119"/>
      <c r="D620" s="103" t="s">
        <v>99</v>
      </c>
      <c r="E620" s="120" t="s">
        <v>3</v>
      </c>
      <c r="F620" s="121" t="s">
        <v>638</v>
      </c>
      <c r="H620" s="120" t="s">
        <v>3</v>
      </c>
      <c r="I620" s="122"/>
      <c r="L620" s="119"/>
      <c r="M620" s="123"/>
      <c r="T620" s="124"/>
      <c r="AT620" s="120" t="s">
        <v>99</v>
      </c>
      <c r="AU620" s="120" t="s">
        <v>5</v>
      </c>
      <c r="AV620" s="118" t="s">
        <v>89</v>
      </c>
      <c r="AW620" s="118" t="s">
        <v>101</v>
      </c>
      <c r="AX620" s="118" t="s">
        <v>6</v>
      </c>
      <c r="AY620" s="120" t="s">
        <v>90</v>
      </c>
    </row>
    <row r="621" spans="2:51" s="101" customFormat="1" x14ac:dyDescent="0.2">
      <c r="B621" s="102"/>
      <c r="D621" s="103" t="s">
        <v>99</v>
      </c>
      <c r="E621" s="104" t="s">
        <v>3</v>
      </c>
      <c r="F621" s="105" t="s">
        <v>794</v>
      </c>
      <c r="H621" s="106">
        <v>1.663</v>
      </c>
      <c r="I621" s="107"/>
      <c r="L621" s="102"/>
      <c r="M621" s="108"/>
      <c r="T621" s="109"/>
      <c r="AT621" s="104" t="s">
        <v>99</v>
      </c>
      <c r="AU621" s="104" t="s">
        <v>5</v>
      </c>
      <c r="AV621" s="101" t="s">
        <v>5</v>
      </c>
      <c r="AW621" s="101" t="s">
        <v>101</v>
      </c>
      <c r="AX621" s="101" t="s">
        <v>6</v>
      </c>
      <c r="AY621" s="104" t="s">
        <v>90</v>
      </c>
    </row>
    <row r="622" spans="2:51" s="125" customFormat="1" x14ac:dyDescent="0.2">
      <c r="B622" s="126"/>
      <c r="D622" s="103" t="s">
        <v>99</v>
      </c>
      <c r="E622" s="127" t="s">
        <v>3</v>
      </c>
      <c r="F622" s="128" t="s">
        <v>206</v>
      </c>
      <c r="H622" s="129">
        <v>48.87</v>
      </c>
      <c r="I622" s="130"/>
      <c r="L622" s="126"/>
      <c r="M622" s="131"/>
      <c r="T622" s="132"/>
      <c r="AT622" s="127" t="s">
        <v>99</v>
      </c>
      <c r="AU622" s="127" t="s">
        <v>5</v>
      </c>
      <c r="AV622" s="125" t="s">
        <v>107</v>
      </c>
      <c r="AW622" s="125" t="s">
        <v>101</v>
      </c>
      <c r="AX622" s="125" t="s">
        <v>6</v>
      </c>
      <c r="AY622" s="127" t="s">
        <v>90</v>
      </c>
    </row>
    <row r="623" spans="2:51" s="118" customFormat="1" x14ac:dyDescent="0.2">
      <c r="B623" s="119"/>
      <c r="D623" s="103" t="s">
        <v>99</v>
      </c>
      <c r="E623" s="120" t="s">
        <v>3</v>
      </c>
      <c r="F623" s="121" t="s">
        <v>809</v>
      </c>
      <c r="H623" s="120" t="s">
        <v>3</v>
      </c>
      <c r="I623" s="122"/>
      <c r="L623" s="119"/>
      <c r="M623" s="123"/>
      <c r="T623" s="124"/>
      <c r="AT623" s="120" t="s">
        <v>99</v>
      </c>
      <c r="AU623" s="120" t="s">
        <v>5</v>
      </c>
      <c r="AV623" s="118" t="s">
        <v>89</v>
      </c>
      <c r="AW623" s="118" t="s">
        <v>101</v>
      </c>
      <c r="AX623" s="118" t="s">
        <v>6</v>
      </c>
      <c r="AY623" s="120" t="s">
        <v>90</v>
      </c>
    </row>
    <row r="624" spans="2:51" s="101" customFormat="1" x14ac:dyDescent="0.2">
      <c r="B624" s="102"/>
      <c r="D624" s="103" t="s">
        <v>99</v>
      </c>
      <c r="E624" s="104" t="s">
        <v>3</v>
      </c>
      <c r="F624" s="105" t="s">
        <v>810</v>
      </c>
      <c r="H624" s="106">
        <v>48.4</v>
      </c>
      <c r="I624" s="107"/>
      <c r="L624" s="102"/>
      <c r="M624" s="108"/>
      <c r="T624" s="109"/>
      <c r="AT624" s="104" t="s">
        <v>99</v>
      </c>
      <c r="AU624" s="104" t="s">
        <v>5</v>
      </c>
      <c r="AV624" s="101" t="s">
        <v>5</v>
      </c>
      <c r="AW624" s="101" t="s">
        <v>101</v>
      </c>
      <c r="AX624" s="101" t="s">
        <v>6</v>
      </c>
      <c r="AY624" s="104" t="s">
        <v>90</v>
      </c>
    </row>
    <row r="625" spans="2:51" s="118" customFormat="1" x14ac:dyDescent="0.2">
      <c r="B625" s="119"/>
      <c r="D625" s="103" t="s">
        <v>99</v>
      </c>
      <c r="E625" s="120" t="s">
        <v>3</v>
      </c>
      <c r="F625" s="121" t="s">
        <v>230</v>
      </c>
      <c r="H625" s="120" t="s">
        <v>3</v>
      </c>
      <c r="I625" s="122"/>
      <c r="L625" s="119"/>
      <c r="M625" s="123"/>
      <c r="T625" s="124"/>
      <c r="AT625" s="120" t="s">
        <v>99</v>
      </c>
      <c r="AU625" s="120" t="s">
        <v>5</v>
      </c>
      <c r="AV625" s="118" t="s">
        <v>89</v>
      </c>
      <c r="AW625" s="118" t="s">
        <v>101</v>
      </c>
      <c r="AX625" s="118" t="s">
        <v>6</v>
      </c>
      <c r="AY625" s="120" t="s">
        <v>90</v>
      </c>
    </row>
    <row r="626" spans="2:51" s="101" customFormat="1" x14ac:dyDescent="0.2">
      <c r="B626" s="102"/>
      <c r="D626" s="103" t="s">
        <v>99</v>
      </c>
      <c r="E626" s="104" t="s">
        <v>3</v>
      </c>
      <c r="F626" s="105" t="s">
        <v>793</v>
      </c>
      <c r="H626" s="106">
        <v>-3.1629999999999998</v>
      </c>
      <c r="I626" s="107"/>
      <c r="L626" s="102"/>
      <c r="M626" s="108"/>
      <c r="T626" s="109"/>
      <c r="AT626" s="104" t="s">
        <v>99</v>
      </c>
      <c r="AU626" s="104" t="s">
        <v>5</v>
      </c>
      <c r="AV626" s="101" t="s">
        <v>5</v>
      </c>
      <c r="AW626" s="101" t="s">
        <v>101</v>
      </c>
      <c r="AX626" s="101" t="s">
        <v>6</v>
      </c>
      <c r="AY626" s="104" t="s">
        <v>90</v>
      </c>
    </row>
    <row r="627" spans="2:51" s="101" customFormat="1" x14ac:dyDescent="0.2">
      <c r="B627" s="102"/>
      <c r="D627" s="103" t="s">
        <v>99</v>
      </c>
      <c r="E627" s="104" t="s">
        <v>3</v>
      </c>
      <c r="F627" s="105" t="s">
        <v>806</v>
      </c>
      <c r="H627" s="106">
        <v>-2.4300000000000002</v>
      </c>
      <c r="I627" s="107"/>
      <c r="L627" s="102"/>
      <c r="M627" s="108"/>
      <c r="T627" s="109"/>
      <c r="AT627" s="104" t="s">
        <v>99</v>
      </c>
      <c r="AU627" s="104" t="s">
        <v>5</v>
      </c>
      <c r="AV627" s="101" t="s">
        <v>5</v>
      </c>
      <c r="AW627" s="101" t="s">
        <v>101</v>
      </c>
      <c r="AX627" s="101" t="s">
        <v>6</v>
      </c>
      <c r="AY627" s="104" t="s">
        <v>90</v>
      </c>
    </row>
    <row r="628" spans="2:51" s="118" customFormat="1" x14ac:dyDescent="0.2">
      <c r="B628" s="119"/>
      <c r="D628" s="103" t="s">
        <v>99</v>
      </c>
      <c r="E628" s="120" t="s">
        <v>3</v>
      </c>
      <c r="F628" s="121" t="s">
        <v>638</v>
      </c>
      <c r="H628" s="120" t="s">
        <v>3</v>
      </c>
      <c r="I628" s="122"/>
      <c r="L628" s="119"/>
      <c r="M628" s="123"/>
      <c r="T628" s="124"/>
      <c r="AT628" s="120" t="s">
        <v>99</v>
      </c>
      <c r="AU628" s="120" t="s">
        <v>5</v>
      </c>
      <c r="AV628" s="118" t="s">
        <v>89</v>
      </c>
      <c r="AW628" s="118" t="s">
        <v>101</v>
      </c>
      <c r="AX628" s="118" t="s">
        <v>6</v>
      </c>
      <c r="AY628" s="120" t="s">
        <v>90</v>
      </c>
    </row>
    <row r="629" spans="2:51" s="101" customFormat="1" x14ac:dyDescent="0.2">
      <c r="B629" s="102"/>
      <c r="D629" s="103" t="s">
        <v>99</v>
      </c>
      <c r="E629" s="104" t="s">
        <v>3</v>
      </c>
      <c r="F629" s="105" t="s">
        <v>794</v>
      </c>
      <c r="H629" s="106">
        <v>1.663</v>
      </c>
      <c r="I629" s="107"/>
      <c r="L629" s="102"/>
      <c r="M629" s="108"/>
      <c r="T629" s="109"/>
      <c r="AT629" s="104" t="s">
        <v>99</v>
      </c>
      <c r="AU629" s="104" t="s">
        <v>5</v>
      </c>
      <c r="AV629" s="101" t="s">
        <v>5</v>
      </c>
      <c r="AW629" s="101" t="s">
        <v>101</v>
      </c>
      <c r="AX629" s="101" t="s">
        <v>6</v>
      </c>
      <c r="AY629" s="104" t="s">
        <v>90</v>
      </c>
    </row>
    <row r="630" spans="2:51" s="125" customFormat="1" x14ac:dyDescent="0.2">
      <c r="B630" s="126"/>
      <c r="D630" s="103" t="s">
        <v>99</v>
      </c>
      <c r="E630" s="127" t="s">
        <v>3</v>
      </c>
      <c r="F630" s="128" t="s">
        <v>206</v>
      </c>
      <c r="H630" s="129">
        <v>44.47</v>
      </c>
      <c r="I630" s="130"/>
      <c r="L630" s="126"/>
      <c r="M630" s="131"/>
      <c r="T630" s="132"/>
      <c r="AT630" s="127" t="s">
        <v>99</v>
      </c>
      <c r="AU630" s="127" t="s">
        <v>5</v>
      </c>
      <c r="AV630" s="125" t="s">
        <v>107</v>
      </c>
      <c r="AW630" s="125" t="s">
        <v>101</v>
      </c>
      <c r="AX630" s="125" t="s">
        <v>6</v>
      </c>
      <c r="AY630" s="127" t="s">
        <v>90</v>
      </c>
    </row>
    <row r="631" spans="2:51" s="118" customFormat="1" x14ac:dyDescent="0.2">
      <c r="B631" s="119"/>
      <c r="D631" s="103" t="s">
        <v>99</v>
      </c>
      <c r="E631" s="120" t="s">
        <v>3</v>
      </c>
      <c r="F631" s="121" t="s">
        <v>811</v>
      </c>
      <c r="H631" s="120" t="s">
        <v>3</v>
      </c>
      <c r="I631" s="122"/>
      <c r="L631" s="119"/>
      <c r="M631" s="123"/>
      <c r="T631" s="124"/>
      <c r="AT631" s="120" t="s">
        <v>99</v>
      </c>
      <c r="AU631" s="120" t="s">
        <v>5</v>
      </c>
      <c r="AV631" s="118" t="s">
        <v>89</v>
      </c>
      <c r="AW631" s="118" t="s">
        <v>101</v>
      </c>
      <c r="AX631" s="118" t="s">
        <v>6</v>
      </c>
      <c r="AY631" s="120" t="s">
        <v>90</v>
      </c>
    </row>
    <row r="632" spans="2:51" s="101" customFormat="1" x14ac:dyDescent="0.2">
      <c r="B632" s="102"/>
      <c r="D632" s="103" t="s">
        <v>99</v>
      </c>
      <c r="E632" s="104" t="s">
        <v>3</v>
      </c>
      <c r="F632" s="105" t="s">
        <v>812</v>
      </c>
      <c r="H632" s="106">
        <v>123</v>
      </c>
      <c r="I632" s="107"/>
      <c r="L632" s="102"/>
      <c r="M632" s="108"/>
      <c r="T632" s="109"/>
      <c r="AT632" s="104" t="s">
        <v>99</v>
      </c>
      <c r="AU632" s="104" t="s">
        <v>5</v>
      </c>
      <c r="AV632" s="101" t="s">
        <v>5</v>
      </c>
      <c r="AW632" s="101" t="s">
        <v>101</v>
      </c>
      <c r="AX632" s="101" t="s">
        <v>6</v>
      </c>
      <c r="AY632" s="104" t="s">
        <v>90</v>
      </c>
    </row>
    <row r="633" spans="2:51" s="118" customFormat="1" x14ac:dyDescent="0.2">
      <c r="B633" s="119"/>
      <c r="D633" s="103" t="s">
        <v>99</v>
      </c>
      <c r="E633" s="120" t="s">
        <v>3</v>
      </c>
      <c r="F633" s="121" t="s">
        <v>230</v>
      </c>
      <c r="H633" s="120" t="s">
        <v>3</v>
      </c>
      <c r="I633" s="122"/>
      <c r="L633" s="119"/>
      <c r="M633" s="123"/>
      <c r="T633" s="124"/>
      <c r="AT633" s="120" t="s">
        <v>99</v>
      </c>
      <c r="AU633" s="120" t="s">
        <v>5</v>
      </c>
      <c r="AV633" s="118" t="s">
        <v>89</v>
      </c>
      <c r="AW633" s="118" t="s">
        <v>101</v>
      </c>
      <c r="AX633" s="118" t="s">
        <v>6</v>
      </c>
      <c r="AY633" s="120" t="s">
        <v>90</v>
      </c>
    </row>
    <row r="634" spans="2:51" s="101" customFormat="1" x14ac:dyDescent="0.2">
      <c r="B634" s="102"/>
      <c r="D634" s="103" t="s">
        <v>99</v>
      </c>
      <c r="E634" s="104" t="s">
        <v>3</v>
      </c>
      <c r="F634" s="105" t="s">
        <v>813</v>
      </c>
      <c r="H634" s="106">
        <v>-11.07</v>
      </c>
      <c r="I634" s="107"/>
      <c r="L634" s="102"/>
      <c r="M634" s="108"/>
      <c r="T634" s="109"/>
      <c r="AT634" s="104" t="s">
        <v>99</v>
      </c>
      <c r="AU634" s="104" t="s">
        <v>5</v>
      </c>
      <c r="AV634" s="101" t="s">
        <v>5</v>
      </c>
      <c r="AW634" s="101" t="s">
        <v>101</v>
      </c>
      <c r="AX634" s="101" t="s">
        <v>6</v>
      </c>
      <c r="AY634" s="104" t="s">
        <v>90</v>
      </c>
    </row>
    <row r="635" spans="2:51" s="101" customFormat="1" x14ac:dyDescent="0.2">
      <c r="B635" s="102"/>
      <c r="D635" s="103" t="s">
        <v>99</v>
      </c>
      <c r="E635" s="104" t="s">
        <v>3</v>
      </c>
      <c r="F635" s="105" t="s">
        <v>803</v>
      </c>
      <c r="H635" s="106">
        <v>-7.29</v>
      </c>
      <c r="I635" s="107"/>
      <c r="L635" s="102"/>
      <c r="M635" s="108"/>
      <c r="T635" s="109"/>
      <c r="AT635" s="104" t="s">
        <v>99</v>
      </c>
      <c r="AU635" s="104" t="s">
        <v>5</v>
      </c>
      <c r="AV635" s="101" t="s">
        <v>5</v>
      </c>
      <c r="AW635" s="101" t="s">
        <v>101</v>
      </c>
      <c r="AX635" s="101" t="s">
        <v>6</v>
      </c>
      <c r="AY635" s="104" t="s">
        <v>90</v>
      </c>
    </row>
    <row r="636" spans="2:51" s="101" customFormat="1" x14ac:dyDescent="0.2">
      <c r="B636" s="102"/>
      <c r="D636" s="103" t="s">
        <v>99</v>
      </c>
      <c r="E636" s="104" t="s">
        <v>3</v>
      </c>
      <c r="F636" s="105" t="s">
        <v>814</v>
      </c>
      <c r="H636" s="106">
        <v>-6.9580000000000002</v>
      </c>
      <c r="I636" s="107"/>
      <c r="L636" s="102"/>
      <c r="M636" s="108"/>
      <c r="T636" s="109"/>
      <c r="AT636" s="104" t="s">
        <v>99</v>
      </c>
      <c r="AU636" s="104" t="s">
        <v>5</v>
      </c>
      <c r="AV636" s="101" t="s">
        <v>5</v>
      </c>
      <c r="AW636" s="101" t="s">
        <v>101</v>
      </c>
      <c r="AX636" s="101" t="s">
        <v>6</v>
      </c>
      <c r="AY636" s="104" t="s">
        <v>90</v>
      </c>
    </row>
    <row r="637" spans="2:51" s="118" customFormat="1" x14ac:dyDescent="0.2">
      <c r="B637" s="119"/>
      <c r="D637" s="103" t="s">
        <v>99</v>
      </c>
      <c r="E637" s="120" t="s">
        <v>3</v>
      </c>
      <c r="F637" s="121" t="s">
        <v>638</v>
      </c>
      <c r="H637" s="120" t="s">
        <v>3</v>
      </c>
      <c r="I637" s="122"/>
      <c r="L637" s="119"/>
      <c r="M637" s="123"/>
      <c r="T637" s="124"/>
      <c r="AT637" s="120" t="s">
        <v>99</v>
      </c>
      <c r="AU637" s="120" t="s">
        <v>5</v>
      </c>
      <c r="AV637" s="118" t="s">
        <v>89</v>
      </c>
      <c r="AW637" s="118" t="s">
        <v>101</v>
      </c>
      <c r="AX637" s="118" t="s">
        <v>6</v>
      </c>
      <c r="AY637" s="120" t="s">
        <v>90</v>
      </c>
    </row>
    <row r="638" spans="2:51" s="101" customFormat="1" x14ac:dyDescent="0.2">
      <c r="B638" s="102"/>
      <c r="D638" s="103" t="s">
        <v>99</v>
      </c>
      <c r="E638" s="104" t="s">
        <v>3</v>
      </c>
      <c r="F638" s="105" t="s">
        <v>815</v>
      </c>
      <c r="H638" s="106">
        <v>3.3130000000000002</v>
      </c>
      <c r="I638" s="107"/>
      <c r="L638" s="102"/>
      <c r="M638" s="108"/>
      <c r="T638" s="109"/>
      <c r="AT638" s="104" t="s">
        <v>99</v>
      </c>
      <c r="AU638" s="104" t="s">
        <v>5</v>
      </c>
      <c r="AV638" s="101" t="s">
        <v>5</v>
      </c>
      <c r="AW638" s="101" t="s">
        <v>101</v>
      </c>
      <c r="AX638" s="101" t="s">
        <v>6</v>
      </c>
      <c r="AY638" s="104" t="s">
        <v>90</v>
      </c>
    </row>
    <row r="639" spans="2:51" s="125" customFormat="1" x14ac:dyDescent="0.2">
      <c r="B639" s="126"/>
      <c r="D639" s="103" t="s">
        <v>99</v>
      </c>
      <c r="E639" s="127" t="s">
        <v>3</v>
      </c>
      <c r="F639" s="128" t="s">
        <v>206</v>
      </c>
      <c r="H639" s="129">
        <v>100.995</v>
      </c>
      <c r="I639" s="130"/>
      <c r="L639" s="126"/>
      <c r="M639" s="131"/>
      <c r="T639" s="132"/>
      <c r="AT639" s="127" t="s">
        <v>99</v>
      </c>
      <c r="AU639" s="127" t="s">
        <v>5</v>
      </c>
      <c r="AV639" s="125" t="s">
        <v>107</v>
      </c>
      <c r="AW639" s="125" t="s">
        <v>101</v>
      </c>
      <c r="AX639" s="125" t="s">
        <v>6</v>
      </c>
      <c r="AY639" s="127" t="s">
        <v>90</v>
      </c>
    </row>
    <row r="640" spans="2:51" s="118" customFormat="1" x14ac:dyDescent="0.2">
      <c r="B640" s="119"/>
      <c r="D640" s="103" t="s">
        <v>99</v>
      </c>
      <c r="E640" s="120" t="s">
        <v>3</v>
      </c>
      <c r="F640" s="121" t="s">
        <v>816</v>
      </c>
      <c r="H640" s="120" t="s">
        <v>3</v>
      </c>
      <c r="I640" s="122"/>
      <c r="L640" s="119"/>
      <c r="M640" s="123"/>
      <c r="T640" s="124"/>
      <c r="AT640" s="120" t="s">
        <v>99</v>
      </c>
      <c r="AU640" s="120" t="s">
        <v>5</v>
      </c>
      <c r="AV640" s="118" t="s">
        <v>89</v>
      </c>
      <c r="AW640" s="118" t="s">
        <v>101</v>
      </c>
      <c r="AX640" s="118" t="s">
        <v>6</v>
      </c>
      <c r="AY640" s="120" t="s">
        <v>90</v>
      </c>
    </row>
    <row r="641" spans="2:51" s="101" customFormat="1" x14ac:dyDescent="0.2">
      <c r="B641" s="102"/>
      <c r="D641" s="103" t="s">
        <v>99</v>
      </c>
      <c r="E641" s="104" t="s">
        <v>3</v>
      </c>
      <c r="F641" s="105" t="s">
        <v>817</v>
      </c>
      <c r="H641" s="106">
        <v>67.128</v>
      </c>
      <c r="I641" s="107"/>
      <c r="L641" s="102"/>
      <c r="M641" s="108"/>
      <c r="T641" s="109"/>
      <c r="AT641" s="104" t="s">
        <v>99</v>
      </c>
      <c r="AU641" s="104" t="s">
        <v>5</v>
      </c>
      <c r="AV641" s="101" t="s">
        <v>5</v>
      </c>
      <c r="AW641" s="101" t="s">
        <v>101</v>
      </c>
      <c r="AX641" s="101" t="s">
        <v>6</v>
      </c>
      <c r="AY641" s="104" t="s">
        <v>90</v>
      </c>
    </row>
    <row r="642" spans="2:51" s="118" customFormat="1" x14ac:dyDescent="0.2">
      <c r="B642" s="119"/>
      <c r="D642" s="103" t="s">
        <v>99</v>
      </c>
      <c r="E642" s="120" t="s">
        <v>3</v>
      </c>
      <c r="F642" s="121" t="s">
        <v>230</v>
      </c>
      <c r="H642" s="120" t="s">
        <v>3</v>
      </c>
      <c r="I642" s="122"/>
      <c r="L642" s="119"/>
      <c r="M642" s="123"/>
      <c r="T642" s="124"/>
      <c r="AT642" s="120" t="s">
        <v>99</v>
      </c>
      <c r="AU642" s="120" t="s">
        <v>5</v>
      </c>
      <c r="AV642" s="118" t="s">
        <v>89</v>
      </c>
      <c r="AW642" s="118" t="s">
        <v>101</v>
      </c>
      <c r="AX642" s="118" t="s">
        <v>6</v>
      </c>
      <c r="AY642" s="120" t="s">
        <v>90</v>
      </c>
    </row>
    <row r="643" spans="2:51" s="101" customFormat="1" x14ac:dyDescent="0.2">
      <c r="B643" s="102"/>
      <c r="D643" s="103" t="s">
        <v>99</v>
      </c>
      <c r="E643" s="104" t="s">
        <v>3</v>
      </c>
      <c r="F643" s="105" t="s">
        <v>793</v>
      </c>
      <c r="H643" s="106">
        <v>-3.1629999999999998</v>
      </c>
      <c r="I643" s="107"/>
      <c r="L643" s="102"/>
      <c r="M643" s="108"/>
      <c r="T643" s="109"/>
      <c r="AT643" s="104" t="s">
        <v>99</v>
      </c>
      <c r="AU643" s="104" t="s">
        <v>5</v>
      </c>
      <c r="AV643" s="101" t="s">
        <v>5</v>
      </c>
      <c r="AW643" s="101" t="s">
        <v>101</v>
      </c>
      <c r="AX643" s="101" t="s">
        <v>6</v>
      </c>
      <c r="AY643" s="104" t="s">
        <v>90</v>
      </c>
    </row>
    <row r="644" spans="2:51" s="101" customFormat="1" x14ac:dyDescent="0.2">
      <c r="B644" s="102"/>
      <c r="D644" s="103" t="s">
        <v>99</v>
      </c>
      <c r="E644" s="104" t="s">
        <v>3</v>
      </c>
      <c r="F644" s="105" t="s">
        <v>818</v>
      </c>
      <c r="H644" s="106">
        <v>-3.78</v>
      </c>
      <c r="I644" s="107"/>
      <c r="L644" s="102"/>
      <c r="M644" s="108"/>
      <c r="T644" s="109"/>
      <c r="AT644" s="104" t="s">
        <v>99</v>
      </c>
      <c r="AU644" s="104" t="s">
        <v>5</v>
      </c>
      <c r="AV644" s="101" t="s">
        <v>5</v>
      </c>
      <c r="AW644" s="101" t="s">
        <v>101</v>
      </c>
      <c r="AX644" s="101" t="s">
        <v>6</v>
      </c>
      <c r="AY644" s="104" t="s">
        <v>90</v>
      </c>
    </row>
    <row r="645" spans="2:51" s="101" customFormat="1" x14ac:dyDescent="0.2">
      <c r="B645" s="102"/>
      <c r="D645" s="103" t="s">
        <v>99</v>
      </c>
      <c r="E645" s="104" t="s">
        <v>3</v>
      </c>
      <c r="F645" s="105" t="s">
        <v>806</v>
      </c>
      <c r="H645" s="106">
        <v>-2.4300000000000002</v>
      </c>
      <c r="I645" s="107"/>
      <c r="L645" s="102"/>
      <c r="M645" s="108"/>
      <c r="T645" s="109"/>
      <c r="AT645" s="104" t="s">
        <v>99</v>
      </c>
      <c r="AU645" s="104" t="s">
        <v>5</v>
      </c>
      <c r="AV645" s="101" t="s">
        <v>5</v>
      </c>
      <c r="AW645" s="101" t="s">
        <v>101</v>
      </c>
      <c r="AX645" s="101" t="s">
        <v>6</v>
      </c>
      <c r="AY645" s="104" t="s">
        <v>90</v>
      </c>
    </row>
    <row r="646" spans="2:51" s="118" customFormat="1" x14ac:dyDescent="0.2">
      <c r="B646" s="119"/>
      <c r="D646" s="103" t="s">
        <v>99</v>
      </c>
      <c r="E646" s="120" t="s">
        <v>3</v>
      </c>
      <c r="F646" s="121" t="s">
        <v>638</v>
      </c>
      <c r="H646" s="120" t="s">
        <v>3</v>
      </c>
      <c r="I646" s="122"/>
      <c r="L646" s="119"/>
      <c r="M646" s="123"/>
      <c r="T646" s="124"/>
      <c r="AT646" s="120" t="s">
        <v>99</v>
      </c>
      <c r="AU646" s="120" t="s">
        <v>5</v>
      </c>
      <c r="AV646" s="118" t="s">
        <v>89</v>
      </c>
      <c r="AW646" s="118" t="s">
        <v>101</v>
      </c>
      <c r="AX646" s="118" t="s">
        <v>6</v>
      </c>
      <c r="AY646" s="120" t="s">
        <v>90</v>
      </c>
    </row>
    <row r="647" spans="2:51" s="101" customFormat="1" x14ac:dyDescent="0.2">
      <c r="B647" s="102"/>
      <c r="D647" s="103" t="s">
        <v>99</v>
      </c>
      <c r="E647" s="104" t="s">
        <v>3</v>
      </c>
      <c r="F647" s="105" t="s">
        <v>794</v>
      </c>
      <c r="H647" s="106">
        <v>1.663</v>
      </c>
      <c r="I647" s="107"/>
      <c r="L647" s="102"/>
      <c r="M647" s="108"/>
      <c r="T647" s="109"/>
      <c r="AT647" s="104" t="s">
        <v>99</v>
      </c>
      <c r="AU647" s="104" t="s">
        <v>5</v>
      </c>
      <c r="AV647" s="101" t="s">
        <v>5</v>
      </c>
      <c r="AW647" s="101" t="s">
        <v>101</v>
      </c>
      <c r="AX647" s="101" t="s">
        <v>6</v>
      </c>
      <c r="AY647" s="104" t="s">
        <v>90</v>
      </c>
    </row>
    <row r="648" spans="2:51" s="125" customFormat="1" x14ac:dyDescent="0.2">
      <c r="B648" s="126"/>
      <c r="D648" s="103" t="s">
        <v>99</v>
      </c>
      <c r="E648" s="127" t="s">
        <v>3</v>
      </c>
      <c r="F648" s="128" t="s">
        <v>206</v>
      </c>
      <c r="H648" s="129">
        <v>59.417999999999999</v>
      </c>
      <c r="I648" s="130"/>
      <c r="L648" s="126"/>
      <c r="M648" s="131"/>
      <c r="T648" s="132"/>
      <c r="AT648" s="127" t="s">
        <v>99</v>
      </c>
      <c r="AU648" s="127" t="s">
        <v>5</v>
      </c>
      <c r="AV648" s="125" t="s">
        <v>107</v>
      </c>
      <c r="AW648" s="125" t="s">
        <v>101</v>
      </c>
      <c r="AX648" s="125" t="s">
        <v>6</v>
      </c>
      <c r="AY648" s="127" t="s">
        <v>90</v>
      </c>
    </row>
    <row r="649" spans="2:51" s="118" customFormat="1" x14ac:dyDescent="0.2">
      <c r="B649" s="119"/>
      <c r="D649" s="103" t="s">
        <v>99</v>
      </c>
      <c r="E649" s="120" t="s">
        <v>3</v>
      </c>
      <c r="F649" s="121" t="s">
        <v>819</v>
      </c>
      <c r="H649" s="120" t="s">
        <v>3</v>
      </c>
      <c r="I649" s="122"/>
      <c r="L649" s="119"/>
      <c r="M649" s="123"/>
      <c r="T649" s="124"/>
      <c r="AT649" s="120" t="s">
        <v>99</v>
      </c>
      <c r="AU649" s="120" t="s">
        <v>5</v>
      </c>
      <c r="AV649" s="118" t="s">
        <v>89</v>
      </c>
      <c r="AW649" s="118" t="s">
        <v>101</v>
      </c>
      <c r="AX649" s="118" t="s">
        <v>6</v>
      </c>
      <c r="AY649" s="120" t="s">
        <v>90</v>
      </c>
    </row>
    <row r="650" spans="2:51" s="101" customFormat="1" x14ac:dyDescent="0.2">
      <c r="B650" s="102"/>
      <c r="D650" s="103" t="s">
        <v>99</v>
      </c>
      <c r="E650" s="104" t="s">
        <v>3</v>
      </c>
      <c r="F650" s="105" t="s">
        <v>820</v>
      </c>
      <c r="H650" s="106">
        <v>64.873000000000005</v>
      </c>
      <c r="I650" s="107"/>
      <c r="L650" s="102"/>
      <c r="M650" s="108"/>
      <c r="T650" s="109"/>
      <c r="AT650" s="104" t="s">
        <v>99</v>
      </c>
      <c r="AU650" s="104" t="s">
        <v>5</v>
      </c>
      <c r="AV650" s="101" t="s">
        <v>5</v>
      </c>
      <c r="AW650" s="101" t="s">
        <v>101</v>
      </c>
      <c r="AX650" s="101" t="s">
        <v>6</v>
      </c>
      <c r="AY650" s="104" t="s">
        <v>90</v>
      </c>
    </row>
    <row r="651" spans="2:51" s="118" customFormat="1" x14ac:dyDescent="0.2">
      <c r="B651" s="119"/>
      <c r="D651" s="103" t="s">
        <v>99</v>
      </c>
      <c r="E651" s="120" t="s">
        <v>3</v>
      </c>
      <c r="F651" s="121" t="s">
        <v>230</v>
      </c>
      <c r="H651" s="120" t="s">
        <v>3</v>
      </c>
      <c r="I651" s="122"/>
      <c r="L651" s="119"/>
      <c r="M651" s="123"/>
      <c r="T651" s="124"/>
      <c r="AT651" s="120" t="s">
        <v>99</v>
      </c>
      <c r="AU651" s="120" t="s">
        <v>5</v>
      </c>
      <c r="AV651" s="118" t="s">
        <v>89</v>
      </c>
      <c r="AW651" s="118" t="s">
        <v>101</v>
      </c>
      <c r="AX651" s="118" t="s">
        <v>6</v>
      </c>
      <c r="AY651" s="120" t="s">
        <v>90</v>
      </c>
    </row>
    <row r="652" spans="2:51" s="101" customFormat="1" x14ac:dyDescent="0.2">
      <c r="B652" s="102"/>
      <c r="D652" s="103" t="s">
        <v>99</v>
      </c>
      <c r="E652" s="104" t="s">
        <v>3</v>
      </c>
      <c r="F652" s="105" t="s">
        <v>793</v>
      </c>
      <c r="H652" s="106">
        <v>-3.1629999999999998</v>
      </c>
      <c r="I652" s="107"/>
      <c r="L652" s="102"/>
      <c r="M652" s="108"/>
      <c r="T652" s="109"/>
      <c r="AT652" s="104" t="s">
        <v>99</v>
      </c>
      <c r="AU652" s="104" t="s">
        <v>5</v>
      </c>
      <c r="AV652" s="101" t="s">
        <v>5</v>
      </c>
      <c r="AW652" s="101" t="s">
        <v>101</v>
      </c>
      <c r="AX652" s="101" t="s">
        <v>6</v>
      </c>
      <c r="AY652" s="104" t="s">
        <v>90</v>
      </c>
    </row>
    <row r="653" spans="2:51" s="101" customFormat="1" x14ac:dyDescent="0.2">
      <c r="B653" s="102"/>
      <c r="D653" s="103" t="s">
        <v>99</v>
      </c>
      <c r="E653" s="104" t="s">
        <v>3</v>
      </c>
      <c r="F653" s="105" t="s">
        <v>818</v>
      </c>
      <c r="H653" s="106">
        <v>-3.78</v>
      </c>
      <c r="I653" s="107"/>
      <c r="L653" s="102"/>
      <c r="M653" s="108"/>
      <c r="T653" s="109"/>
      <c r="AT653" s="104" t="s">
        <v>99</v>
      </c>
      <c r="AU653" s="104" t="s">
        <v>5</v>
      </c>
      <c r="AV653" s="101" t="s">
        <v>5</v>
      </c>
      <c r="AW653" s="101" t="s">
        <v>101</v>
      </c>
      <c r="AX653" s="101" t="s">
        <v>6</v>
      </c>
      <c r="AY653" s="104" t="s">
        <v>90</v>
      </c>
    </row>
    <row r="654" spans="2:51" s="101" customFormat="1" x14ac:dyDescent="0.2">
      <c r="B654" s="102"/>
      <c r="D654" s="103" t="s">
        <v>99</v>
      </c>
      <c r="E654" s="104" t="s">
        <v>3</v>
      </c>
      <c r="F654" s="105" t="s">
        <v>806</v>
      </c>
      <c r="H654" s="106">
        <v>-2.4300000000000002</v>
      </c>
      <c r="I654" s="107"/>
      <c r="L654" s="102"/>
      <c r="M654" s="108"/>
      <c r="T654" s="109"/>
      <c r="AT654" s="104" t="s">
        <v>99</v>
      </c>
      <c r="AU654" s="104" t="s">
        <v>5</v>
      </c>
      <c r="AV654" s="101" t="s">
        <v>5</v>
      </c>
      <c r="AW654" s="101" t="s">
        <v>101</v>
      </c>
      <c r="AX654" s="101" t="s">
        <v>6</v>
      </c>
      <c r="AY654" s="104" t="s">
        <v>90</v>
      </c>
    </row>
    <row r="655" spans="2:51" s="118" customFormat="1" x14ac:dyDescent="0.2">
      <c r="B655" s="119"/>
      <c r="D655" s="103" t="s">
        <v>99</v>
      </c>
      <c r="E655" s="120" t="s">
        <v>3</v>
      </c>
      <c r="F655" s="121" t="s">
        <v>638</v>
      </c>
      <c r="H655" s="120" t="s">
        <v>3</v>
      </c>
      <c r="I655" s="122"/>
      <c r="L655" s="119"/>
      <c r="M655" s="123"/>
      <c r="T655" s="124"/>
      <c r="AT655" s="120" t="s">
        <v>99</v>
      </c>
      <c r="AU655" s="120" t="s">
        <v>5</v>
      </c>
      <c r="AV655" s="118" t="s">
        <v>89</v>
      </c>
      <c r="AW655" s="118" t="s">
        <v>101</v>
      </c>
      <c r="AX655" s="118" t="s">
        <v>6</v>
      </c>
      <c r="AY655" s="120" t="s">
        <v>90</v>
      </c>
    </row>
    <row r="656" spans="2:51" s="101" customFormat="1" x14ac:dyDescent="0.2">
      <c r="B656" s="102"/>
      <c r="D656" s="103" t="s">
        <v>99</v>
      </c>
      <c r="E656" s="104" t="s">
        <v>3</v>
      </c>
      <c r="F656" s="105" t="s">
        <v>794</v>
      </c>
      <c r="H656" s="106">
        <v>1.663</v>
      </c>
      <c r="I656" s="107"/>
      <c r="L656" s="102"/>
      <c r="M656" s="108"/>
      <c r="T656" s="109"/>
      <c r="AT656" s="104" t="s">
        <v>99</v>
      </c>
      <c r="AU656" s="104" t="s">
        <v>5</v>
      </c>
      <c r="AV656" s="101" t="s">
        <v>5</v>
      </c>
      <c r="AW656" s="101" t="s">
        <v>101</v>
      </c>
      <c r="AX656" s="101" t="s">
        <v>6</v>
      </c>
      <c r="AY656" s="104" t="s">
        <v>90</v>
      </c>
    </row>
    <row r="657" spans="2:51" s="125" customFormat="1" x14ac:dyDescent="0.2">
      <c r="B657" s="126"/>
      <c r="D657" s="103" t="s">
        <v>99</v>
      </c>
      <c r="E657" s="127" t="s">
        <v>3</v>
      </c>
      <c r="F657" s="128" t="s">
        <v>206</v>
      </c>
      <c r="H657" s="129">
        <v>57.162999999999997</v>
      </c>
      <c r="I657" s="130"/>
      <c r="L657" s="126"/>
      <c r="M657" s="131"/>
      <c r="T657" s="132"/>
      <c r="AT657" s="127" t="s">
        <v>99</v>
      </c>
      <c r="AU657" s="127" t="s">
        <v>5</v>
      </c>
      <c r="AV657" s="125" t="s">
        <v>107</v>
      </c>
      <c r="AW657" s="125" t="s">
        <v>101</v>
      </c>
      <c r="AX657" s="125" t="s">
        <v>6</v>
      </c>
      <c r="AY657" s="127" t="s">
        <v>90</v>
      </c>
    </row>
    <row r="658" spans="2:51" s="118" customFormat="1" x14ac:dyDescent="0.2">
      <c r="B658" s="119"/>
      <c r="D658" s="103" t="s">
        <v>99</v>
      </c>
      <c r="E658" s="120" t="s">
        <v>3</v>
      </c>
      <c r="F658" s="121" t="s">
        <v>821</v>
      </c>
      <c r="H658" s="120" t="s">
        <v>3</v>
      </c>
      <c r="I658" s="122"/>
      <c r="L658" s="119"/>
      <c r="M658" s="123"/>
      <c r="T658" s="124"/>
      <c r="AT658" s="120" t="s">
        <v>99</v>
      </c>
      <c r="AU658" s="120" t="s">
        <v>5</v>
      </c>
      <c r="AV658" s="118" t="s">
        <v>89</v>
      </c>
      <c r="AW658" s="118" t="s">
        <v>101</v>
      </c>
      <c r="AX658" s="118" t="s">
        <v>6</v>
      </c>
      <c r="AY658" s="120" t="s">
        <v>90</v>
      </c>
    </row>
    <row r="659" spans="2:51" s="101" customFormat="1" x14ac:dyDescent="0.2">
      <c r="B659" s="102"/>
      <c r="D659" s="103" t="s">
        <v>99</v>
      </c>
      <c r="E659" s="104" t="s">
        <v>3</v>
      </c>
      <c r="F659" s="105" t="s">
        <v>822</v>
      </c>
      <c r="H659" s="106">
        <v>49.774999999999999</v>
      </c>
      <c r="I659" s="107"/>
      <c r="L659" s="102"/>
      <c r="M659" s="108"/>
      <c r="T659" s="109"/>
      <c r="AT659" s="104" t="s">
        <v>99</v>
      </c>
      <c r="AU659" s="104" t="s">
        <v>5</v>
      </c>
      <c r="AV659" s="101" t="s">
        <v>5</v>
      </c>
      <c r="AW659" s="101" t="s">
        <v>101</v>
      </c>
      <c r="AX659" s="101" t="s">
        <v>6</v>
      </c>
      <c r="AY659" s="104" t="s">
        <v>90</v>
      </c>
    </row>
    <row r="660" spans="2:51" s="118" customFormat="1" x14ac:dyDescent="0.2">
      <c r="B660" s="119"/>
      <c r="D660" s="103" t="s">
        <v>99</v>
      </c>
      <c r="E660" s="120" t="s">
        <v>3</v>
      </c>
      <c r="F660" s="121" t="s">
        <v>230</v>
      </c>
      <c r="H660" s="120" t="s">
        <v>3</v>
      </c>
      <c r="I660" s="122"/>
      <c r="L660" s="119"/>
      <c r="M660" s="123"/>
      <c r="T660" s="124"/>
      <c r="AT660" s="120" t="s">
        <v>99</v>
      </c>
      <c r="AU660" s="120" t="s">
        <v>5</v>
      </c>
      <c r="AV660" s="118" t="s">
        <v>89</v>
      </c>
      <c r="AW660" s="118" t="s">
        <v>101</v>
      </c>
      <c r="AX660" s="118" t="s">
        <v>6</v>
      </c>
      <c r="AY660" s="120" t="s">
        <v>90</v>
      </c>
    </row>
    <row r="661" spans="2:51" s="101" customFormat="1" x14ac:dyDescent="0.2">
      <c r="B661" s="102"/>
      <c r="D661" s="103" t="s">
        <v>99</v>
      </c>
      <c r="E661" s="104" t="s">
        <v>3</v>
      </c>
      <c r="F661" s="105" t="s">
        <v>793</v>
      </c>
      <c r="H661" s="106">
        <v>-3.1629999999999998</v>
      </c>
      <c r="I661" s="107"/>
      <c r="L661" s="102"/>
      <c r="M661" s="108"/>
      <c r="T661" s="109"/>
      <c r="AT661" s="104" t="s">
        <v>99</v>
      </c>
      <c r="AU661" s="104" t="s">
        <v>5</v>
      </c>
      <c r="AV661" s="101" t="s">
        <v>5</v>
      </c>
      <c r="AW661" s="101" t="s">
        <v>101</v>
      </c>
      <c r="AX661" s="101" t="s">
        <v>6</v>
      </c>
      <c r="AY661" s="104" t="s">
        <v>90</v>
      </c>
    </row>
    <row r="662" spans="2:51" s="101" customFormat="1" x14ac:dyDescent="0.2">
      <c r="B662" s="102"/>
      <c r="D662" s="103" t="s">
        <v>99</v>
      </c>
      <c r="E662" s="104" t="s">
        <v>3</v>
      </c>
      <c r="F662" s="105" t="s">
        <v>806</v>
      </c>
      <c r="H662" s="106">
        <v>-2.4300000000000002</v>
      </c>
      <c r="I662" s="107"/>
      <c r="L662" s="102"/>
      <c r="M662" s="108"/>
      <c r="T662" s="109"/>
      <c r="AT662" s="104" t="s">
        <v>99</v>
      </c>
      <c r="AU662" s="104" t="s">
        <v>5</v>
      </c>
      <c r="AV662" s="101" t="s">
        <v>5</v>
      </c>
      <c r="AW662" s="101" t="s">
        <v>101</v>
      </c>
      <c r="AX662" s="101" t="s">
        <v>6</v>
      </c>
      <c r="AY662" s="104" t="s">
        <v>90</v>
      </c>
    </row>
    <row r="663" spans="2:51" s="118" customFormat="1" x14ac:dyDescent="0.2">
      <c r="B663" s="119"/>
      <c r="D663" s="103" t="s">
        <v>99</v>
      </c>
      <c r="E663" s="120" t="s">
        <v>3</v>
      </c>
      <c r="F663" s="121" t="s">
        <v>638</v>
      </c>
      <c r="H663" s="120" t="s">
        <v>3</v>
      </c>
      <c r="I663" s="122"/>
      <c r="L663" s="119"/>
      <c r="M663" s="123"/>
      <c r="T663" s="124"/>
      <c r="AT663" s="120" t="s">
        <v>99</v>
      </c>
      <c r="AU663" s="120" t="s">
        <v>5</v>
      </c>
      <c r="AV663" s="118" t="s">
        <v>89</v>
      </c>
      <c r="AW663" s="118" t="s">
        <v>101</v>
      </c>
      <c r="AX663" s="118" t="s">
        <v>6</v>
      </c>
      <c r="AY663" s="120" t="s">
        <v>90</v>
      </c>
    </row>
    <row r="664" spans="2:51" s="101" customFormat="1" x14ac:dyDescent="0.2">
      <c r="B664" s="102"/>
      <c r="D664" s="103" t="s">
        <v>99</v>
      </c>
      <c r="E664" s="104" t="s">
        <v>3</v>
      </c>
      <c r="F664" s="105" t="s">
        <v>794</v>
      </c>
      <c r="H664" s="106">
        <v>1.663</v>
      </c>
      <c r="I664" s="107"/>
      <c r="L664" s="102"/>
      <c r="M664" s="108"/>
      <c r="T664" s="109"/>
      <c r="AT664" s="104" t="s">
        <v>99</v>
      </c>
      <c r="AU664" s="104" t="s">
        <v>5</v>
      </c>
      <c r="AV664" s="101" t="s">
        <v>5</v>
      </c>
      <c r="AW664" s="101" t="s">
        <v>101</v>
      </c>
      <c r="AX664" s="101" t="s">
        <v>6</v>
      </c>
      <c r="AY664" s="104" t="s">
        <v>90</v>
      </c>
    </row>
    <row r="665" spans="2:51" s="125" customFormat="1" x14ac:dyDescent="0.2">
      <c r="B665" s="126"/>
      <c r="D665" s="103" t="s">
        <v>99</v>
      </c>
      <c r="E665" s="127" t="s">
        <v>3</v>
      </c>
      <c r="F665" s="128" t="s">
        <v>206</v>
      </c>
      <c r="H665" s="129">
        <v>45.844999999999999</v>
      </c>
      <c r="I665" s="130"/>
      <c r="L665" s="126"/>
      <c r="M665" s="131"/>
      <c r="T665" s="132"/>
      <c r="AT665" s="127" t="s">
        <v>99</v>
      </c>
      <c r="AU665" s="127" t="s">
        <v>5</v>
      </c>
      <c r="AV665" s="125" t="s">
        <v>107</v>
      </c>
      <c r="AW665" s="125" t="s">
        <v>101</v>
      </c>
      <c r="AX665" s="125" t="s">
        <v>6</v>
      </c>
      <c r="AY665" s="127" t="s">
        <v>90</v>
      </c>
    </row>
    <row r="666" spans="2:51" s="118" customFormat="1" x14ac:dyDescent="0.2">
      <c r="B666" s="119"/>
      <c r="D666" s="103" t="s">
        <v>99</v>
      </c>
      <c r="E666" s="120" t="s">
        <v>3</v>
      </c>
      <c r="F666" s="121" t="s">
        <v>823</v>
      </c>
      <c r="H666" s="120" t="s">
        <v>3</v>
      </c>
      <c r="I666" s="122"/>
      <c r="L666" s="119"/>
      <c r="M666" s="123"/>
      <c r="T666" s="124"/>
      <c r="AT666" s="120" t="s">
        <v>99</v>
      </c>
      <c r="AU666" s="120" t="s">
        <v>5</v>
      </c>
      <c r="AV666" s="118" t="s">
        <v>89</v>
      </c>
      <c r="AW666" s="118" t="s">
        <v>101</v>
      </c>
      <c r="AX666" s="118" t="s">
        <v>6</v>
      </c>
      <c r="AY666" s="120" t="s">
        <v>90</v>
      </c>
    </row>
    <row r="667" spans="2:51" s="101" customFormat="1" x14ac:dyDescent="0.2">
      <c r="B667" s="102"/>
      <c r="D667" s="103" t="s">
        <v>99</v>
      </c>
      <c r="E667" s="104" t="s">
        <v>3</v>
      </c>
      <c r="F667" s="105" t="s">
        <v>824</v>
      </c>
      <c r="H667" s="106">
        <v>68.474999999999994</v>
      </c>
      <c r="I667" s="107"/>
      <c r="L667" s="102"/>
      <c r="M667" s="108"/>
      <c r="T667" s="109"/>
      <c r="AT667" s="104" t="s">
        <v>99</v>
      </c>
      <c r="AU667" s="104" t="s">
        <v>5</v>
      </c>
      <c r="AV667" s="101" t="s">
        <v>5</v>
      </c>
      <c r="AW667" s="101" t="s">
        <v>101</v>
      </c>
      <c r="AX667" s="101" t="s">
        <v>6</v>
      </c>
      <c r="AY667" s="104" t="s">
        <v>90</v>
      </c>
    </row>
    <row r="668" spans="2:51" s="118" customFormat="1" x14ac:dyDescent="0.2">
      <c r="B668" s="119"/>
      <c r="D668" s="103" t="s">
        <v>99</v>
      </c>
      <c r="E668" s="120" t="s">
        <v>3</v>
      </c>
      <c r="F668" s="121" t="s">
        <v>230</v>
      </c>
      <c r="H668" s="120" t="s">
        <v>3</v>
      </c>
      <c r="I668" s="122"/>
      <c r="L668" s="119"/>
      <c r="M668" s="123"/>
      <c r="T668" s="124"/>
      <c r="AT668" s="120" t="s">
        <v>99</v>
      </c>
      <c r="AU668" s="120" t="s">
        <v>5</v>
      </c>
      <c r="AV668" s="118" t="s">
        <v>89</v>
      </c>
      <c r="AW668" s="118" t="s">
        <v>101</v>
      </c>
      <c r="AX668" s="118" t="s">
        <v>6</v>
      </c>
      <c r="AY668" s="120" t="s">
        <v>90</v>
      </c>
    </row>
    <row r="669" spans="2:51" s="101" customFormat="1" x14ac:dyDescent="0.2">
      <c r="B669" s="102"/>
      <c r="D669" s="103" t="s">
        <v>99</v>
      </c>
      <c r="E669" s="104" t="s">
        <v>3</v>
      </c>
      <c r="F669" s="105" t="s">
        <v>797</v>
      </c>
      <c r="H669" s="106">
        <v>-6.3250000000000002</v>
      </c>
      <c r="I669" s="107"/>
      <c r="L669" s="102"/>
      <c r="M669" s="108"/>
      <c r="T669" s="109"/>
      <c r="AT669" s="104" t="s">
        <v>99</v>
      </c>
      <c r="AU669" s="104" t="s">
        <v>5</v>
      </c>
      <c r="AV669" s="101" t="s">
        <v>5</v>
      </c>
      <c r="AW669" s="101" t="s">
        <v>101</v>
      </c>
      <c r="AX669" s="101" t="s">
        <v>6</v>
      </c>
      <c r="AY669" s="104" t="s">
        <v>90</v>
      </c>
    </row>
    <row r="670" spans="2:51" s="101" customFormat="1" x14ac:dyDescent="0.2">
      <c r="B670" s="102"/>
      <c r="D670" s="103" t="s">
        <v>99</v>
      </c>
      <c r="E670" s="104" t="s">
        <v>3</v>
      </c>
      <c r="F670" s="105" t="s">
        <v>806</v>
      </c>
      <c r="H670" s="106">
        <v>-2.4300000000000002</v>
      </c>
      <c r="I670" s="107"/>
      <c r="L670" s="102"/>
      <c r="M670" s="108"/>
      <c r="T670" s="109"/>
      <c r="AT670" s="104" t="s">
        <v>99</v>
      </c>
      <c r="AU670" s="104" t="s">
        <v>5</v>
      </c>
      <c r="AV670" s="101" t="s">
        <v>5</v>
      </c>
      <c r="AW670" s="101" t="s">
        <v>101</v>
      </c>
      <c r="AX670" s="101" t="s">
        <v>6</v>
      </c>
      <c r="AY670" s="104" t="s">
        <v>90</v>
      </c>
    </row>
    <row r="671" spans="2:51" s="118" customFormat="1" x14ac:dyDescent="0.2">
      <c r="B671" s="119"/>
      <c r="D671" s="103" t="s">
        <v>99</v>
      </c>
      <c r="E671" s="120" t="s">
        <v>3</v>
      </c>
      <c r="F671" s="121" t="s">
        <v>638</v>
      </c>
      <c r="H671" s="120" t="s">
        <v>3</v>
      </c>
      <c r="I671" s="122"/>
      <c r="L671" s="119"/>
      <c r="M671" s="123"/>
      <c r="T671" s="124"/>
      <c r="AT671" s="120" t="s">
        <v>99</v>
      </c>
      <c r="AU671" s="120" t="s">
        <v>5</v>
      </c>
      <c r="AV671" s="118" t="s">
        <v>89</v>
      </c>
      <c r="AW671" s="118" t="s">
        <v>101</v>
      </c>
      <c r="AX671" s="118" t="s">
        <v>6</v>
      </c>
      <c r="AY671" s="120" t="s">
        <v>90</v>
      </c>
    </row>
    <row r="672" spans="2:51" s="101" customFormat="1" x14ac:dyDescent="0.2">
      <c r="B672" s="102"/>
      <c r="D672" s="103" t="s">
        <v>99</v>
      </c>
      <c r="E672" s="104" t="s">
        <v>3</v>
      </c>
      <c r="F672" s="105" t="s">
        <v>799</v>
      </c>
      <c r="H672" s="106">
        <v>3.3250000000000002</v>
      </c>
      <c r="I672" s="107"/>
      <c r="L672" s="102"/>
      <c r="M672" s="108"/>
      <c r="T672" s="109"/>
      <c r="AT672" s="104" t="s">
        <v>99</v>
      </c>
      <c r="AU672" s="104" t="s">
        <v>5</v>
      </c>
      <c r="AV672" s="101" t="s">
        <v>5</v>
      </c>
      <c r="AW672" s="101" t="s">
        <v>101</v>
      </c>
      <c r="AX672" s="101" t="s">
        <v>6</v>
      </c>
      <c r="AY672" s="104" t="s">
        <v>90</v>
      </c>
    </row>
    <row r="673" spans="2:51" s="125" customFormat="1" x14ac:dyDescent="0.2">
      <c r="B673" s="126"/>
      <c r="D673" s="103" t="s">
        <v>99</v>
      </c>
      <c r="E673" s="127" t="s">
        <v>3</v>
      </c>
      <c r="F673" s="128" t="s">
        <v>206</v>
      </c>
      <c r="H673" s="129">
        <v>63.045000000000002</v>
      </c>
      <c r="I673" s="130"/>
      <c r="L673" s="126"/>
      <c r="M673" s="131"/>
      <c r="T673" s="132"/>
      <c r="AT673" s="127" t="s">
        <v>99</v>
      </c>
      <c r="AU673" s="127" t="s">
        <v>5</v>
      </c>
      <c r="AV673" s="125" t="s">
        <v>107</v>
      </c>
      <c r="AW673" s="125" t="s">
        <v>101</v>
      </c>
      <c r="AX673" s="125" t="s">
        <v>6</v>
      </c>
      <c r="AY673" s="127" t="s">
        <v>90</v>
      </c>
    </row>
    <row r="674" spans="2:51" s="118" customFormat="1" x14ac:dyDescent="0.2">
      <c r="B674" s="119"/>
      <c r="D674" s="103" t="s">
        <v>99</v>
      </c>
      <c r="E674" s="120" t="s">
        <v>3</v>
      </c>
      <c r="F674" s="121" t="s">
        <v>825</v>
      </c>
      <c r="H674" s="120" t="s">
        <v>3</v>
      </c>
      <c r="I674" s="122"/>
      <c r="L674" s="119"/>
      <c r="M674" s="123"/>
      <c r="T674" s="124"/>
      <c r="AT674" s="120" t="s">
        <v>99</v>
      </c>
      <c r="AU674" s="120" t="s">
        <v>5</v>
      </c>
      <c r="AV674" s="118" t="s">
        <v>89</v>
      </c>
      <c r="AW674" s="118" t="s">
        <v>101</v>
      </c>
      <c r="AX674" s="118" t="s">
        <v>6</v>
      </c>
      <c r="AY674" s="120" t="s">
        <v>90</v>
      </c>
    </row>
    <row r="675" spans="2:51" s="101" customFormat="1" x14ac:dyDescent="0.2">
      <c r="B675" s="102"/>
      <c r="D675" s="103" t="s">
        <v>99</v>
      </c>
      <c r="E675" s="104" t="s">
        <v>3</v>
      </c>
      <c r="F675" s="105" t="s">
        <v>826</v>
      </c>
      <c r="H675" s="106">
        <v>150.15</v>
      </c>
      <c r="I675" s="107"/>
      <c r="L675" s="102"/>
      <c r="M675" s="108"/>
      <c r="T675" s="109"/>
      <c r="AT675" s="104" t="s">
        <v>99</v>
      </c>
      <c r="AU675" s="104" t="s">
        <v>5</v>
      </c>
      <c r="AV675" s="101" t="s">
        <v>5</v>
      </c>
      <c r="AW675" s="101" t="s">
        <v>101</v>
      </c>
      <c r="AX675" s="101" t="s">
        <v>6</v>
      </c>
      <c r="AY675" s="104" t="s">
        <v>90</v>
      </c>
    </row>
    <row r="676" spans="2:51" s="118" customFormat="1" x14ac:dyDescent="0.2">
      <c r="B676" s="119"/>
      <c r="D676" s="103" t="s">
        <v>99</v>
      </c>
      <c r="E676" s="120" t="s">
        <v>3</v>
      </c>
      <c r="F676" s="121" t="s">
        <v>230</v>
      </c>
      <c r="H676" s="120" t="s">
        <v>3</v>
      </c>
      <c r="I676" s="122"/>
      <c r="L676" s="119"/>
      <c r="M676" s="123"/>
      <c r="T676" s="124"/>
      <c r="AT676" s="120" t="s">
        <v>99</v>
      </c>
      <c r="AU676" s="120" t="s">
        <v>5</v>
      </c>
      <c r="AV676" s="118" t="s">
        <v>89</v>
      </c>
      <c r="AW676" s="118" t="s">
        <v>101</v>
      </c>
      <c r="AX676" s="118" t="s">
        <v>6</v>
      </c>
      <c r="AY676" s="120" t="s">
        <v>90</v>
      </c>
    </row>
    <row r="677" spans="2:51" s="101" customFormat="1" x14ac:dyDescent="0.2">
      <c r="B677" s="102"/>
      <c r="D677" s="103" t="s">
        <v>99</v>
      </c>
      <c r="E677" s="104" t="s">
        <v>3</v>
      </c>
      <c r="F677" s="105" t="s">
        <v>827</v>
      </c>
      <c r="H677" s="106">
        <v>7.1</v>
      </c>
      <c r="I677" s="107"/>
      <c r="L677" s="102"/>
      <c r="M677" s="108"/>
      <c r="T677" s="109"/>
      <c r="AT677" s="104" t="s">
        <v>99</v>
      </c>
      <c r="AU677" s="104" t="s">
        <v>5</v>
      </c>
      <c r="AV677" s="101" t="s">
        <v>5</v>
      </c>
      <c r="AW677" s="101" t="s">
        <v>101</v>
      </c>
      <c r="AX677" s="101" t="s">
        <v>6</v>
      </c>
      <c r="AY677" s="104" t="s">
        <v>90</v>
      </c>
    </row>
    <row r="678" spans="2:51" s="101" customFormat="1" x14ac:dyDescent="0.2">
      <c r="B678" s="102"/>
      <c r="D678" s="103" t="s">
        <v>99</v>
      </c>
      <c r="E678" s="104" t="s">
        <v>3</v>
      </c>
      <c r="F678" s="105" t="s">
        <v>828</v>
      </c>
      <c r="H678" s="106">
        <v>-4.8600000000000003</v>
      </c>
      <c r="I678" s="107"/>
      <c r="L678" s="102"/>
      <c r="M678" s="108"/>
      <c r="T678" s="109"/>
      <c r="AT678" s="104" t="s">
        <v>99</v>
      </c>
      <c r="AU678" s="104" t="s">
        <v>5</v>
      </c>
      <c r="AV678" s="101" t="s">
        <v>5</v>
      </c>
      <c r="AW678" s="101" t="s">
        <v>101</v>
      </c>
      <c r="AX678" s="101" t="s">
        <v>6</v>
      </c>
      <c r="AY678" s="104" t="s">
        <v>90</v>
      </c>
    </row>
    <row r="679" spans="2:51" s="101" customFormat="1" x14ac:dyDescent="0.2">
      <c r="B679" s="102"/>
      <c r="D679" s="103" t="s">
        <v>99</v>
      </c>
      <c r="E679" s="104" t="s">
        <v>3</v>
      </c>
      <c r="F679" s="105" t="s">
        <v>829</v>
      </c>
      <c r="H679" s="106">
        <v>-2.2879999999999998</v>
      </c>
      <c r="I679" s="107"/>
      <c r="L679" s="102"/>
      <c r="M679" s="108"/>
      <c r="T679" s="109"/>
      <c r="AT679" s="104" t="s">
        <v>99</v>
      </c>
      <c r="AU679" s="104" t="s">
        <v>5</v>
      </c>
      <c r="AV679" s="101" t="s">
        <v>5</v>
      </c>
      <c r="AW679" s="101" t="s">
        <v>101</v>
      </c>
      <c r="AX679" s="101" t="s">
        <v>6</v>
      </c>
      <c r="AY679" s="104" t="s">
        <v>90</v>
      </c>
    </row>
    <row r="680" spans="2:51" s="118" customFormat="1" x14ac:dyDescent="0.2">
      <c r="B680" s="119"/>
      <c r="D680" s="103" t="s">
        <v>99</v>
      </c>
      <c r="E680" s="120" t="s">
        <v>3</v>
      </c>
      <c r="F680" s="121" t="s">
        <v>638</v>
      </c>
      <c r="H680" s="120" t="s">
        <v>3</v>
      </c>
      <c r="I680" s="122"/>
      <c r="L680" s="119"/>
      <c r="M680" s="123"/>
      <c r="T680" s="124"/>
      <c r="AT680" s="120" t="s">
        <v>99</v>
      </c>
      <c r="AU680" s="120" t="s">
        <v>5</v>
      </c>
      <c r="AV680" s="118" t="s">
        <v>89</v>
      </c>
      <c r="AW680" s="118" t="s">
        <v>101</v>
      </c>
      <c r="AX680" s="118" t="s">
        <v>6</v>
      </c>
      <c r="AY680" s="120" t="s">
        <v>90</v>
      </c>
    </row>
    <row r="681" spans="2:51" s="101" customFormat="1" x14ac:dyDescent="0.2">
      <c r="B681" s="102"/>
      <c r="D681" s="103" t="s">
        <v>99</v>
      </c>
      <c r="E681" s="104" t="s">
        <v>3</v>
      </c>
      <c r="F681" s="105" t="s">
        <v>830</v>
      </c>
      <c r="H681" s="106">
        <v>4.9880000000000004</v>
      </c>
      <c r="I681" s="107"/>
      <c r="L681" s="102"/>
      <c r="M681" s="108"/>
      <c r="T681" s="109"/>
      <c r="AT681" s="104" t="s">
        <v>99</v>
      </c>
      <c r="AU681" s="104" t="s">
        <v>5</v>
      </c>
      <c r="AV681" s="101" t="s">
        <v>5</v>
      </c>
      <c r="AW681" s="101" t="s">
        <v>101</v>
      </c>
      <c r="AX681" s="101" t="s">
        <v>6</v>
      </c>
      <c r="AY681" s="104" t="s">
        <v>90</v>
      </c>
    </row>
    <row r="682" spans="2:51" s="125" customFormat="1" x14ac:dyDescent="0.2">
      <c r="B682" s="126"/>
      <c r="D682" s="103" t="s">
        <v>99</v>
      </c>
      <c r="E682" s="127" t="s">
        <v>3</v>
      </c>
      <c r="F682" s="128" t="s">
        <v>206</v>
      </c>
      <c r="H682" s="129">
        <v>155.09</v>
      </c>
      <c r="I682" s="130"/>
      <c r="L682" s="126"/>
      <c r="M682" s="131"/>
      <c r="T682" s="132"/>
      <c r="AT682" s="127" t="s">
        <v>99</v>
      </c>
      <c r="AU682" s="127" t="s">
        <v>5</v>
      </c>
      <c r="AV682" s="125" t="s">
        <v>107</v>
      </c>
      <c r="AW682" s="125" t="s">
        <v>101</v>
      </c>
      <c r="AX682" s="125" t="s">
        <v>6</v>
      </c>
      <c r="AY682" s="127" t="s">
        <v>90</v>
      </c>
    </row>
    <row r="683" spans="2:51" s="118" customFormat="1" x14ac:dyDescent="0.2">
      <c r="B683" s="119"/>
      <c r="D683" s="103" t="s">
        <v>99</v>
      </c>
      <c r="E683" s="120" t="s">
        <v>3</v>
      </c>
      <c r="F683" s="121" t="s">
        <v>831</v>
      </c>
      <c r="H683" s="120" t="s">
        <v>3</v>
      </c>
      <c r="I683" s="122"/>
      <c r="L683" s="119"/>
      <c r="M683" s="123"/>
      <c r="T683" s="124"/>
      <c r="AT683" s="120" t="s">
        <v>99</v>
      </c>
      <c r="AU683" s="120" t="s">
        <v>5</v>
      </c>
      <c r="AV683" s="118" t="s">
        <v>89</v>
      </c>
      <c r="AW683" s="118" t="s">
        <v>101</v>
      </c>
      <c r="AX683" s="118" t="s">
        <v>6</v>
      </c>
      <c r="AY683" s="120" t="s">
        <v>90</v>
      </c>
    </row>
    <row r="684" spans="2:51" s="101" customFormat="1" x14ac:dyDescent="0.2">
      <c r="B684" s="102"/>
      <c r="D684" s="103" t="s">
        <v>99</v>
      </c>
      <c r="E684" s="104" t="s">
        <v>3</v>
      </c>
      <c r="F684" s="105" t="s">
        <v>832</v>
      </c>
      <c r="H684" s="106">
        <v>141</v>
      </c>
      <c r="I684" s="107"/>
      <c r="L684" s="102"/>
      <c r="M684" s="108"/>
      <c r="T684" s="109"/>
      <c r="AT684" s="104" t="s">
        <v>99</v>
      </c>
      <c r="AU684" s="104" t="s">
        <v>5</v>
      </c>
      <c r="AV684" s="101" t="s">
        <v>5</v>
      </c>
      <c r="AW684" s="101" t="s">
        <v>101</v>
      </c>
      <c r="AX684" s="101" t="s">
        <v>6</v>
      </c>
      <c r="AY684" s="104" t="s">
        <v>90</v>
      </c>
    </row>
    <row r="685" spans="2:51" s="118" customFormat="1" x14ac:dyDescent="0.2">
      <c r="B685" s="119"/>
      <c r="D685" s="103" t="s">
        <v>99</v>
      </c>
      <c r="E685" s="120" t="s">
        <v>3</v>
      </c>
      <c r="F685" s="121" t="s">
        <v>230</v>
      </c>
      <c r="H685" s="120" t="s">
        <v>3</v>
      </c>
      <c r="I685" s="122"/>
      <c r="L685" s="119"/>
      <c r="M685" s="123"/>
      <c r="T685" s="124"/>
      <c r="AT685" s="120" t="s">
        <v>99</v>
      </c>
      <c r="AU685" s="120" t="s">
        <v>5</v>
      </c>
      <c r="AV685" s="118" t="s">
        <v>89</v>
      </c>
      <c r="AW685" s="118" t="s">
        <v>101</v>
      </c>
      <c r="AX685" s="118" t="s">
        <v>6</v>
      </c>
      <c r="AY685" s="120" t="s">
        <v>90</v>
      </c>
    </row>
    <row r="686" spans="2:51" s="101" customFormat="1" x14ac:dyDescent="0.2">
      <c r="B686" s="102"/>
      <c r="D686" s="103" t="s">
        <v>99</v>
      </c>
      <c r="E686" s="104" t="s">
        <v>3</v>
      </c>
      <c r="F686" s="105" t="s">
        <v>833</v>
      </c>
      <c r="H686" s="106">
        <v>-9.7200000000000006</v>
      </c>
      <c r="I686" s="107"/>
      <c r="L686" s="102"/>
      <c r="M686" s="108"/>
      <c r="T686" s="109"/>
      <c r="AT686" s="104" t="s">
        <v>99</v>
      </c>
      <c r="AU686" s="104" t="s">
        <v>5</v>
      </c>
      <c r="AV686" s="101" t="s">
        <v>5</v>
      </c>
      <c r="AW686" s="101" t="s">
        <v>101</v>
      </c>
      <c r="AX686" s="101" t="s">
        <v>6</v>
      </c>
      <c r="AY686" s="104" t="s">
        <v>90</v>
      </c>
    </row>
    <row r="687" spans="2:51" s="101" customFormat="1" x14ac:dyDescent="0.2">
      <c r="B687" s="102"/>
      <c r="D687" s="103" t="s">
        <v>99</v>
      </c>
      <c r="E687" s="104" t="s">
        <v>3</v>
      </c>
      <c r="F687" s="105" t="s">
        <v>813</v>
      </c>
      <c r="H687" s="106">
        <v>-11.07</v>
      </c>
      <c r="I687" s="107"/>
      <c r="L687" s="102"/>
      <c r="M687" s="108"/>
      <c r="T687" s="109"/>
      <c r="AT687" s="104" t="s">
        <v>99</v>
      </c>
      <c r="AU687" s="104" t="s">
        <v>5</v>
      </c>
      <c r="AV687" s="101" t="s">
        <v>5</v>
      </c>
      <c r="AW687" s="101" t="s">
        <v>101</v>
      </c>
      <c r="AX687" s="101" t="s">
        <v>6</v>
      </c>
      <c r="AY687" s="104" t="s">
        <v>90</v>
      </c>
    </row>
    <row r="688" spans="2:51" s="125" customFormat="1" x14ac:dyDescent="0.2">
      <c r="B688" s="126"/>
      <c r="D688" s="103" t="s">
        <v>99</v>
      </c>
      <c r="E688" s="127" t="s">
        <v>3</v>
      </c>
      <c r="F688" s="128" t="s">
        <v>206</v>
      </c>
      <c r="H688" s="129">
        <v>120.21</v>
      </c>
      <c r="I688" s="130"/>
      <c r="L688" s="126"/>
      <c r="M688" s="131"/>
      <c r="T688" s="132"/>
      <c r="AT688" s="127" t="s">
        <v>99</v>
      </c>
      <c r="AU688" s="127" t="s">
        <v>5</v>
      </c>
      <c r="AV688" s="125" t="s">
        <v>107</v>
      </c>
      <c r="AW688" s="125" t="s">
        <v>101</v>
      </c>
      <c r="AX688" s="125" t="s">
        <v>6</v>
      </c>
      <c r="AY688" s="127" t="s">
        <v>90</v>
      </c>
    </row>
    <row r="689" spans="2:51" s="118" customFormat="1" x14ac:dyDescent="0.2">
      <c r="B689" s="119"/>
      <c r="D689" s="103" t="s">
        <v>99</v>
      </c>
      <c r="E689" s="120" t="s">
        <v>3</v>
      </c>
      <c r="F689" s="121" t="s">
        <v>834</v>
      </c>
      <c r="H689" s="120" t="s">
        <v>3</v>
      </c>
      <c r="I689" s="122"/>
      <c r="L689" s="119"/>
      <c r="M689" s="123"/>
      <c r="T689" s="124"/>
      <c r="AT689" s="120" t="s">
        <v>99</v>
      </c>
      <c r="AU689" s="120" t="s">
        <v>5</v>
      </c>
      <c r="AV689" s="118" t="s">
        <v>89</v>
      </c>
      <c r="AW689" s="118" t="s">
        <v>101</v>
      </c>
      <c r="AX689" s="118" t="s">
        <v>6</v>
      </c>
      <c r="AY689" s="120" t="s">
        <v>90</v>
      </c>
    </row>
    <row r="690" spans="2:51" s="101" customFormat="1" x14ac:dyDescent="0.2">
      <c r="B690" s="102"/>
      <c r="D690" s="103" t="s">
        <v>99</v>
      </c>
      <c r="E690" s="104" t="s">
        <v>3</v>
      </c>
      <c r="F690" s="105" t="s">
        <v>835</v>
      </c>
      <c r="H690" s="106">
        <v>133.1</v>
      </c>
      <c r="I690" s="107"/>
      <c r="L690" s="102"/>
      <c r="M690" s="108"/>
      <c r="T690" s="109"/>
      <c r="AT690" s="104" t="s">
        <v>99</v>
      </c>
      <c r="AU690" s="104" t="s">
        <v>5</v>
      </c>
      <c r="AV690" s="101" t="s">
        <v>5</v>
      </c>
      <c r="AW690" s="101" t="s">
        <v>101</v>
      </c>
      <c r="AX690" s="101" t="s">
        <v>6</v>
      </c>
      <c r="AY690" s="104" t="s">
        <v>90</v>
      </c>
    </row>
    <row r="691" spans="2:51" s="118" customFormat="1" x14ac:dyDescent="0.2">
      <c r="B691" s="119"/>
      <c r="D691" s="103" t="s">
        <v>99</v>
      </c>
      <c r="E691" s="120" t="s">
        <v>3</v>
      </c>
      <c r="F691" s="121" t="s">
        <v>230</v>
      </c>
      <c r="H691" s="120" t="s">
        <v>3</v>
      </c>
      <c r="I691" s="122"/>
      <c r="L691" s="119"/>
      <c r="M691" s="123"/>
      <c r="T691" s="124"/>
      <c r="AT691" s="120" t="s">
        <v>99</v>
      </c>
      <c r="AU691" s="120" t="s">
        <v>5</v>
      </c>
      <c r="AV691" s="118" t="s">
        <v>89</v>
      </c>
      <c r="AW691" s="118" t="s">
        <v>101</v>
      </c>
      <c r="AX691" s="118" t="s">
        <v>6</v>
      </c>
      <c r="AY691" s="120" t="s">
        <v>90</v>
      </c>
    </row>
    <row r="692" spans="2:51" s="101" customFormat="1" x14ac:dyDescent="0.2">
      <c r="B692" s="102"/>
      <c r="D692" s="103" t="s">
        <v>99</v>
      </c>
      <c r="E692" s="104" t="s">
        <v>3</v>
      </c>
      <c r="F692" s="105" t="s">
        <v>797</v>
      </c>
      <c r="H692" s="106">
        <v>-6.3250000000000002</v>
      </c>
      <c r="I692" s="107"/>
      <c r="L692" s="102"/>
      <c r="M692" s="108"/>
      <c r="T692" s="109"/>
      <c r="AT692" s="104" t="s">
        <v>99</v>
      </c>
      <c r="AU692" s="104" t="s">
        <v>5</v>
      </c>
      <c r="AV692" s="101" t="s">
        <v>5</v>
      </c>
      <c r="AW692" s="101" t="s">
        <v>101</v>
      </c>
      <c r="AX692" s="101" t="s">
        <v>6</v>
      </c>
      <c r="AY692" s="104" t="s">
        <v>90</v>
      </c>
    </row>
    <row r="693" spans="2:51" s="101" customFormat="1" x14ac:dyDescent="0.2">
      <c r="B693" s="102"/>
      <c r="D693" s="103" t="s">
        <v>99</v>
      </c>
      <c r="E693" s="104" t="s">
        <v>3</v>
      </c>
      <c r="F693" s="105" t="s">
        <v>836</v>
      </c>
      <c r="H693" s="106">
        <v>-4.1180000000000003</v>
      </c>
      <c r="I693" s="107"/>
      <c r="L693" s="102"/>
      <c r="M693" s="108"/>
      <c r="T693" s="109"/>
      <c r="AT693" s="104" t="s">
        <v>99</v>
      </c>
      <c r="AU693" s="104" t="s">
        <v>5</v>
      </c>
      <c r="AV693" s="101" t="s">
        <v>5</v>
      </c>
      <c r="AW693" s="101" t="s">
        <v>101</v>
      </c>
      <c r="AX693" s="101" t="s">
        <v>6</v>
      </c>
      <c r="AY693" s="104" t="s">
        <v>90</v>
      </c>
    </row>
    <row r="694" spans="2:51" s="101" customFormat="1" x14ac:dyDescent="0.2">
      <c r="B694" s="102"/>
      <c r="D694" s="103" t="s">
        <v>99</v>
      </c>
      <c r="E694" s="104" t="s">
        <v>3</v>
      </c>
      <c r="F694" s="105" t="s">
        <v>806</v>
      </c>
      <c r="H694" s="106">
        <v>-2.4300000000000002</v>
      </c>
      <c r="I694" s="107"/>
      <c r="L694" s="102"/>
      <c r="M694" s="108"/>
      <c r="T694" s="109"/>
      <c r="AT694" s="104" t="s">
        <v>99</v>
      </c>
      <c r="AU694" s="104" t="s">
        <v>5</v>
      </c>
      <c r="AV694" s="101" t="s">
        <v>5</v>
      </c>
      <c r="AW694" s="101" t="s">
        <v>101</v>
      </c>
      <c r="AX694" s="101" t="s">
        <v>6</v>
      </c>
      <c r="AY694" s="104" t="s">
        <v>90</v>
      </c>
    </row>
    <row r="695" spans="2:51" s="118" customFormat="1" x14ac:dyDescent="0.2">
      <c r="B695" s="119"/>
      <c r="D695" s="103" t="s">
        <v>99</v>
      </c>
      <c r="E695" s="120" t="s">
        <v>3</v>
      </c>
      <c r="F695" s="121" t="s">
        <v>638</v>
      </c>
      <c r="H695" s="120" t="s">
        <v>3</v>
      </c>
      <c r="I695" s="122"/>
      <c r="L695" s="119"/>
      <c r="M695" s="123"/>
      <c r="T695" s="124"/>
      <c r="AT695" s="120" t="s">
        <v>99</v>
      </c>
      <c r="AU695" s="120" t="s">
        <v>5</v>
      </c>
      <c r="AV695" s="118" t="s">
        <v>89</v>
      </c>
      <c r="AW695" s="118" t="s">
        <v>101</v>
      </c>
      <c r="AX695" s="118" t="s">
        <v>6</v>
      </c>
      <c r="AY695" s="120" t="s">
        <v>90</v>
      </c>
    </row>
    <row r="696" spans="2:51" s="101" customFormat="1" x14ac:dyDescent="0.2">
      <c r="B696" s="102"/>
      <c r="D696" s="103" t="s">
        <v>99</v>
      </c>
      <c r="E696" s="104" t="s">
        <v>3</v>
      </c>
      <c r="F696" s="105" t="s">
        <v>799</v>
      </c>
      <c r="H696" s="106">
        <v>3.3250000000000002</v>
      </c>
      <c r="I696" s="107"/>
      <c r="L696" s="102"/>
      <c r="M696" s="108"/>
      <c r="T696" s="109"/>
      <c r="AT696" s="104" t="s">
        <v>99</v>
      </c>
      <c r="AU696" s="104" t="s">
        <v>5</v>
      </c>
      <c r="AV696" s="101" t="s">
        <v>5</v>
      </c>
      <c r="AW696" s="101" t="s">
        <v>101</v>
      </c>
      <c r="AX696" s="101" t="s">
        <v>6</v>
      </c>
      <c r="AY696" s="104" t="s">
        <v>90</v>
      </c>
    </row>
    <row r="697" spans="2:51" s="125" customFormat="1" x14ac:dyDescent="0.2">
      <c r="B697" s="126"/>
      <c r="D697" s="103" t="s">
        <v>99</v>
      </c>
      <c r="E697" s="127" t="s">
        <v>3</v>
      </c>
      <c r="F697" s="128" t="s">
        <v>206</v>
      </c>
      <c r="H697" s="129">
        <v>123.55200000000001</v>
      </c>
      <c r="I697" s="130"/>
      <c r="L697" s="126"/>
      <c r="M697" s="131"/>
      <c r="T697" s="132"/>
      <c r="AT697" s="127" t="s">
        <v>99</v>
      </c>
      <c r="AU697" s="127" t="s">
        <v>5</v>
      </c>
      <c r="AV697" s="125" t="s">
        <v>107</v>
      </c>
      <c r="AW697" s="125" t="s">
        <v>101</v>
      </c>
      <c r="AX697" s="125" t="s">
        <v>6</v>
      </c>
      <c r="AY697" s="127" t="s">
        <v>90</v>
      </c>
    </row>
    <row r="698" spans="2:51" s="118" customFormat="1" x14ac:dyDescent="0.2">
      <c r="B698" s="119"/>
      <c r="D698" s="103" t="s">
        <v>99</v>
      </c>
      <c r="E698" s="120" t="s">
        <v>3</v>
      </c>
      <c r="F698" s="121" t="s">
        <v>837</v>
      </c>
      <c r="H698" s="120" t="s">
        <v>3</v>
      </c>
      <c r="I698" s="122"/>
      <c r="L698" s="119"/>
      <c r="M698" s="123"/>
      <c r="T698" s="124"/>
      <c r="AT698" s="120" t="s">
        <v>99</v>
      </c>
      <c r="AU698" s="120" t="s">
        <v>5</v>
      </c>
      <c r="AV698" s="118" t="s">
        <v>89</v>
      </c>
      <c r="AW698" s="118" t="s">
        <v>101</v>
      </c>
      <c r="AX698" s="118" t="s">
        <v>6</v>
      </c>
      <c r="AY698" s="120" t="s">
        <v>90</v>
      </c>
    </row>
    <row r="699" spans="2:51" s="101" customFormat="1" x14ac:dyDescent="0.2">
      <c r="B699" s="102"/>
      <c r="D699" s="103" t="s">
        <v>99</v>
      </c>
      <c r="E699" s="104" t="s">
        <v>3</v>
      </c>
      <c r="F699" s="105" t="s">
        <v>838</v>
      </c>
      <c r="H699" s="106">
        <v>67.099999999999994</v>
      </c>
      <c r="I699" s="107"/>
      <c r="L699" s="102"/>
      <c r="M699" s="108"/>
      <c r="T699" s="109"/>
      <c r="AT699" s="104" t="s">
        <v>99</v>
      </c>
      <c r="AU699" s="104" t="s">
        <v>5</v>
      </c>
      <c r="AV699" s="101" t="s">
        <v>5</v>
      </c>
      <c r="AW699" s="101" t="s">
        <v>101</v>
      </c>
      <c r="AX699" s="101" t="s">
        <v>6</v>
      </c>
      <c r="AY699" s="104" t="s">
        <v>90</v>
      </c>
    </row>
    <row r="700" spans="2:51" s="118" customFormat="1" x14ac:dyDescent="0.2">
      <c r="B700" s="119"/>
      <c r="D700" s="103" t="s">
        <v>99</v>
      </c>
      <c r="E700" s="120" t="s">
        <v>3</v>
      </c>
      <c r="F700" s="121" t="s">
        <v>230</v>
      </c>
      <c r="H700" s="120" t="s">
        <v>3</v>
      </c>
      <c r="I700" s="122"/>
      <c r="L700" s="119"/>
      <c r="M700" s="123"/>
      <c r="T700" s="124"/>
      <c r="AT700" s="120" t="s">
        <v>99</v>
      </c>
      <c r="AU700" s="120" t="s">
        <v>5</v>
      </c>
      <c r="AV700" s="118" t="s">
        <v>89</v>
      </c>
      <c r="AW700" s="118" t="s">
        <v>101</v>
      </c>
      <c r="AX700" s="118" t="s">
        <v>6</v>
      </c>
      <c r="AY700" s="120" t="s">
        <v>90</v>
      </c>
    </row>
    <row r="701" spans="2:51" s="101" customFormat="1" x14ac:dyDescent="0.2">
      <c r="B701" s="102"/>
      <c r="D701" s="103" t="s">
        <v>99</v>
      </c>
      <c r="E701" s="104" t="s">
        <v>3</v>
      </c>
      <c r="F701" s="105" t="s">
        <v>718</v>
      </c>
      <c r="H701" s="106">
        <v>-4.7279999999999998</v>
      </c>
      <c r="I701" s="107"/>
      <c r="L701" s="102"/>
      <c r="M701" s="108"/>
      <c r="T701" s="109"/>
      <c r="AT701" s="104" t="s">
        <v>99</v>
      </c>
      <c r="AU701" s="104" t="s">
        <v>5</v>
      </c>
      <c r="AV701" s="101" t="s">
        <v>5</v>
      </c>
      <c r="AW701" s="101" t="s">
        <v>101</v>
      </c>
      <c r="AX701" s="101" t="s">
        <v>6</v>
      </c>
      <c r="AY701" s="104" t="s">
        <v>90</v>
      </c>
    </row>
    <row r="702" spans="2:51" s="101" customFormat="1" x14ac:dyDescent="0.2">
      <c r="B702" s="102"/>
      <c r="D702" s="103" t="s">
        <v>99</v>
      </c>
      <c r="E702" s="104" t="s">
        <v>3</v>
      </c>
      <c r="F702" s="105" t="s">
        <v>793</v>
      </c>
      <c r="H702" s="106">
        <v>-3.1629999999999998</v>
      </c>
      <c r="I702" s="107"/>
      <c r="L702" s="102"/>
      <c r="M702" s="108"/>
      <c r="T702" s="109"/>
      <c r="AT702" s="104" t="s">
        <v>99</v>
      </c>
      <c r="AU702" s="104" t="s">
        <v>5</v>
      </c>
      <c r="AV702" s="101" t="s">
        <v>5</v>
      </c>
      <c r="AW702" s="101" t="s">
        <v>101</v>
      </c>
      <c r="AX702" s="101" t="s">
        <v>6</v>
      </c>
      <c r="AY702" s="104" t="s">
        <v>90</v>
      </c>
    </row>
    <row r="703" spans="2:51" s="118" customFormat="1" x14ac:dyDescent="0.2">
      <c r="B703" s="119"/>
      <c r="D703" s="103" t="s">
        <v>99</v>
      </c>
      <c r="E703" s="120" t="s">
        <v>3</v>
      </c>
      <c r="F703" s="121" t="s">
        <v>638</v>
      </c>
      <c r="H703" s="120" t="s">
        <v>3</v>
      </c>
      <c r="I703" s="122"/>
      <c r="L703" s="119"/>
      <c r="M703" s="123"/>
      <c r="T703" s="124"/>
      <c r="AT703" s="120" t="s">
        <v>99</v>
      </c>
      <c r="AU703" s="120" t="s">
        <v>5</v>
      </c>
      <c r="AV703" s="118" t="s">
        <v>89</v>
      </c>
      <c r="AW703" s="118" t="s">
        <v>101</v>
      </c>
      <c r="AX703" s="118" t="s">
        <v>6</v>
      </c>
      <c r="AY703" s="120" t="s">
        <v>90</v>
      </c>
    </row>
    <row r="704" spans="2:51" s="101" customFormat="1" x14ac:dyDescent="0.2">
      <c r="B704" s="102"/>
      <c r="D704" s="103" t="s">
        <v>99</v>
      </c>
      <c r="E704" s="104" t="s">
        <v>3</v>
      </c>
      <c r="F704" s="105" t="s">
        <v>794</v>
      </c>
      <c r="H704" s="106">
        <v>1.663</v>
      </c>
      <c r="I704" s="107"/>
      <c r="L704" s="102"/>
      <c r="M704" s="108"/>
      <c r="T704" s="109"/>
      <c r="AT704" s="104" t="s">
        <v>99</v>
      </c>
      <c r="AU704" s="104" t="s">
        <v>5</v>
      </c>
      <c r="AV704" s="101" t="s">
        <v>5</v>
      </c>
      <c r="AW704" s="101" t="s">
        <v>101</v>
      </c>
      <c r="AX704" s="101" t="s">
        <v>6</v>
      </c>
      <c r="AY704" s="104" t="s">
        <v>90</v>
      </c>
    </row>
    <row r="705" spans="2:51" s="125" customFormat="1" x14ac:dyDescent="0.2">
      <c r="B705" s="126"/>
      <c r="D705" s="103" t="s">
        <v>99</v>
      </c>
      <c r="E705" s="127" t="s">
        <v>3</v>
      </c>
      <c r="F705" s="128" t="s">
        <v>206</v>
      </c>
      <c r="H705" s="129">
        <v>60.872</v>
      </c>
      <c r="I705" s="130"/>
      <c r="L705" s="126"/>
      <c r="M705" s="131"/>
      <c r="T705" s="132"/>
      <c r="AT705" s="127" t="s">
        <v>99</v>
      </c>
      <c r="AU705" s="127" t="s">
        <v>5</v>
      </c>
      <c r="AV705" s="125" t="s">
        <v>107</v>
      </c>
      <c r="AW705" s="125" t="s">
        <v>101</v>
      </c>
      <c r="AX705" s="125" t="s">
        <v>6</v>
      </c>
      <c r="AY705" s="127" t="s">
        <v>90</v>
      </c>
    </row>
    <row r="706" spans="2:51" s="118" customFormat="1" x14ac:dyDescent="0.2">
      <c r="B706" s="119"/>
      <c r="D706" s="103" t="s">
        <v>99</v>
      </c>
      <c r="E706" s="120" t="s">
        <v>3</v>
      </c>
      <c r="F706" s="121" t="s">
        <v>839</v>
      </c>
      <c r="H706" s="120" t="s">
        <v>3</v>
      </c>
      <c r="I706" s="122"/>
      <c r="L706" s="119"/>
      <c r="M706" s="123"/>
      <c r="T706" s="124"/>
      <c r="AT706" s="120" t="s">
        <v>99</v>
      </c>
      <c r="AU706" s="120" t="s">
        <v>5</v>
      </c>
      <c r="AV706" s="118" t="s">
        <v>89</v>
      </c>
      <c r="AW706" s="118" t="s">
        <v>101</v>
      </c>
      <c r="AX706" s="118" t="s">
        <v>6</v>
      </c>
      <c r="AY706" s="120" t="s">
        <v>90</v>
      </c>
    </row>
    <row r="707" spans="2:51" s="101" customFormat="1" x14ac:dyDescent="0.2">
      <c r="B707" s="102"/>
      <c r="D707" s="103" t="s">
        <v>99</v>
      </c>
      <c r="E707" s="104" t="s">
        <v>3</v>
      </c>
      <c r="F707" s="105" t="s">
        <v>840</v>
      </c>
      <c r="H707" s="106">
        <v>123.3</v>
      </c>
      <c r="I707" s="107"/>
      <c r="L707" s="102"/>
      <c r="M707" s="108"/>
      <c r="T707" s="109"/>
      <c r="AT707" s="104" t="s">
        <v>99</v>
      </c>
      <c r="AU707" s="104" t="s">
        <v>5</v>
      </c>
      <c r="AV707" s="101" t="s">
        <v>5</v>
      </c>
      <c r="AW707" s="101" t="s">
        <v>101</v>
      </c>
      <c r="AX707" s="101" t="s">
        <v>6</v>
      </c>
      <c r="AY707" s="104" t="s">
        <v>90</v>
      </c>
    </row>
    <row r="708" spans="2:51" s="118" customFormat="1" x14ac:dyDescent="0.2">
      <c r="B708" s="119"/>
      <c r="D708" s="103" t="s">
        <v>99</v>
      </c>
      <c r="E708" s="120" t="s">
        <v>3</v>
      </c>
      <c r="F708" s="121" t="s">
        <v>230</v>
      </c>
      <c r="H708" s="120" t="s">
        <v>3</v>
      </c>
      <c r="I708" s="122"/>
      <c r="L708" s="119"/>
      <c r="M708" s="123"/>
      <c r="T708" s="124"/>
      <c r="AT708" s="120" t="s">
        <v>99</v>
      </c>
      <c r="AU708" s="120" t="s">
        <v>5</v>
      </c>
      <c r="AV708" s="118" t="s">
        <v>89</v>
      </c>
      <c r="AW708" s="118" t="s">
        <v>101</v>
      </c>
      <c r="AX708" s="118" t="s">
        <v>6</v>
      </c>
      <c r="AY708" s="120" t="s">
        <v>90</v>
      </c>
    </row>
    <row r="709" spans="2:51" s="101" customFormat="1" x14ac:dyDescent="0.2">
      <c r="B709" s="102"/>
      <c r="D709" s="103" t="s">
        <v>99</v>
      </c>
      <c r="E709" s="104" t="s">
        <v>3</v>
      </c>
      <c r="F709" s="105" t="s">
        <v>814</v>
      </c>
      <c r="H709" s="106">
        <v>-6.9580000000000002</v>
      </c>
      <c r="I709" s="107"/>
      <c r="L709" s="102"/>
      <c r="M709" s="108"/>
      <c r="T709" s="109"/>
      <c r="AT709" s="104" t="s">
        <v>99</v>
      </c>
      <c r="AU709" s="104" t="s">
        <v>5</v>
      </c>
      <c r="AV709" s="101" t="s">
        <v>5</v>
      </c>
      <c r="AW709" s="101" t="s">
        <v>101</v>
      </c>
      <c r="AX709" s="101" t="s">
        <v>6</v>
      </c>
      <c r="AY709" s="104" t="s">
        <v>90</v>
      </c>
    </row>
    <row r="710" spans="2:51" s="101" customFormat="1" x14ac:dyDescent="0.2">
      <c r="B710" s="102"/>
      <c r="D710" s="103" t="s">
        <v>99</v>
      </c>
      <c r="E710" s="104" t="s">
        <v>3</v>
      </c>
      <c r="F710" s="105" t="s">
        <v>803</v>
      </c>
      <c r="H710" s="106">
        <v>-7.29</v>
      </c>
      <c r="I710" s="107"/>
      <c r="L710" s="102"/>
      <c r="M710" s="108"/>
      <c r="T710" s="109"/>
      <c r="AT710" s="104" t="s">
        <v>99</v>
      </c>
      <c r="AU710" s="104" t="s">
        <v>5</v>
      </c>
      <c r="AV710" s="101" t="s">
        <v>5</v>
      </c>
      <c r="AW710" s="101" t="s">
        <v>101</v>
      </c>
      <c r="AX710" s="101" t="s">
        <v>6</v>
      </c>
      <c r="AY710" s="104" t="s">
        <v>90</v>
      </c>
    </row>
    <row r="711" spans="2:51" s="101" customFormat="1" x14ac:dyDescent="0.2">
      <c r="B711" s="102"/>
      <c r="D711" s="103" t="s">
        <v>99</v>
      </c>
      <c r="E711" s="104" t="s">
        <v>3</v>
      </c>
      <c r="F711" s="105" t="s">
        <v>813</v>
      </c>
      <c r="H711" s="106">
        <v>-11.07</v>
      </c>
      <c r="I711" s="107"/>
      <c r="L711" s="102"/>
      <c r="M711" s="108"/>
      <c r="T711" s="109"/>
      <c r="AT711" s="104" t="s">
        <v>99</v>
      </c>
      <c r="AU711" s="104" t="s">
        <v>5</v>
      </c>
      <c r="AV711" s="101" t="s">
        <v>5</v>
      </c>
      <c r="AW711" s="101" t="s">
        <v>101</v>
      </c>
      <c r="AX711" s="101" t="s">
        <v>6</v>
      </c>
      <c r="AY711" s="104" t="s">
        <v>90</v>
      </c>
    </row>
    <row r="712" spans="2:51" s="118" customFormat="1" x14ac:dyDescent="0.2">
      <c r="B712" s="119"/>
      <c r="D712" s="103" t="s">
        <v>99</v>
      </c>
      <c r="E712" s="120" t="s">
        <v>3</v>
      </c>
      <c r="F712" s="121" t="s">
        <v>638</v>
      </c>
      <c r="H712" s="120" t="s">
        <v>3</v>
      </c>
      <c r="I712" s="122"/>
      <c r="L712" s="119"/>
      <c r="M712" s="123"/>
      <c r="T712" s="124"/>
      <c r="AT712" s="120" t="s">
        <v>99</v>
      </c>
      <c r="AU712" s="120" t="s">
        <v>5</v>
      </c>
      <c r="AV712" s="118" t="s">
        <v>89</v>
      </c>
      <c r="AW712" s="118" t="s">
        <v>101</v>
      </c>
      <c r="AX712" s="118" t="s">
        <v>6</v>
      </c>
      <c r="AY712" s="120" t="s">
        <v>90</v>
      </c>
    </row>
    <row r="713" spans="2:51" s="101" customFormat="1" x14ac:dyDescent="0.2">
      <c r="B713" s="102"/>
      <c r="D713" s="103" t="s">
        <v>99</v>
      </c>
      <c r="E713" s="104" t="s">
        <v>3</v>
      </c>
      <c r="F713" s="105" t="s">
        <v>815</v>
      </c>
      <c r="H713" s="106">
        <v>3.3130000000000002</v>
      </c>
      <c r="I713" s="107"/>
      <c r="L713" s="102"/>
      <c r="M713" s="108"/>
      <c r="T713" s="109"/>
      <c r="AT713" s="104" t="s">
        <v>99</v>
      </c>
      <c r="AU713" s="104" t="s">
        <v>5</v>
      </c>
      <c r="AV713" s="101" t="s">
        <v>5</v>
      </c>
      <c r="AW713" s="101" t="s">
        <v>101</v>
      </c>
      <c r="AX713" s="101" t="s">
        <v>6</v>
      </c>
      <c r="AY713" s="104" t="s">
        <v>90</v>
      </c>
    </row>
    <row r="714" spans="2:51" s="125" customFormat="1" x14ac:dyDescent="0.2">
      <c r="B714" s="126"/>
      <c r="D714" s="103" t="s">
        <v>99</v>
      </c>
      <c r="E714" s="127" t="s">
        <v>3</v>
      </c>
      <c r="F714" s="128" t="s">
        <v>206</v>
      </c>
      <c r="H714" s="129">
        <v>101.295</v>
      </c>
      <c r="I714" s="130"/>
      <c r="L714" s="126"/>
      <c r="M714" s="131"/>
      <c r="T714" s="132"/>
      <c r="AT714" s="127" t="s">
        <v>99</v>
      </c>
      <c r="AU714" s="127" t="s">
        <v>5</v>
      </c>
      <c r="AV714" s="125" t="s">
        <v>107</v>
      </c>
      <c r="AW714" s="125" t="s">
        <v>101</v>
      </c>
      <c r="AX714" s="125" t="s">
        <v>6</v>
      </c>
      <c r="AY714" s="127" t="s">
        <v>90</v>
      </c>
    </row>
    <row r="715" spans="2:51" s="118" customFormat="1" x14ac:dyDescent="0.2">
      <c r="B715" s="119"/>
      <c r="D715" s="103" t="s">
        <v>99</v>
      </c>
      <c r="E715" s="120" t="s">
        <v>3</v>
      </c>
      <c r="F715" s="121" t="s">
        <v>841</v>
      </c>
      <c r="H715" s="120" t="s">
        <v>3</v>
      </c>
      <c r="I715" s="122"/>
      <c r="L715" s="119"/>
      <c r="M715" s="123"/>
      <c r="T715" s="124"/>
      <c r="AT715" s="120" t="s">
        <v>99</v>
      </c>
      <c r="AU715" s="120" t="s">
        <v>5</v>
      </c>
      <c r="AV715" s="118" t="s">
        <v>89</v>
      </c>
      <c r="AW715" s="118" t="s">
        <v>101</v>
      </c>
      <c r="AX715" s="118" t="s">
        <v>6</v>
      </c>
      <c r="AY715" s="120" t="s">
        <v>90</v>
      </c>
    </row>
    <row r="716" spans="2:51" s="101" customFormat="1" x14ac:dyDescent="0.2">
      <c r="B716" s="102"/>
      <c r="D716" s="103" t="s">
        <v>99</v>
      </c>
      <c r="E716" s="104" t="s">
        <v>3</v>
      </c>
      <c r="F716" s="105" t="s">
        <v>842</v>
      </c>
      <c r="H716" s="106">
        <v>45.924999999999997</v>
      </c>
      <c r="I716" s="107"/>
      <c r="L716" s="102"/>
      <c r="M716" s="108"/>
      <c r="T716" s="109"/>
      <c r="AT716" s="104" t="s">
        <v>99</v>
      </c>
      <c r="AU716" s="104" t="s">
        <v>5</v>
      </c>
      <c r="AV716" s="101" t="s">
        <v>5</v>
      </c>
      <c r="AW716" s="101" t="s">
        <v>101</v>
      </c>
      <c r="AX716" s="101" t="s">
        <v>6</v>
      </c>
      <c r="AY716" s="104" t="s">
        <v>90</v>
      </c>
    </row>
    <row r="717" spans="2:51" s="118" customFormat="1" x14ac:dyDescent="0.2">
      <c r="B717" s="119"/>
      <c r="D717" s="103" t="s">
        <v>99</v>
      </c>
      <c r="E717" s="120" t="s">
        <v>3</v>
      </c>
      <c r="F717" s="121" t="s">
        <v>230</v>
      </c>
      <c r="H717" s="120" t="s">
        <v>3</v>
      </c>
      <c r="I717" s="122"/>
      <c r="L717" s="119"/>
      <c r="M717" s="123"/>
      <c r="T717" s="124"/>
      <c r="AT717" s="120" t="s">
        <v>99</v>
      </c>
      <c r="AU717" s="120" t="s">
        <v>5</v>
      </c>
      <c r="AV717" s="118" t="s">
        <v>89</v>
      </c>
      <c r="AW717" s="118" t="s">
        <v>101</v>
      </c>
      <c r="AX717" s="118" t="s">
        <v>6</v>
      </c>
      <c r="AY717" s="120" t="s">
        <v>90</v>
      </c>
    </row>
    <row r="718" spans="2:51" s="101" customFormat="1" x14ac:dyDescent="0.2">
      <c r="B718" s="102"/>
      <c r="D718" s="103" t="s">
        <v>99</v>
      </c>
      <c r="E718" s="104" t="s">
        <v>3</v>
      </c>
      <c r="F718" s="105" t="s">
        <v>793</v>
      </c>
      <c r="H718" s="106">
        <v>-3.1629999999999998</v>
      </c>
      <c r="I718" s="107"/>
      <c r="L718" s="102"/>
      <c r="M718" s="108"/>
      <c r="T718" s="109"/>
      <c r="AT718" s="104" t="s">
        <v>99</v>
      </c>
      <c r="AU718" s="104" t="s">
        <v>5</v>
      </c>
      <c r="AV718" s="101" t="s">
        <v>5</v>
      </c>
      <c r="AW718" s="101" t="s">
        <v>101</v>
      </c>
      <c r="AX718" s="101" t="s">
        <v>6</v>
      </c>
      <c r="AY718" s="104" t="s">
        <v>90</v>
      </c>
    </row>
    <row r="719" spans="2:51" s="101" customFormat="1" x14ac:dyDescent="0.2">
      <c r="B719" s="102"/>
      <c r="D719" s="103" t="s">
        <v>99</v>
      </c>
      <c r="E719" s="104" t="s">
        <v>3</v>
      </c>
      <c r="F719" s="105" t="s">
        <v>806</v>
      </c>
      <c r="H719" s="106">
        <v>-2.4300000000000002</v>
      </c>
      <c r="I719" s="107"/>
      <c r="L719" s="102"/>
      <c r="M719" s="108"/>
      <c r="T719" s="109"/>
      <c r="AT719" s="104" t="s">
        <v>99</v>
      </c>
      <c r="AU719" s="104" t="s">
        <v>5</v>
      </c>
      <c r="AV719" s="101" t="s">
        <v>5</v>
      </c>
      <c r="AW719" s="101" t="s">
        <v>101</v>
      </c>
      <c r="AX719" s="101" t="s">
        <v>6</v>
      </c>
      <c r="AY719" s="104" t="s">
        <v>90</v>
      </c>
    </row>
    <row r="720" spans="2:51" s="118" customFormat="1" x14ac:dyDescent="0.2">
      <c r="B720" s="119"/>
      <c r="D720" s="103" t="s">
        <v>99</v>
      </c>
      <c r="E720" s="120" t="s">
        <v>3</v>
      </c>
      <c r="F720" s="121" t="s">
        <v>638</v>
      </c>
      <c r="H720" s="120" t="s">
        <v>3</v>
      </c>
      <c r="I720" s="122"/>
      <c r="L720" s="119"/>
      <c r="M720" s="123"/>
      <c r="T720" s="124"/>
      <c r="AT720" s="120" t="s">
        <v>99</v>
      </c>
      <c r="AU720" s="120" t="s">
        <v>5</v>
      </c>
      <c r="AV720" s="118" t="s">
        <v>89</v>
      </c>
      <c r="AW720" s="118" t="s">
        <v>101</v>
      </c>
      <c r="AX720" s="118" t="s">
        <v>6</v>
      </c>
      <c r="AY720" s="120" t="s">
        <v>90</v>
      </c>
    </row>
    <row r="721" spans="2:51" s="101" customFormat="1" x14ac:dyDescent="0.2">
      <c r="B721" s="102"/>
      <c r="D721" s="103" t="s">
        <v>99</v>
      </c>
      <c r="E721" s="104" t="s">
        <v>3</v>
      </c>
      <c r="F721" s="105" t="s">
        <v>794</v>
      </c>
      <c r="H721" s="106">
        <v>1.663</v>
      </c>
      <c r="I721" s="107"/>
      <c r="L721" s="102"/>
      <c r="M721" s="108"/>
      <c r="T721" s="109"/>
      <c r="AT721" s="104" t="s">
        <v>99</v>
      </c>
      <c r="AU721" s="104" t="s">
        <v>5</v>
      </c>
      <c r="AV721" s="101" t="s">
        <v>5</v>
      </c>
      <c r="AW721" s="101" t="s">
        <v>101</v>
      </c>
      <c r="AX721" s="101" t="s">
        <v>6</v>
      </c>
      <c r="AY721" s="104" t="s">
        <v>90</v>
      </c>
    </row>
    <row r="722" spans="2:51" s="125" customFormat="1" x14ac:dyDescent="0.2">
      <c r="B722" s="126"/>
      <c r="D722" s="103" t="s">
        <v>99</v>
      </c>
      <c r="E722" s="127" t="s">
        <v>3</v>
      </c>
      <c r="F722" s="128" t="s">
        <v>206</v>
      </c>
      <c r="H722" s="129">
        <v>41.994999999999997</v>
      </c>
      <c r="I722" s="130"/>
      <c r="L722" s="126"/>
      <c r="M722" s="131"/>
      <c r="T722" s="132"/>
      <c r="AT722" s="127" t="s">
        <v>99</v>
      </c>
      <c r="AU722" s="127" t="s">
        <v>5</v>
      </c>
      <c r="AV722" s="125" t="s">
        <v>107</v>
      </c>
      <c r="AW722" s="125" t="s">
        <v>101</v>
      </c>
      <c r="AX722" s="125" t="s">
        <v>6</v>
      </c>
      <c r="AY722" s="127" t="s">
        <v>90</v>
      </c>
    </row>
    <row r="723" spans="2:51" s="118" customFormat="1" x14ac:dyDescent="0.2">
      <c r="B723" s="119"/>
      <c r="D723" s="103" t="s">
        <v>99</v>
      </c>
      <c r="E723" s="120" t="s">
        <v>3</v>
      </c>
      <c r="F723" s="121" t="s">
        <v>843</v>
      </c>
      <c r="H723" s="120" t="s">
        <v>3</v>
      </c>
      <c r="I723" s="122"/>
      <c r="L723" s="119"/>
      <c r="M723" s="123"/>
      <c r="T723" s="124"/>
      <c r="AT723" s="120" t="s">
        <v>99</v>
      </c>
      <c r="AU723" s="120" t="s">
        <v>5</v>
      </c>
      <c r="AV723" s="118" t="s">
        <v>89</v>
      </c>
      <c r="AW723" s="118" t="s">
        <v>101</v>
      </c>
      <c r="AX723" s="118" t="s">
        <v>6</v>
      </c>
      <c r="AY723" s="120" t="s">
        <v>90</v>
      </c>
    </row>
    <row r="724" spans="2:51" s="101" customFormat="1" x14ac:dyDescent="0.2">
      <c r="B724" s="102"/>
      <c r="D724" s="103" t="s">
        <v>99</v>
      </c>
      <c r="E724" s="104" t="s">
        <v>3</v>
      </c>
      <c r="F724" s="105" t="s">
        <v>844</v>
      </c>
      <c r="H724" s="106">
        <v>68.888000000000005</v>
      </c>
      <c r="I724" s="107"/>
      <c r="L724" s="102"/>
      <c r="M724" s="108"/>
      <c r="T724" s="109"/>
      <c r="AT724" s="104" t="s">
        <v>99</v>
      </c>
      <c r="AU724" s="104" t="s">
        <v>5</v>
      </c>
      <c r="AV724" s="101" t="s">
        <v>5</v>
      </c>
      <c r="AW724" s="101" t="s">
        <v>101</v>
      </c>
      <c r="AX724" s="101" t="s">
        <v>6</v>
      </c>
      <c r="AY724" s="104" t="s">
        <v>90</v>
      </c>
    </row>
    <row r="725" spans="2:51" s="118" customFormat="1" x14ac:dyDescent="0.2">
      <c r="B725" s="119"/>
      <c r="D725" s="103" t="s">
        <v>99</v>
      </c>
      <c r="E725" s="120" t="s">
        <v>3</v>
      </c>
      <c r="F725" s="121" t="s">
        <v>230</v>
      </c>
      <c r="H725" s="120" t="s">
        <v>3</v>
      </c>
      <c r="I725" s="122"/>
      <c r="L725" s="119"/>
      <c r="M725" s="123"/>
      <c r="T725" s="124"/>
      <c r="AT725" s="120" t="s">
        <v>99</v>
      </c>
      <c r="AU725" s="120" t="s">
        <v>5</v>
      </c>
      <c r="AV725" s="118" t="s">
        <v>89</v>
      </c>
      <c r="AW725" s="118" t="s">
        <v>101</v>
      </c>
      <c r="AX725" s="118" t="s">
        <v>6</v>
      </c>
      <c r="AY725" s="120" t="s">
        <v>90</v>
      </c>
    </row>
    <row r="726" spans="2:51" s="101" customFormat="1" x14ac:dyDescent="0.2">
      <c r="B726" s="102"/>
      <c r="D726" s="103" t="s">
        <v>99</v>
      </c>
      <c r="E726" s="104" t="s">
        <v>3</v>
      </c>
      <c r="F726" s="105" t="s">
        <v>793</v>
      </c>
      <c r="H726" s="106">
        <v>-3.1629999999999998</v>
      </c>
      <c r="I726" s="107"/>
      <c r="L726" s="102"/>
      <c r="M726" s="108"/>
      <c r="T726" s="109"/>
      <c r="AT726" s="104" t="s">
        <v>99</v>
      </c>
      <c r="AU726" s="104" t="s">
        <v>5</v>
      </c>
      <c r="AV726" s="101" t="s">
        <v>5</v>
      </c>
      <c r="AW726" s="101" t="s">
        <v>101</v>
      </c>
      <c r="AX726" s="101" t="s">
        <v>6</v>
      </c>
      <c r="AY726" s="104" t="s">
        <v>90</v>
      </c>
    </row>
    <row r="727" spans="2:51" s="101" customFormat="1" x14ac:dyDescent="0.2">
      <c r="B727" s="102"/>
      <c r="D727" s="103" t="s">
        <v>99</v>
      </c>
      <c r="E727" s="104" t="s">
        <v>3</v>
      </c>
      <c r="F727" s="105" t="s">
        <v>818</v>
      </c>
      <c r="H727" s="106">
        <v>-3.78</v>
      </c>
      <c r="I727" s="107"/>
      <c r="L727" s="102"/>
      <c r="M727" s="108"/>
      <c r="T727" s="109"/>
      <c r="AT727" s="104" t="s">
        <v>99</v>
      </c>
      <c r="AU727" s="104" t="s">
        <v>5</v>
      </c>
      <c r="AV727" s="101" t="s">
        <v>5</v>
      </c>
      <c r="AW727" s="101" t="s">
        <v>101</v>
      </c>
      <c r="AX727" s="101" t="s">
        <v>6</v>
      </c>
      <c r="AY727" s="104" t="s">
        <v>90</v>
      </c>
    </row>
    <row r="728" spans="2:51" s="101" customFormat="1" x14ac:dyDescent="0.2">
      <c r="B728" s="102"/>
      <c r="D728" s="103" t="s">
        <v>99</v>
      </c>
      <c r="E728" s="104" t="s">
        <v>3</v>
      </c>
      <c r="F728" s="105" t="s">
        <v>806</v>
      </c>
      <c r="H728" s="106">
        <v>-2.4300000000000002</v>
      </c>
      <c r="I728" s="107"/>
      <c r="L728" s="102"/>
      <c r="M728" s="108"/>
      <c r="T728" s="109"/>
      <c r="AT728" s="104" t="s">
        <v>99</v>
      </c>
      <c r="AU728" s="104" t="s">
        <v>5</v>
      </c>
      <c r="AV728" s="101" t="s">
        <v>5</v>
      </c>
      <c r="AW728" s="101" t="s">
        <v>101</v>
      </c>
      <c r="AX728" s="101" t="s">
        <v>6</v>
      </c>
      <c r="AY728" s="104" t="s">
        <v>90</v>
      </c>
    </row>
    <row r="729" spans="2:51" s="118" customFormat="1" x14ac:dyDescent="0.2">
      <c r="B729" s="119"/>
      <c r="D729" s="103" t="s">
        <v>99</v>
      </c>
      <c r="E729" s="120" t="s">
        <v>3</v>
      </c>
      <c r="F729" s="121" t="s">
        <v>638</v>
      </c>
      <c r="H729" s="120" t="s">
        <v>3</v>
      </c>
      <c r="I729" s="122"/>
      <c r="L729" s="119"/>
      <c r="M729" s="123"/>
      <c r="T729" s="124"/>
      <c r="AT729" s="120" t="s">
        <v>99</v>
      </c>
      <c r="AU729" s="120" t="s">
        <v>5</v>
      </c>
      <c r="AV729" s="118" t="s">
        <v>89</v>
      </c>
      <c r="AW729" s="118" t="s">
        <v>101</v>
      </c>
      <c r="AX729" s="118" t="s">
        <v>6</v>
      </c>
      <c r="AY729" s="120" t="s">
        <v>90</v>
      </c>
    </row>
    <row r="730" spans="2:51" s="101" customFormat="1" x14ac:dyDescent="0.2">
      <c r="B730" s="102"/>
      <c r="D730" s="103" t="s">
        <v>99</v>
      </c>
      <c r="E730" s="104" t="s">
        <v>3</v>
      </c>
      <c r="F730" s="105" t="s">
        <v>794</v>
      </c>
      <c r="H730" s="106">
        <v>1.663</v>
      </c>
      <c r="I730" s="107"/>
      <c r="L730" s="102"/>
      <c r="M730" s="108"/>
      <c r="T730" s="109"/>
      <c r="AT730" s="104" t="s">
        <v>99</v>
      </c>
      <c r="AU730" s="104" t="s">
        <v>5</v>
      </c>
      <c r="AV730" s="101" t="s">
        <v>5</v>
      </c>
      <c r="AW730" s="101" t="s">
        <v>101</v>
      </c>
      <c r="AX730" s="101" t="s">
        <v>6</v>
      </c>
      <c r="AY730" s="104" t="s">
        <v>90</v>
      </c>
    </row>
    <row r="731" spans="2:51" s="125" customFormat="1" x14ac:dyDescent="0.2">
      <c r="B731" s="126"/>
      <c r="D731" s="103" t="s">
        <v>99</v>
      </c>
      <c r="E731" s="127" t="s">
        <v>3</v>
      </c>
      <c r="F731" s="128" t="s">
        <v>206</v>
      </c>
      <c r="H731" s="129">
        <v>61.177999999999997</v>
      </c>
      <c r="I731" s="130"/>
      <c r="L731" s="126"/>
      <c r="M731" s="131"/>
      <c r="T731" s="132"/>
      <c r="AT731" s="127" t="s">
        <v>99</v>
      </c>
      <c r="AU731" s="127" t="s">
        <v>5</v>
      </c>
      <c r="AV731" s="125" t="s">
        <v>107</v>
      </c>
      <c r="AW731" s="125" t="s">
        <v>101</v>
      </c>
      <c r="AX731" s="125" t="s">
        <v>6</v>
      </c>
      <c r="AY731" s="127" t="s">
        <v>90</v>
      </c>
    </row>
    <row r="732" spans="2:51" s="118" customFormat="1" x14ac:dyDescent="0.2">
      <c r="B732" s="119"/>
      <c r="D732" s="103" t="s">
        <v>99</v>
      </c>
      <c r="E732" s="120" t="s">
        <v>3</v>
      </c>
      <c r="F732" s="121" t="s">
        <v>845</v>
      </c>
      <c r="H732" s="120" t="s">
        <v>3</v>
      </c>
      <c r="I732" s="122"/>
      <c r="L732" s="119"/>
      <c r="M732" s="123"/>
      <c r="T732" s="124"/>
      <c r="AT732" s="120" t="s">
        <v>99</v>
      </c>
      <c r="AU732" s="120" t="s">
        <v>5</v>
      </c>
      <c r="AV732" s="118" t="s">
        <v>89</v>
      </c>
      <c r="AW732" s="118" t="s">
        <v>101</v>
      </c>
      <c r="AX732" s="118" t="s">
        <v>6</v>
      </c>
      <c r="AY732" s="120" t="s">
        <v>90</v>
      </c>
    </row>
    <row r="733" spans="2:51" s="101" customFormat="1" x14ac:dyDescent="0.2">
      <c r="B733" s="102"/>
      <c r="D733" s="103" t="s">
        <v>99</v>
      </c>
      <c r="E733" s="104" t="s">
        <v>3</v>
      </c>
      <c r="F733" s="105" t="s">
        <v>846</v>
      </c>
      <c r="H733" s="106">
        <v>75.540000000000006</v>
      </c>
      <c r="I733" s="107"/>
      <c r="L733" s="102"/>
      <c r="M733" s="108"/>
      <c r="T733" s="109"/>
      <c r="AT733" s="104" t="s">
        <v>99</v>
      </c>
      <c r="AU733" s="104" t="s">
        <v>5</v>
      </c>
      <c r="AV733" s="101" t="s">
        <v>5</v>
      </c>
      <c r="AW733" s="101" t="s">
        <v>101</v>
      </c>
      <c r="AX733" s="101" t="s">
        <v>6</v>
      </c>
      <c r="AY733" s="104" t="s">
        <v>90</v>
      </c>
    </row>
    <row r="734" spans="2:51" s="118" customFormat="1" x14ac:dyDescent="0.2">
      <c r="B734" s="119"/>
      <c r="D734" s="103" t="s">
        <v>99</v>
      </c>
      <c r="E734" s="120" t="s">
        <v>3</v>
      </c>
      <c r="F734" s="121" t="s">
        <v>230</v>
      </c>
      <c r="H734" s="120" t="s">
        <v>3</v>
      </c>
      <c r="I734" s="122"/>
      <c r="L734" s="119"/>
      <c r="M734" s="123"/>
      <c r="T734" s="124"/>
      <c r="AT734" s="120" t="s">
        <v>99</v>
      </c>
      <c r="AU734" s="120" t="s">
        <v>5</v>
      </c>
      <c r="AV734" s="118" t="s">
        <v>89</v>
      </c>
      <c r="AW734" s="118" t="s">
        <v>101</v>
      </c>
      <c r="AX734" s="118" t="s">
        <v>6</v>
      </c>
      <c r="AY734" s="120" t="s">
        <v>90</v>
      </c>
    </row>
    <row r="735" spans="2:51" s="101" customFormat="1" x14ac:dyDescent="0.2">
      <c r="B735" s="102"/>
      <c r="D735" s="103" t="s">
        <v>99</v>
      </c>
      <c r="E735" s="104" t="s">
        <v>3</v>
      </c>
      <c r="F735" s="105" t="s">
        <v>797</v>
      </c>
      <c r="H735" s="106">
        <v>-6.3250000000000002</v>
      </c>
      <c r="I735" s="107"/>
      <c r="L735" s="102"/>
      <c r="M735" s="108"/>
      <c r="T735" s="109"/>
      <c r="AT735" s="104" t="s">
        <v>99</v>
      </c>
      <c r="AU735" s="104" t="s">
        <v>5</v>
      </c>
      <c r="AV735" s="101" t="s">
        <v>5</v>
      </c>
      <c r="AW735" s="101" t="s">
        <v>101</v>
      </c>
      <c r="AX735" s="101" t="s">
        <v>6</v>
      </c>
      <c r="AY735" s="104" t="s">
        <v>90</v>
      </c>
    </row>
    <row r="736" spans="2:51" s="101" customFormat="1" x14ac:dyDescent="0.2">
      <c r="B736" s="102"/>
      <c r="D736" s="103" t="s">
        <v>99</v>
      </c>
      <c r="E736" s="104" t="s">
        <v>3</v>
      </c>
      <c r="F736" s="105" t="s">
        <v>798</v>
      </c>
      <c r="H736" s="106">
        <v>-4.59</v>
      </c>
      <c r="I736" s="107"/>
      <c r="L736" s="102"/>
      <c r="M736" s="108"/>
      <c r="T736" s="109"/>
      <c r="AT736" s="104" t="s">
        <v>99</v>
      </c>
      <c r="AU736" s="104" t="s">
        <v>5</v>
      </c>
      <c r="AV736" s="101" t="s">
        <v>5</v>
      </c>
      <c r="AW736" s="101" t="s">
        <v>101</v>
      </c>
      <c r="AX736" s="101" t="s">
        <v>6</v>
      </c>
      <c r="AY736" s="104" t="s">
        <v>90</v>
      </c>
    </row>
    <row r="737" spans="2:51" s="118" customFormat="1" x14ac:dyDescent="0.2">
      <c r="B737" s="119"/>
      <c r="D737" s="103" t="s">
        <v>99</v>
      </c>
      <c r="E737" s="120" t="s">
        <v>3</v>
      </c>
      <c r="F737" s="121" t="s">
        <v>638</v>
      </c>
      <c r="H737" s="120" t="s">
        <v>3</v>
      </c>
      <c r="I737" s="122"/>
      <c r="L737" s="119"/>
      <c r="M737" s="123"/>
      <c r="T737" s="124"/>
      <c r="AT737" s="120" t="s">
        <v>99</v>
      </c>
      <c r="AU737" s="120" t="s">
        <v>5</v>
      </c>
      <c r="AV737" s="118" t="s">
        <v>89</v>
      </c>
      <c r="AW737" s="118" t="s">
        <v>101</v>
      </c>
      <c r="AX737" s="118" t="s">
        <v>6</v>
      </c>
      <c r="AY737" s="120" t="s">
        <v>90</v>
      </c>
    </row>
    <row r="738" spans="2:51" s="101" customFormat="1" x14ac:dyDescent="0.2">
      <c r="B738" s="102"/>
      <c r="D738" s="103" t="s">
        <v>99</v>
      </c>
      <c r="E738" s="104" t="s">
        <v>3</v>
      </c>
      <c r="F738" s="105" t="s">
        <v>799</v>
      </c>
      <c r="H738" s="106">
        <v>3.3250000000000002</v>
      </c>
      <c r="I738" s="107"/>
      <c r="L738" s="102"/>
      <c r="M738" s="108"/>
      <c r="T738" s="109"/>
      <c r="AT738" s="104" t="s">
        <v>99</v>
      </c>
      <c r="AU738" s="104" t="s">
        <v>5</v>
      </c>
      <c r="AV738" s="101" t="s">
        <v>5</v>
      </c>
      <c r="AW738" s="101" t="s">
        <v>101</v>
      </c>
      <c r="AX738" s="101" t="s">
        <v>6</v>
      </c>
      <c r="AY738" s="104" t="s">
        <v>90</v>
      </c>
    </row>
    <row r="739" spans="2:51" s="125" customFormat="1" x14ac:dyDescent="0.2">
      <c r="B739" s="126"/>
      <c r="D739" s="103" t="s">
        <v>99</v>
      </c>
      <c r="E739" s="127" t="s">
        <v>3</v>
      </c>
      <c r="F739" s="128" t="s">
        <v>206</v>
      </c>
      <c r="H739" s="129">
        <v>67.95</v>
      </c>
      <c r="I739" s="130"/>
      <c r="L739" s="126"/>
      <c r="M739" s="131"/>
      <c r="T739" s="132"/>
      <c r="AT739" s="127" t="s">
        <v>99</v>
      </c>
      <c r="AU739" s="127" t="s">
        <v>5</v>
      </c>
      <c r="AV739" s="125" t="s">
        <v>107</v>
      </c>
      <c r="AW739" s="125" t="s">
        <v>101</v>
      </c>
      <c r="AX739" s="125" t="s">
        <v>6</v>
      </c>
      <c r="AY739" s="127" t="s">
        <v>90</v>
      </c>
    </row>
    <row r="740" spans="2:51" s="118" customFormat="1" x14ac:dyDescent="0.2">
      <c r="B740" s="119"/>
      <c r="D740" s="103" t="s">
        <v>99</v>
      </c>
      <c r="E740" s="120" t="s">
        <v>3</v>
      </c>
      <c r="F740" s="121" t="s">
        <v>847</v>
      </c>
      <c r="H740" s="120" t="s">
        <v>3</v>
      </c>
      <c r="I740" s="122"/>
      <c r="L740" s="119"/>
      <c r="M740" s="123"/>
      <c r="T740" s="124"/>
      <c r="AT740" s="120" t="s">
        <v>99</v>
      </c>
      <c r="AU740" s="120" t="s">
        <v>5</v>
      </c>
      <c r="AV740" s="118" t="s">
        <v>89</v>
      </c>
      <c r="AW740" s="118" t="s">
        <v>101</v>
      </c>
      <c r="AX740" s="118" t="s">
        <v>6</v>
      </c>
      <c r="AY740" s="120" t="s">
        <v>90</v>
      </c>
    </row>
    <row r="741" spans="2:51" s="101" customFormat="1" x14ac:dyDescent="0.2">
      <c r="B741" s="102"/>
      <c r="D741" s="103" t="s">
        <v>99</v>
      </c>
      <c r="E741" s="104" t="s">
        <v>3</v>
      </c>
      <c r="F741" s="105" t="s">
        <v>848</v>
      </c>
      <c r="H741" s="106">
        <v>78.209999999999994</v>
      </c>
      <c r="I741" s="107"/>
      <c r="L741" s="102"/>
      <c r="M741" s="108"/>
      <c r="T741" s="109"/>
      <c r="AT741" s="104" t="s">
        <v>99</v>
      </c>
      <c r="AU741" s="104" t="s">
        <v>5</v>
      </c>
      <c r="AV741" s="101" t="s">
        <v>5</v>
      </c>
      <c r="AW741" s="101" t="s">
        <v>101</v>
      </c>
      <c r="AX741" s="101" t="s">
        <v>6</v>
      </c>
      <c r="AY741" s="104" t="s">
        <v>90</v>
      </c>
    </row>
    <row r="742" spans="2:51" s="118" customFormat="1" x14ac:dyDescent="0.2">
      <c r="B742" s="119"/>
      <c r="D742" s="103" t="s">
        <v>99</v>
      </c>
      <c r="E742" s="120" t="s">
        <v>3</v>
      </c>
      <c r="F742" s="121" t="s">
        <v>230</v>
      </c>
      <c r="H742" s="120" t="s">
        <v>3</v>
      </c>
      <c r="I742" s="122"/>
      <c r="L742" s="119"/>
      <c r="M742" s="123"/>
      <c r="T742" s="124"/>
      <c r="AT742" s="120" t="s">
        <v>99</v>
      </c>
      <c r="AU742" s="120" t="s">
        <v>5</v>
      </c>
      <c r="AV742" s="118" t="s">
        <v>89</v>
      </c>
      <c r="AW742" s="118" t="s">
        <v>101</v>
      </c>
      <c r="AX742" s="118" t="s">
        <v>6</v>
      </c>
      <c r="AY742" s="120" t="s">
        <v>90</v>
      </c>
    </row>
    <row r="743" spans="2:51" s="101" customFormat="1" x14ac:dyDescent="0.2">
      <c r="B743" s="102"/>
      <c r="D743" s="103" t="s">
        <v>99</v>
      </c>
      <c r="E743" s="104" t="s">
        <v>3</v>
      </c>
      <c r="F743" s="105" t="s">
        <v>797</v>
      </c>
      <c r="H743" s="106">
        <v>-6.3250000000000002</v>
      </c>
      <c r="I743" s="107"/>
      <c r="L743" s="102"/>
      <c r="M743" s="108"/>
      <c r="T743" s="109"/>
      <c r="AT743" s="104" t="s">
        <v>99</v>
      </c>
      <c r="AU743" s="104" t="s">
        <v>5</v>
      </c>
      <c r="AV743" s="101" t="s">
        <v>5</v>
      </c>
      <c r="AW743" s="101" t="s">
        <v>101</v>
      </c>
      <c r="AX743" s="101" t="s">
        <v>6</v>
      </c>
      <c r="AY743" s="104" t="s">
        <v>90</v>
      </c>
    </row>
    <row r="744" spans="2:51" s="101" customFormat="1" x14ac:dyDescent="0.2">
      <c r="B744" s="102"/>
      <c r="D744" s="103" t="s">
        <v>99</v>
      </c>
      <c r="E744" s="104" t="s">
        <v>3</v>
      </c>
      <c r="F744" s="105" t="s">
        <v>798</v>
      </c>
      <c r="H744" s="106">
        <v>-4.59</v>
      </c>
      <c r="I744" s="107"/>
      <c r="L744" s="102"/>
      <c r="M744" s="108"/>
      <c r="T744" s="109"/>
      <c r="AT744" s="104" t="s">
        <v>99</v>
      </c>
      <c r="AU744" s="104" t="s">
        <v>5</v>
      </c>
      <c r="AV744" s="101" t="s">
        <v>5</v>
      </c>
      <c r="AW744" s="101" t="s">
        <v>101</v>
      </c>
      <c r="AX744" s="101" t="s">
        <v>6</v>
      </c>
      <c r="AY744" s="104" t="s">
        <v>90</v>
      </c>
    </row>
    <row r="745" spans="2:51" s="101" customFormat="1" x14ac:dyDescent="0.2">
      <c r="B745" s="102"/>
      <c r="D745" s="103" t="s">
        <v>99</v>
      </c>
      <c r="E745" s="104" t="s">
        <v>3</v>
      </c>
      <c r="F745" s="105" t="s">
        <v>849</v>
      </c>
      <c r="H745" s="106">
        <v>-1.68</v>
      </c>
      <c r="I745" s="107"/>
      <c r="L745" s="102"/>
      <c r="M745" s="108"/>
      <c r="T745" s="109"/>
      <c r="AT745" s="104" t="s">
        <v>99</v>
      </c>
      <c r="AU745" s="104" t="s">
        <v>5</v>
      </c>
      <c r="AV745" s="101" t="s">
        <v>5</v>
      </c>
      <c r="AW745" s="101" t="s">
        <v>101</v>
      </c>
      <c r="AX745" s="101" t="s">
        <v>6</v>
      </c>
      <c r="AY745" s="104" t="s">
        <v>90</v>
      </c>
    </row>
    <row r="746" spans="2:51" s="118" customFormat="1" x14ac:dyDescent="0.2">
      <c r="B746" s="119"/>
      <c r="D746" s="103" t="s">
        <v>99</v>
      </c>
      <c r="E746" s="120" t="s">
        <v>3</v>
      </c>
      <c r="F746" s="121" t="s">
        <v>638</v>
      </c>
      <c r="H746" s="120" t="s">
        <v>3</v>
      </c>
      <c r="I746" s="122"/>
      <c r="L746" s="119"/>
      <c r="M746" s="123"/>
      <c r="T746" s="124"/>
      <c r="AT746" s="120" t="s">
        <v>99</v>
      </c>
      <c r="AU746" s="120" t="s">
        <v>5</v>
      </c>
      <c r="AV746" s="118" t="s">
        <v>89</v>
      </c>
      <c r="AW746" s="118" t="s">
        <v>101</v>
      </c>
      <c r="AX746" s="118" t="s">
        <v>6</v>
      </c>
      <c r="AY746" s="120" t="s">
        <v>90</v>
      </c>
    </row>
    <row r="747" spans="2:51" s="101" customFormat="1" x14ac:dyDescent="0.2">
      <c r="B747" s="102"/>
      <c r="D747" s="103" t="s">
        <v>99</v>
      </c>
      <c r="E747" s="104" t="s">
        <v>3</v>
      </c>
      <c r="F747" s="105" t="s">
        <v>799</v>
      </c>
      <c r="H747" s="106">
        <v>3.3250000000000002</v>
      </c>
      <c r="I747" s="107"/>
      <c r="L747" s="102"/>
      <c r="M747" s="108"/>
      <c r="T747" s="109"/>
      <c r="AT747" s="104" t="s">
        <v>99</v>
      </c>
      <c r="AU747" s="104" t="s">
        <v>5</v>
      </c>
      <c r="AV747" s="101" t="s">
        <v>5</v>
      </c>
      <c r="AW747" s="101" t="s">
        <v>101</v>
      </c>
      <c r="AX747" s="101" t="s">
        <v>6</v>
      </c>
      <c r="AY747" s="104" t="s">
        <v>90</v>
      </c>
    </row>
    <row r="748" spans="2:51" s="125" customFormat="1" x14ac:dyDescent="0.2">
      <c r="B748" s="126"/>
      <c r="D748" s="103" t="s">
        <v>99</v>
      </c>
      <c r="E748" s="127" t="s">
        <v>3</v>
      </c>
      <c r="F748" s="128" t="s">
        <v>206</v>
      </c>
      <c r="H748" s="129">
        <v>68.94</v>
      </c>
      <c r="I748" s="130"/>
      <c r="L748" s="126"/>
      <c r="M748" s="131"/>
      <c r="T748" s="132"/>
      <c r="AT748" s="127" t="s">
        <v>99</v>
      </c>
      <c r="AU748" s="127" t="s">
        <v>5</v>
      </c>
      <c r="AV748" s="125" t="s">
        <v>107</v>
      </c>
      <c r="AW748" s="125" t="s">
        <v>101</v>
      </c>
      <c r="AX748" s="125" t="s">
        <v>6</v>
      </c>
      <c r="AY748" s="127" t="s">
        <v>90</v>
      </c>
    </row>
    <row r="749" spans="2:51" s="118" customFormat="1" x14ac:dyDescent="0.2">
      <c r="B749" s="119"/>
      <c r="D749" s="103" t="s">
        <v>99</v>
      </c>
      <c r="E749" s="120" t="s">
        <v>3</v>
      </c>
      <c r="F749" s="121" t="s">
        <v>850</v>
      </c>
      <c r="H749" s="120" t="s">
        <v>3</v>
      </c>
      <c r="I749" s="122"/>
      <c r="L749" s="119"/>
      <c r="M749" s="123"/>
      <c r="T749" s="124"/>
      <c r="AT749" s="120" t="s">
        <v>99</v>
      </c>
      <c r="AU749" s="120" t="s">
        <v>5</v>
      </c>
      <c r="AV749" s="118" t="s">
        <v>89</v>
      </c>
      <c r="AW749" s="118" t="s">
        <v>101</v>
      </c>
      <c r="AX749" s="118" t="s">
        <v>6</v>
      </c>
      <c r="AY749" s="120" t="s">
        <v>90</v>
      </c>
    </row>
    <row r="750" spans="2:51" s="101" customFormat="1" x14ac:dyDescent="0.2">
      <c r="B750" s="102"/>
      <c r="D750" s="103" t="s">
        <v>99</v>
      </c>
      <c r="E750" s="104" t="s">
        <v>3</v>
      </c>
      <c r="F750" s="105" t="s">
        <v>851</v>
      </c>
      <c r="H750" s="106">
        <v>101.7</v>
      </c>
      <c r="I750" s="107"/>
      <c r="L750" s="102"/>
      <c r="M750" s="108"/>
      <c r="T750" s="109"/>
      <c r="AT750" s="104" t="s">
        <v>99</v>
      </c>
      <c r="AU750" s="104" t="s">
        <v>5</v>
      </c>
      <c r="AV750" s="101" t="s">
        <v>5</v>
      </c>
      <c r="AW750" s="101" t="s">
        <v>101</v>
      </c>
      <c r="AX750" s="101" t="s">
        <v>6</v>
      </c>
      <c r="AY750" s="104" t="s">
        <v>90</v>
      </c>
    </row>
    <row r="751" spans="2:51" s="118" customFormat="1" x14ac:dyDescent="0.2">
      <c r="B751" s="119"/>
      <c r="D751" s="103" t="s">
        <v>99</v>
      </c>
      <c r="E751" s="120" t="s">
        <v>3</v>
      </c>
      <c r="F751" s="121" t="s">
        <v>230</v>
      </c>
      <c r="H751" s="120" t="s">
        <v>3</v>
      </c>
      <c r="I751" s="122"/>
      <c r="L751" s="119"/>
      <c r="M751" s="123"/>
      <c r="T751" s="124"/>
      <c r="AT751" s="120" t="s">
        <v>99</v>
      </c>
      <c r="AU751" s="120" t="s">
        <v>5</v>
      </c>
      <c r="AV751" s="118" t="s">
        <v>89</v>
      </c>
      <c r="AW751" s="118" t="s">
        <v>101</v>
      </c>
      <c r="AX751" s="118" t="s">
        <v>6</v>
      </c>
      <c r="AY751" s="120" t="s">
        <v>90</v>
      </c>
    </row>
    <row r="752" spans="2:51" s="101" customFormat="1" x14ac:dyDescent="0.2">
      <c r="B752" s="102"/>
      <c r="D752" s="103" t="s">
        <v>99</v>
      </c>
      <c r="E752" s="104" t="s">
        <v>3</v>
      </c>
      <c r="F752" s="105" t="s">
        <v>813</v>
      </c>
      <c r="H752" s="106">
        <v>-11.07</v>
      </c>
      <c r="I752" s="107"/>
      <c r="L752" s="102"/>
      <c r="M752" s="108"/>
      <c r="T752" s="109"/>
      <c r="AT752" s="104" t="s">
        <v>99</v>
      </c>
      <c r="AU752" s="104" t="s">
        <v>5</v>
      </c>
      <c r="AV752" s="101" t="s">
        <v>5</v>
      </c>
      <c r="AW752" s="101" t="s">
        <v>101</v>
      </c>
      <c r="AX752" s="101" t="s">
        <v>6</v>
      </c>
      <c r="AY752" s="104" t="s">
        <v>90</v>
      </c>
    </row>
    <row r="753" spans="2:51" s="101" customFormat="1" x14ac:dyDescent="0.2">
      <c r="B753" s="102"/>
      <c r="D753" s="103" t="s">
        <v>99</v>
      </c>
      <c r="E753" s="104" t="s">
        <v>3</v>
      </c>
      <c r="F753" s="105" t="s">
        <v>852</v>
      </c>
      <c r="H753" s="106">
        <v>-9.18</v>
      </c>
      <c r="I753" s="107"/>
      <c r="L753" s="102"/>
      <c r="M753" s="108"/>
      <c r="T753" s="109"/>
      <c r="AT753" s="104" t="s">
        <v>99</v>
      </c>
      <c r="AU753" s="104" t="s">
        <v>5</v>
      </c>
      <c r="AV753" s="101" t="s">
        <v>5</v>
      </c>
      <c r="AW753" s="101" t="s">
        <v>101</v>
      </c>
      <c r="AX753" s="101" t="s">
        <v>6</v>
      </c>
      <c r="AY753" s="104" t="s">
        <v>90</v>
      </c>
    </row>
    <row r="754" spans="2:51" s="101" customFormat="1" x14ac:dyDescent="0.2">
      <c r="B754" s="102"/>
      <c r="D754" s="103" t="s">
        <v>99</v>
      </c>
      <c r="E754" s="104" t="s">
        <v>3</v>
      </c>
      <c r="F754" s="105" t="s">
        <v>849</v>
      </c>
      <c r="H754" s="106">
        <v>-1.68</v>
      </c>
      <c r="I754" s="107"/>
      <c r="L754" s="102"/>
      <c r="M754" s="108"/>
      <c r="T754" s="109"/>
      <c r="AT754" s="104" t="s">
        <v>99</v>
      </c>
      <c r="AU754" s="104" t="s">
        <v>5</v>
      </c>
      <c r="AV754" s="101" t="s">
        <v>5</v>
      </c>
      <c r="AW754" s="101" t="s">
        <v>101</v>
      </c>
      <c r="AX754" s="101" t="s">
        <v>6</v>
      </c>
      <c r="AY754" s="104" t="s">
        <v>90</v>
      </c>
    </row>
    <row r="755" spans="2:51" s="125" customFormat="1" x14ac:dyDescent="0.2">
      <c r="B755" s="126"/>
      <c r="D755" s="103" t="s">
        <v>99</v>
      </c>
      <c r="E755" s="127" t="s">
        <v>3</v>
      </c>
      <c r="F755" s="128" t="s">
        <v>206</v>
      </c>
      <c r="H755" s="129">
        <v>79.77</v>
      </c>
      <c r="I755" s="130"/>
      <c r="L755" s="126"/>
      <c r="M755" s="131"/>
      <c r="T755" s="132"/>
      <c r="AT755" s="127" t="s">
        <v>99</v>
      </c>
      <c r="AU755" s="127" t="s">
        <v>5</v>
      </c>
      <c r="AV755" s="125" t="s">
        <v>107</v>
      </c>
      <c r="AW755" s="125" t="s">
        <v>101</v>
      </c>
      <c r="AX755" s="125" t="s">
        <v>6</v>
      </c>
      <c r="AY755" s="127" t="s">
        <v>90</v>
      </c>
    </row>
    <row r="756" spans="2:51" s="118" customFormat="1" x14ac:dyDescent="0.2">
      <c r="B756" s="119"/>
      <c r="D756" s="103" t="s">
        <v>99</v>
      </c>
      <c r="E756" s="120" t="s">
        <v>3</v>
      </c>
      <c r="F756" s="121" t="s">
        <v>853</v>
      </c>
      <c r="H756" s="120" t="s">
        <v>3</v>
      </c>
      <c r="I756" s="122"/>
      <c r="L756" s="119"/>
      <c r="M756" s="123"/>
      <c r="T756" s="124"/>
      <c r="AT756" s="120" t="s">
        <v>99</v>
      </c>
      <c r="AU756" s="120" t="s">
        <v>5</v>
      </c>
      <c r="AV756" s="118" t="s">
        <v>89</v>
      </c>
      <c r="AW756" s="118" t="s">
        <v>101</v>
      </c>
      <c r="AX756" s="118" t="s">
        <v>6</v>
      </c>
      <c r="AY756" s="120" t="s">
        <v>90</v>
      </c>
    </row>
    <row r="757" spans="2:51" s="101" customFormat="1" x14ac:dyDescent="0.2">
      <c r="B757" s="102"/>
      <c r="D757" s="103" t="s">
        <v>99</v>
      </c>
      <c r="E757" s="104" t="s">
        <v>3</v>
      </c>
      <c r="F757" s="105" t="s">
        <v>854</v>
      </c>
      <c r="H757" s="106">
        <v>50.05</v>
      </c>
      <c r="I757" s="107"/>
      <c r="L757" s="102"/>
      <c r="M757" s="108"/>
      <c r="T757" s="109"/>
      <c r="AT757" s="104" t="s">
        <v>99</v>
      </c>
      <c r="AU757" s="104" t="s">
        <v>5</v>
      </c>
      <c r="AV757" s="101" t="s">
        <v>5</v>
      </c>
      <c r="AW757" s="101" t="s">
        <v>101</v>
      </c>
      <c r="AX757" s="101" t="s">
        <v>6</v>
      </c>
      <c r="AY757" s="104" t="s">
        <v>90</v>
      </c>
    </row>
    <row r="758" spans="2:51" s="118" customFormat="1" x14ac:dyDescent="0.2">
      <c r="B758" s="119"/>
      <c r="D758" s="103" t="s">
        <v>99</v>
      </c>
      <c r="E758" s="120" t="s">
        <v>3</v>
      </c>
      <c r="F758" s="121" t="s">
        <v>230</v>
      </c>
      <c r="H758" s="120" t="s">
        <v>3</v>
      </c>
      <c r="I758" s="122"/>
      <c r="L758" s="119"/>
      <c r="M758" s="123"/>
      <c r="T758" s="124"/>
      <c r="AT758" s="120" t="s">
        <v>99</v>
      </c>
      <c r="AU758" s="120" t="s">
        <v>5</v>
      </c>
      <c r="AV758" s="118" t="s">
        <v>89</v>
      </c>
      <c r="AW758" s="118" t="s">
        <v>101</v>
      </c>
      <c r="AX758" s="118" t="s">
        <v>6</v>
      </c>
      <c r="AY758" s="120" t="s">
        <v>90</v>
      </c>
    </row>
    <row r="759" spans="2:51" s="101" customFormat="1" x14ac:dyDescent="0.2">
      <c r="B759" s="102"/>
      <c r="D759" s="103" t="s">
        <v>99</v>
      </c>
      <c r="E759" s="104" t="s">
        <v>3</v>
      </c>
      <c r="F759" s="105" t="s">
        <v>793</v>
      </c>
      <c r="H759" s="106">
        <v>-3.1629999999999998</v>
      </c>
      <c r="I759" s="107"/>
      <c r="L759" s="102"/>
      <c r="M759" s="108"/>
      <c r="T759" s="109"/>
      <c r="AT759" s="104" t="s">
        <v>99</v>
      </c>
      <c r="AU759" s="104" t="s">
        <v>5</v>
      </c>
      <c r="AV759" s="101" t="s">
        <v>5</v>
      </c>
      <c r="AW759" s="101" t="s">
        <v>101</v>
      </c>
      <c r="AX759" s="101" t="s">
        <v>6</v>
      </c>
      <c r="AY759" s="104" t="s">
        <v>90</v>
      </c>
    </row>
    <row r="760" spans="2:51" s="101" customFormat="1" x14ac:dyDescent="0.2">
      <c r="B760" s="102"/>
      <c r="D760" s="103" t="s">
        <v>99</v>
      </c>
      <c r="E760" s="104" t="s">
        <v>3</v>
      </c>
      <c r="F760" s="105" t="s">
        <v>855</v>
      </c>
      <c r="H760" s="106">
        <v>-3.36</v>
      </c>
      <c r="I760" s="107"/>
      <c r="L760" s="102"/>
      <c r="M760" s="108"/>
      <c r="T760" s="109"/>
      <c r="AT760" s="104" t="s">
        <v>99</v>
      </c>
      <c r="AU760" s="104" t="s">
        <v>5</v>
      </c>
      <c r="AV760" s="101" t="s">
        <v>5</v>
      </c>
      <c r="AW760" s="101" t="s">
        <v>101</v>
      </c>
      <c r="AX760" s="101" t="s">
        <v>6</v>
      </c>
      <c r="AY760" s="104" t="s">
        <v>90</v>
      </c>
    </row>
    <row r="761" spans="2:51" s="118" customFormat="1" x14ac:dyDescent="0.2">
      <c r="B761" s="119"/>
      <c r="D761" s="103" t="s">
        <v>99</v>
      </c>
      <c r="E761" s="120" t="s">
        <v>3</v>
      </c>
      <c r="F761" s="121" t="s">
        <v>638</v>
      </c>
      <c r="H761" s="120" t="s">
        <v>3</v>
      </c>
      <c r="I761" s="122"/>
      <c r="L761" s="119"/>
      <c r="M761" s="123"/>
      <c r="T761" s="124"/>
      <c r="AT761" s="120" t="s">
        <v>99</v>
      </c>
      <c r="AU761" s="120" t="s">
        <v>5</v>
      </c>
      <c r="AV761" s="118" t="s">
        <v>89</v>
      </c>
      <c r="AW761" s="118" t="s">
        <v>101</v>
      </c>
      <c r="AX761" s="118" t="s">
        <v>6</v>
      </c>
      <c r="AY761" s="120" t="s">
        <v>90</v>
      </c>
    </row>
    <row r="762" spans="2:51" s="101" customFormat="1" x14ac:dyDescent="0.2">
      <c r="B762" s="102"/>
      <c r="D762" s="103" t="s">
        <v>99</v>
      </c>
      <c r="E762" s="104" t="s">
        <v>3</v>
      </c>
      <c r="F762" s="105" t="s">
        <v>794</v>
      </c>
      <c r="H762" s="106">
        <v>1.663</v>
      </c>
      <c r="I762" s="107"/>
      <c r="L762" s="102"/>
      <c r="M762" s="108"/>
      <c r="T762" s="109"/>
      <c r="AT762" s="104" t="s">
        <v>99</v>
      </c>
      <c r="AU762" s="104" t="s">
        <v>5</v>
      </c>
      <c r="AV762" s="101" t="s">
        <v>5</v>
      </c>
      <c r="AW762" s="101" t="s">
        <v>101</v>
      </c>
      <c r="AX762" s="101" t="s">
        <v>6</v>
      </c>
      <c r="AY762" s="104" t="s">
        <v>90</v>
      </c>
    </row>
    <row r="763" spans="2:51" s="125" customFormat="1" x14ac:dyDescent="0.2">
      <c r="B763" s="126"/>
      <c r="D763" s="103" t="s">
        <v>99</v>
      </c>
      <c r="E763" s="127" t="s">
        <v>3</v>
      </c>
      <c r="F763" s="128" t="s">
        <v>206</v>
      </c>
      <c r="H763" s="129">
        <v>45.19</v>
      </c>
      <c r="I763" s="130"/>
      <c r="L763" s="126"/>
      <c r="M763" s="131"/>
      <c r="T763" s="132"/>
      <c r="AT763" s="127" t="s">
        <v>99</v>
      </c>
      <c r="AU763" s="127" t="s">
        <v>5</v>
      </c>
      <c r="AV763" s="125" t="s">
        <v>107</v>
      </c>
      <c r="AW763" s="125" t="s">
        <v>101</v>
      </c>
      <c r="AX763" s="125" t="s">
        <v>6</v>
      </c>
      <c r="AY763" s="127" t="s">
        <v>90</v>
      </c>
    </row>
    <row r="764" spans="2:51" s="118" customFormat="1" x14ac:dyDescent="0.2">
      <c r="B764" s="119"/>
      <c r="D764" s="103" t="s">
        <v>99</v>
      </c>
      <c r="E764" s="120" t="s">
        <v>3</v>
      </c>
      <c r="F764" s="121" t="s">
        <v>856</v>
      </c>
      <c r="H764" s="120" t="s">
        <v>3</v>
      </c>
      <c r="I764" s="122"/>
      <c r="L764" s="119"/>
      <c r="M764" s="123"/>
      <c r="T764" s="124"/>
      <c r="AT764" s="120" t="s">
        <v>99</v>
      </c>
      <c r="AU764" s="120" t="s">
        <v>5</v>
      </c>
      <c r="AV764" s="118" t="s">
        <v>89</v>
      </c>
      <c r="AW764" s="118" t="s">
        <v>101</v>
      </c>
      <c r="AX764" s="118" t="s">
        <v>6</v>
      </c>
      <c r="AY764" s="120" t="s">
        <v>90</v>
      </c>
    </row>
    <row r="765" spans="2:51" s="101" customFormat="1" x14ac:dyDescent="0.2">
      <c r="B765" s="102"/>
      <c r="D765" s="103" t="s">
        <v>99</v>
      </c>
      <c r="E765" s="104" t="s">
        <v>3</v>
      </c>
      <c r="F765" s="105" t="s">
        <v>857</v>
      </c>
      <c r="H765" s="106">
        <v>83.875</v>
      </c>
      <c r="I765" s="107"/>
      <c r="L765" s="102"/>
      <c r="M765" s="108"/>
      <c r="T765" s="109"/>
      <c r="AT765" s="104" t="s">
        <v>99</v>
      </c>
      <c r="AU765" s="104" t="s">
        <v>5</v>
      </c>
      <c r="AV765" s="101" t="s">
        <v>5</v>
      </c>
      <c r="AW765" s="101" t="s">
        <v>101</v>
      </c>
      <c r="AX765" s="101" t="s">
        <v>6</v>
      </c>
      <c r="AY765" s="104" t="s">
        <v>90</v>
      </c>
    </row>
    <row r="766" spans="2:51" s="118" customFormat="1" x14ac:dyDescent="0.2">
      <c r="B766" s="119"/>
      <c r="D766" s="103" t="s">
        <v>99</v>
      </c>
      <c r="E766" s="120" t="s">
        <v>3</v>
      </c>
      <c r="F766" s="121" t="s">
        <v>230</v>
      </c>
      <c r="H766" s="120" t="s">
        <v>3</v>
      </c>
      <c r="I766" s="122"/>
      <c r="L766" s="119"/>
      <c r="M766" s="123"/>
      <c r="T766" s="124"/>
      <c r="AT766" s="120" t="s">
        <v>99</v>
      </c>
      <c r="AU766" s="120" t="s">
        <v>5</v>
      </c>
      <c r="AV766" s="118" t="s">
        <v>89</v>
      </c>
      <c r="AW766" s="118" t="s">
        <v>101</v>
      </c>
      <c r="AX766" s="118" t="s">
        <v>6</v>
      </c>
      <c r="AY766" s="120" t="s">
        <v>90</v>
      </c>
    </row>
    <row r="767" spans="2:51" s="101" customFormat="1" x14ac:dyDescent="0.2">
      <c r="B767" s="102"/>
      <c r="D767" s="103" t="s">
        <v>99</v>
      </c>
      <c r="E767" s="104" t="s">
        <v>3</v>
      </c>
      <c r="F767" s="105" t="s">
        <v>797</v>
      </c>
      <c r="H767" s="106">
        <v>-6.3250000000000002</v>
      </c>
      <c r="I767" s="107"/>
      <c r="L767" s="102"/>
      <c r="M767" s="108"/>
      <c r="T767" s="109"/>
      <c r="AT767" s="104" t="s">
        <v>99</v>
      </c>
      <c r="AU767" s="104" t="s">
        <v>5</v>
      </c>
      <c r="AV767" s="101" t="s">
        <v>5</v>
      </c>
      <c r="AW767" s="101" t="s">
        <v>101</v>
      </c>
      <c r="AX767" s="101" t="s">
        <v>6</v>
      </c>
      <c r="AY767" s="104" t="s">
        <v>90</v>
      </c>
    </row>
    <row r="768" spans="2:51" s="101" customFormat="1" x14ac:dyDescent="0.2">
      <c r="B768" s="102"/>
      <c r="D768" s="103" t="s">
        <v>99</v>
      </c>
      <c r="E768" s="104" t="s">
        <v>3</v>
      </c>
      <c r="F768" s="105" t="s">
        <v>858</v>
      </c>
      <c r="H768" s="106">
        <v>-4.8600000000000003</v>
      </c>
      <c r="I768" s="107"/>
      <c r="L768" s="102"/>
      <c r="M768" s="108"/>
      <c r="T768" s="109"/>
      <c r="AT768" s="104" t="s">
        <v>99</v>
      </c>
      <c r="AU768" s="104" t="s">
        <v>5</v>
      </c>
      <c r="AV768" s="101" t="s">
        <v>5</v>
      </c>
      <c r="AW768" s="101" t="s">
        <v>101</v>
      </c>
      <c r="AX768" s="101" t="s">
        <v>6</v>
      </c>
      <c r="AY768" s="104" t="s">
        <v>90</v>
      </c>
    </row>
    <row r="769" spans="2:51" s="101" customFormat="1" x14ac:dyDescent="0.2">
      <c r="B769" s="102"/>
      <c r="D769" s="103" t="s">
        <v>99</v>
      </c>
      <c r="E769" s="104" t="s">
        <v>3</v>
      </c>
      <c r="F769" s="105" t="s">
        <v>849</v>
      </c>
      <c r="H769" s="106">
        <v>-1.68</v>
      </c>
      <c r="I769" s="107"/>
      <c r="L769" s="102"/>
      <c r="M769" s="108"/>
      <c r="T769" s="109"/>
      <c r="AT769" s="104" t="s">
        <v>99</v>
      </c>
      <c r="AU769" s="104" t="s">
        <v>5</v>
      </c>
      <c r="AV769" s="101" t="s">
        <v>5</v>
      </c>
      <c r="AW769" s="101" t="s">
        <v>101</v>
      </c>
      <c r="AX769" s="101" t="s">
        <v>6</v>
      </c>
      <c r="AY769" s="104" t="s">
        <v>90</v>
      </c>
    </row>
    <row r="770" spans="2:51" s="118" customFormat="1" x14ac:dyDescent="0.2">
      <c r="B770" s="119"/>
      <c r="D770" s="103" t="s">
        <v>99</v>
      </c>
      <c r="E770" s="120" t="s">
        <v>3</v>
      </c>
      <c r="F770" s="121" t="s">
        <v>638</v>
      </c>
      <c r="H770" s="120" t="s">
        <v>3</v>
      </c>
      <c r="I770" s="122"/>
      <c r="L770" s="119"/>
      <c r="M770" s="123"/>
      <c r="T770" s="124"/>
      <c r="AT770" s="120" t="s">
        <v>99</v>
      </c>
      <c r="AU770" s="120" t="s">
        <v>5</v>
      </c>
      <c r="AV770" s="118" t="s">
        <v>89</v>
      </c>
      <c r="AW770" s="118" t="s">
        <v>101</v>
      </c>
      <c r="AX770" s="118" t="s">
        <v>6</v>
      </c>
      <c r="AY770" s="120" t="s">
        <v>90</v>
      </c>
    </row>
    <row r="771" spans="2:51" s="101" customFormat="1" x14ac:dyDescent="0.2">
      <c r="B771" s="102"/>
      <c r="D771" s="103" t="s">
        <v>99</v>
      </c>
      <c r="E771" s="104" t="s">
        <v>3</v>
      </c>
      <c r="F771" s="105" t="s">
        <v>799</v>
      </c>
      <c r="H771" s="106">
        <v>3.3250000000000002</v>
      </c>
      <c r="I771" s="107"/>
      <c r="L771" s="102"/>
      <c r="M771" s="108"/>
      <c r="T771" s="109"/>
      <c r="AT771" s="104" t="s">
        <v>99</v>
      </c>
      <c r="AU771" s="104" t="s">
        <v>5</v>
      </c>
      <c r="AV771" s="101" t="s">
        <v>5</v>
      </c>
      <c r="AW771" s="101" t="s">
        <v>101</v>
      </c>
      <c r="AX771" s="101" t="s">
        <v>6</v>
      </c>
      <c r="AY771" s="104" t="s">
        <v>90</v>
      </c>
    </row>
    <row r="772" spans="2:51" s="125" customFormat="1" x14ac:dyDescent="0.2">
      <c r="B772" s="126"/>
      <c r="D772" s="103" t="s">
        <v>99</v>
      </c>
      <c r="E772" s="127" t="s">
        <v>3</v>
      </c>
      <c r="F772" s="128" t="s">
        <v>206</v>
      </c>
      <c r="H772" s="129">
        <v>74.334999999999994</v>
      </c>
      <c r="I772" s="130"/>
      <c r="L772" s="126"/>
      <c r="M772" s="131"/>
      <c r="T772" s="132"/>
      <c r="AT772" s="127" t="s">
        <v>99</v>
      </c>
      <c r="AU772" s="127" t="s">
        <v>5</v>
      </c>
      <c r="AV772" s="125" t="s">
        <v>107</v>
      </c>
      <c r="AW772" s="125" t="s">
        <v>101</v>
      </c>
      <c r="AX772" s="125" t="s">
        <v>6</v>
      </c>
      <c r="AY772" s="127" t="s">
        <v>90</v>
      </c>
    </row>
    <row r="773" spans="2:51" s="118" customFormat="1" x14ac:dyDescent="0.2">
      <c r="B773" s="119"/>
      <c r="D773" s="103" t="s">
        <v>99</v>
      </c>
      <c r="E773" s="120" t="s">
        <v>3</v>
      </c>
      <c r="F773" s="121" t="s">
        <v>236</v>
      </c>
      <c r="H773" s="120" t="s">
        <v>3</v>
      </c>
      <c r="I773" s="122"/>
      <c r="L773" s="119"/>
      <c r="M773" s="123"/>
      <c r="T773" s="124"/>
      <c r="AT773" s="120" t="s">
        <v>99</v>
      </c>
      <c r="AU773" s="120" t="s">
        <v>5</v>
      </c>
      <c r="AV773" s="118" t="s">
        <v>89</v>
      </c>
      <c r="AW773" s="118" t="s">
        <v>101</v>
      </c>
      <c r="AX773" s="118" t="s">
        <v>6</v>
      </c>
      <c r="AY773" s="120" t="s">
        <v>90</v>
      </c>
    </row>
    <row r="774" spans="2:51" s="118" customFormat="1" x14ac:dyDescent="0.2">
      <c r="B774" s="119"/>
      <c r="D774" s="103" t="s">
        <v>99</v>
      </c>
      <c r="E774" s="120" t="s">
        <v>3</v>
      </c>
      <c r="F774" s="121" t="s">
        <v>859</v>
      </c>
      <c r="H774" s="120" t="s">
        <v>3</v>
      </c>
      <c r="I774" s="122"/>
      <c r="L774" s="119"/>
      <c r="M774" s="123"/>
      <c r="T774" s="124"/>
      <c r="AT774" s="120" t="s">
        <v>99</v>
      </c>
      <c r="AU774" s="120" t="s">
        <v>5</v>
      </c>
      <c r="AV774" s="118" t="s">
        <v>89</v>
      </c>
      <c r="AW774" s="118" t="s">
        <v>101</v>
      </c>
      <c r="AX774" s="118" t="s">
        <v>6</v>
      </c>
      <c r="AY774" s="120" t="s">
        <v>90</v>
      </c>
    </row>
    <row r="775" spans="2:51" s="101" customFormat="1" x14ac:dyDescent="0.2">
      <c r="B775" s="102"/>
      <c r="D775" s="103" t="s">
        <v>99</v>
      </c>
      <c r="E775" s="104" t="s">
        <v>3</v>
      </c>
      <c r="F775" s="105" t="s">
        <v>860</v>
      </c>
      <c r="H775" s="106">
        <v>91.5</v>
      </c>
      <c r="I775" s="107"/>
      <c r="L775" s="102"/>
      <c r="M775" s="108"/>
      <c r="T775" s="109"/>
      <c r="AT775" s="104" t="s">
        <v>99</v>
      </c>
      <c r="AU775" s="104" t="s">
        <v>5</v>
      </c>
      <c r="AV775" s="101" t="s">
        <v>5</v>
      </c>
      <c r="AW775" s="101" t="s">
        <v>101</v>
      </c>
      <c r="AX775" s="101" t="s">
        <v>6</v>
      </c>
      <c r="AY775" s="104" t="s">
        <v>90</v>
      </c>
    </row>
    <row r="776" spans="2:51" s="118" customFormat="1" x14ac:dyDescent="0.2">
      <c r="B776" s="119"/>
      <c r="D776" s="103" t="s">
        <v>99</v>
      </c>
      <c r="E776" s="120" t="s">
        <v>3</v>
      </c>
      <c r="F776" s="121" t="s">
        <v>230</v>
      </c>
      <c r="H776" s="120" t="s">
        <v>3</v>
      </c>
      <c r="I776" s="122"/>
      <c r="L776" s="119"/>
      <c r="M776" s="123"/>
      <c r="T776" s="124"/>
      <c r="AT776" s="120" t="s">
        <v>99</v>
      </c>
      <c r="AU776" s="120" t="s">
        <v>5</v>
      </c>
      <c r="AV776" s="118" t="s">
        <v>89</v>
      </c>
      <c r="AW776" s="118" t="s">
        <v>101</v>
      </c>
      <c r="AX776" s="118" t="s">
        <v>6</v>
      </c>
      <c r="AY776" s="120" t="s">
        <v>90</v>
      </c>
    </row>
    <row r="777" spans="2:51" s="101" customFormat="1" x14ac:dyDescent="0.2">
      <c r="B777" s="102"/>
      <c r="D777" s="103" t="s">
        <v>99</v>
      </c>
      <c r="E777" s="104" t="s">
        <v>3</v>
      </c>
      <c r="F777" s="105" t="s">
        <v>797</v>
      </c>
      <c r="H777" s="106">
        <v>-6.3250000000000002</v>
      </c>
      <c r="I777" s="107"/>
      <c r="L777" s="102"/>
      <c r="M777" s="108"/>
      <c r="T777" s="109"/>
      <c r="AT777" s="104" t="s">
        <v>99</v>
      </c>
      <c r="AU777" s="104" t="s">
        <v>5</v>
      </c>
      <c r="AV777" s="101" t="s">
        <v>5</v>
      </c>
      <c r="AW777" s="101" t="s">
        <v>101</v>
      </c>
      <c r="AX777" s="101" t="s">
        <v>6</v>
      </c>
      <c r="AY777" s="104" t="s">
        <v>90</v>
      </c>
    </row>
    <row r="778" spans="2:51" s="101" customFormat="1" x14ac:dyDescent="0.2">
      <c r="B778" s="102"/>
      <c r="D778" s="103" t="s">
        <v>99</v>
      </c>
      <c r="E778" s="104" t="s">
        <v>3</v>
      </c>
      <c r="F778" s="105" t="s">
        <v>861</v>
      </c>
      <c r="H778" s="106">
        <v>-1.9350000000000001</v>
      </c>
      <c r="I778" s="107"/>
      <c r="L778" s="102"/>
      <c r="M778" s="108"/>
      <c r="T778" s="109"/>
      <c r="AT778" s="104" t="s">
        <v>99</v>
      </c>
      <c r="AU778" s="104" t="s">
        <v>5</v>
      </c>
      <c r="AV778" s="101" t="s">
        <v>5</v>
      </c>
      <c r="AW778" s="101" t="s">
        <v>101</v>
      </c>
      <c r="AX778" s="101" t="s">
        <v>6</v>
      </c>
      <c r="AY778" s="104" t="s">
        <v>90</v>
      </c>
    </row>
    <row r="779" spans="2:51" s="101" customFormat="1" x14ac:dyDescent="0.2">
      <c r="B779" s="102"/>
      <c r="D779" s="103" t="s">
        <v>99</v>
      </c>
      <c r="E779" s="104" t="s">
        <v>3</v>
      </c>
      <c r="F779" s="105" t="s">
        <v>862</v>
      </c>
      <c r="H779" s="106">
        <v>-3.87</v>
      </c>
      <c r="I779" s="107"/>
      <c r="L779" s="102"/>
      <c r="M779" s="108"/>
      <c r="T779" s="109"/>
      <c r="AT779" s="104" t="s">
        <v>99</v>
      </c>
      <c r="AU779" s="104" t="s">
        <v>5</v>
      </c>
      <c r="AV779" s="101" t="s">
        <v>5</v>
      </c>
      <c r="AW779" s="101" t="s">
        <v>101</v>
      </c>
      <c r="AX779" s="101" t="s">
        <v>6</v>
      </c>
      <c r="AY779" s="104" t="s">
        <v>90</v>
      </c>
    </row>
    <row r="780" spans="2:51" s="118" customFormat="1" x14ac:dyDescent="0.2">
      <c r="B780" s="119"/>
      <c r="D780" s="103" t="s">
        <v>99</v>
      </c>
      <c r="E780" s="120" t="s">
        <v>3</v>
      </c>
      <c r="F780" s="121" t="s">
        <v>638</v>
      </c>
      <c r="H780" s="120" t="s">
        <v>3</v>
      </c>
      <c r="I780" s="122"/>
      <c r="L780" s="119"/>
      <c r="M780" s="123"/>
      <c r="T780" s="124"/>
      <c r="AT780" s="120" t="s">
        <v>99</v>
      </c>
      <c r="AU780" s="120" t="s">
        <v>5</v>
      </c>
      <c r="AV780" s="118" t="s">
        <v>89</v>
      </c>
      <c r="AW780" s="118" t="s">
        <v>101</v>
      </c>
      <c r="AX780" s="118" t="s">
        <v>6</v>
      </c>
      <c r="AY780" s="120" t="s">
        <v>90</v>
      </c>
    </row>
    <row r="781" spans="2:51" s="101" customFormat="1" x14ac:dyDescent="0.2">
      <c r="B781" s="102"/>
      <c r="D781" s="103" t="s">
        <v>99</v>
      </c>
      <c r="E781" s="104" t="s">
        <v>3</v>
      </c>
      <c r="F781" s="105" t="s">
        <v>799</v>
      </c>
      <c r="H781" s="106">
        <v>3.3250000000000002</v>
      </c>
      <c r="I781" s="107"/>
      <c r="L781" s="102"/>
      <c r="M781" s="108"/>
      <c r="T781" s="109"/>
      <c r="AT781" s="104" t="s">
        <v>99</v>
      </c>
      <c r="AU781" s="104" t="s">
        <v>5</v>
      </c>
      <c r="AV781" s="101" t="s">
        <v>5</v>
      </c>
      <c r="AW781" s="101" t="s">
        <v>101</v>
      </c>
      <c r="AX781" s="101" t="s">
        <v>6</v>
      </c>
      <c r="AY781" s="104" t="s">
        <v>90</v>
      </c>
    </row>
    <row r="782" spans="2:51" s="125" customFormat="1" x14ac:dyDescent="0.2">
      <c r="B782" s="126"/>
      <c r="D782" s="103" t="s">
        <v>99</v>
      </c>
      <c r="E782" s="127" t="s">
        <v>3</v>
      </c>
      <c r="F782" s="128" t="s">
        <v>206</v>
      </c>
      <c r="H782" s="129">
        <v>82.694999999999993</v>
      </c>
      <c r="I782" s="130"/>
      <c r="L782" s="126"/>
      <c r="M782" s="131"/>
      <c r="T782" s="132"/>
      <c r="AT782" s="127" t="s">
        <v>99</v>
      </c>
      <c r="AU782" s="127" t="s">
        <v>5</v>
      </c>
      <c r="AV782" s="125" t="s">
        <v>107</v>
      </c>
      <c r="AW782" s="125" t="s">
        <v>101</v>
      </c>
      <c r="AX782" s="125" t="s">
        <v>6</v>
      </c>
      <c r="AY782" s="127" t="s">
        <v>90</v>
      </c>
    </row>
    <row r="783" spans="2:51" s="118" customFormat="1" x14ac:dyDescent="0.2">
      <c r="B783" s="119"/>
      <c r="D783" s="103" t="s">
        <v>99</v>
      </c>
      <c r="E783" s="120" t="s">
        <v>3</v>
      </c>
      <c r="F783" s="121" t="s">
        <v>863</v>
      </c>
      <c r="H783" s="120" t="s">
        <v>3</v>
      </c>
      <c r="I783" s="122"/>
      <c r="L783" s="119"/>
      <c r="M783" s="123"/>
      <c r="T783" s="124"/>
      <c r="AT783" s="120" t="s">
        <v>99</v>
      </c>
      <c r="AU783" s="120" t="s">
        <v>5</v>
      </c>
      <c r="AV783" s="118" t="s">
        <v>89</v>
      </c>
      <c r="AW783" s="118" t="s">
        <v>101</v>
      </c>
      <c r="AX783" s="118" t="s">
        <v>6</v>
      </c>
      <c r="AY783" s="120" t="s">
        <v>90</v>
      </c>
    </row>
    <row r="784" spans="2:51" s="101" customFormat="1" x14ac:dyDescent="0.2">
      <c r="B784" s="102"/>
      <c r="D784" s="103" t="s">
        <v>99</v>
      </c>
      <c r="E784" s="104" t="s">
        <v>3</v>
      </c>
      <c r="F784" s="105" t="s">
        <v>864</v>
      </c>
      <c r="H784" s="106">
        <v>55.5</v>
      </c>
      <c r="I784" s="107"/>
      <c r="L784" s="102"/>
      <c r="M784" s="108"/>
      <c r="T784" s="109"/>
      <c r="AT784" s="104" t="s">
        <v>99</v>
      </c>
      <c r="AU784" s="104" t="s">
        <v>5</v>
      </c>
      <c r="AV784" s="101" t="s">
        <v>5</v>
      </c>
      <c r="AW784" s="101" t="s">
        <v>101</v>
      </c>
      <c r="AX784" s="101" t="s">
        <v>6</v>
      </c>
      <c r="AY784" s="104" t="s">
        <v>90</v>
      </c>
    </row>
    <row r="785" spans="2:51" s="118" customFormat="1" x14ac:dyDescent="0.2">
      <c r="B785" s="119"/>
      <c r="D785" s="103" t="s">
        <v>99</v>
      </c>
      <c r="E785" s="120" t="s">
        <v>3</v>
      </c>
      <c r="F785" s="121" t="s">
        <v>230</v>
      </c>
      <c r="H785" s="120" t="s">
        <v>3</v>
      </c>
      <c r="I785" s="122"/>
      <c r="L785" s="119"/>
      <c r="M785" s="123"/>
      <c r="T785" s="124"/>
      <c r="AT785" s="120" t="s">
        <v>99</v>
      </c>
      <c r="AU785" s="120" t="s">
        <v>5</v>
      </c>
      <c r="AV785" s="118" t="s">
        <v>89</v>
      </c>
      <c r="AW785" s="118" t="s">
        <v>101</v>
      </c>
      <c r="AX785" s="118" t="s">
        <v>6</v>
      </c>
      <c r="AY785" s="120" t="s">
        <v>90</v>
      </c>
    </row>
    <row r="786" spans="2:51" s="101" customFormat="1" x14ac:dyDescent="0.2">
      <c r="B786" s="102"/>
      <c r="D786" s="103" t="s">
        <v>99</v>
      </c>
      <c r="E786" s="104" t="s">
        <v>3</v>
      </c>
      <c r="F786" s="105" t="s">
        <v>793</v>
      </c>
      <c r="H786" s="106">
        <v>-3.1629999999999998</v>
      </c>
      <c r="I786" s="107"/>
      <c r="L786" s="102"/>
      <c r="M786" s="108"/>
      <c r="T786" s="109"/>
      <c r="AT786" s="104" t="s">
        <v>99</v>
      </c>
      <c r="AU786" s="104" t="s">
        <v>5</v>
      </c>
      <c r="AV786" s="101" t="s">
        <v>5</v>
      </c>
      <c r="AW786" s="101" t="s">
        <v>101</v>
      </c>
      <c r="AX786" s="101" t="s">
        <v>6</v>
      </c>
      <c r="AY786" s="104" t="s">
        <v>90</v>
      </c>
    </row>
    <row r="787" spans="2:51" s="101" customFormat="1" x14ac:dyDescent="0.2">
      <c r="B787" s="102"/>
      <c r="D787" s="103" t="s">
        <v>99</v>
      </c>
      <c r="E787" s="104" t="s">
        <v>3</v>
      </c>
      <c r="F787" s="105" t="s">
        <v>855</v>
      </c>
      <c r="H787" s="106">
        <v>-3.36</v>
      </c>
      <c r="I787" s="107"/>
      <c r="L787" s="102"/>
      <c r="M787" s="108"/>
      <c r="T787" s="109"/>
      <c r="AT787" s="104" t="s">
        <v>99</v>
      </c>
      <c r="AU787" s="104" t="s">
        <v>5</v>
      </c>
      <c r="AV787" s="101" t="s">
        <v>5</v>
      </c>
      <c r="AW787" s="101" t="s">
        <v>101</v>
      </c>
      <c r="AX787" s="101" t="s">
        <v>6</v>
      </c>
      <c r="AY787" s="104" t="s">
        <v>90</v>
      </c>
    </row>
    <row r="788" spans="2:51" s="101" customFormat="1" x14ac:dyDescent="0.2">
      <c r="B788" s="102"/>
      <c r="D788" s="103" t="s">
        <v>99</v>
      </c>
      <c r="E788" s="104" t="s">
        <v>3</v>
      </c>
      <c r="F788" s="105" t="s">
        <v>806</v>
      </c>
      <c r="H788" s="106">
        <v>-2.4300000000000002</v>
      </c>
      <c r="I788" s="107"/>
      <c r="L788" s="102"/>
      <c r="M788" s="108"/>
      <c r="T788" s="109"/>
      <c r="AT788" s="104" t="s">
        <v>99</v>
      </c>
      <c r="AU788" s="104" t="s">
        <v>5</v>
      </c>
      <c r="AV788" s="101" t="s">
        <v>5</v>
      </c>
      <c r="AW788" s="101" t="s">
        <v>101</v>
      </c>
      <c r="AX788" s="101" t="s">
        <v>6</v>
      </c>
      <c r="AY788" s="104" t="s">
        <v>90</v>
      </c>
    </row>
    <row r="789" spans="2:51" s="118" customFormat="1" x14ac:dyDescent="0.2">
      <c r="B789" s="119"/>
      <c r="D789" s="103" t="s">
        <v>99</v>
      </c>
      <c r="E789" s="120" t="s">
        <v>3</v>
      </c>
      <c r="F789" s="121" t="s">
        <v>638</v>
      </c>
      <c r="H789" s="120" t="s">
        <v>3</v>
      </c>
      <c r="I789" s="122"/>
      <c r="L789" s="119"/>
      <c r="M789" s="123"/>
      <c r="T789" s="124"/>
      <c r="AT789" s="120" t="s">
        <v>99</v>
      </c>
      <c r="AU789" s="120" t="s">
        <v>5</v>
      </c>
      <c r="AV789" s="118" t="s">
        <v>89</v>
      </c>
      <c r="AW789" s="118" t="s">
        <v>101</v>
      </c>
      <c r="AX789" s="118" t="s">
        <v>6</v>
      </c>
      <c r="AY789" s="120" t="s">
        <v>90</v>
      </c>
    </row>
    <row r="790" spans="2:51" s="101" customFormat="1" x14ac:dyDescent="0.2">
      <c r="B790" s="102"/>
      <c r="D790" s="103" t="s">
        <v>99</v>
      </c>
      <c r="E790" s="104" t="s">
        <v>3</v>
      </c>
      <c r="F790" s="105" t="s">
        <v>865</v>
      </c>
      <c r="H790" s="106">
        <v>1.663</v>
      </c>
      <c r="I790" s="107"/>
      <c r="L790" s="102"/>
      <c r="M790" s="108"/>
      <c r="T790" s="109"/>
      <c r="AT790" s="104" t="s">
        <v>99</v>
      </c>
      <c r="AU790" s="104" t="s">
        <v>5</v>
      </c>
      <c r="AV790" s="101" t="s">
        <v>5</v>
      </c>
      <c r="AW790" s="101" t="s">
        <v>101</v>
      </c>
      <c r="AX790" s="101" t="s">
        <v>6</v>
      </c>
      <c r="AY790" s="104" t="s">
        <v>90</v>
      </c>
    </row>
    <row r="791" spans="2:51" s="125" customFormat="1" x14ac:dyDescent="0.2">
      <c r="B791" s="126"/>
      <c r="D791" s="103" t="s">
        <v>99</v>
      </c>
      <c r="E791" s="127" t="s">
        <v>3</v>
      </c>
      <c r="F791" s="128" t="s">
        <v>206</v>
      </c>
      <c r="H791" s="129">
        <v>48.21</v>
      </c>
      <c r="I791" s="130"/>
      <c r="L791" s="126"/>
      <c r="M791" s="131"/>
      <c r="T791" s="132"/>
      <c r="AT791" s="127" t="s">
        <v>99</v>
      </c>
      <c r="AU791" s="127" t="s">
        <v>5</v>
      </c>
      <c r="AV791" s="125" t="s">
        <v>107</v>
      </c>
      <c r="AW791" s="125" t="s">
        <v>101</v>
      </c>
      <c r="AX791" s="125" t="s">
        <v>6</v>
      </c>
      <c r="AY791" s="127" t="s">
        <v>90</v>
      </c>
    </row>
    <row r="792" spans="2:51" s="118" customFormat="1" x14ac:dyDescent="0.2">
      <c r="B792" s="119"/>
      <c r="D792" s="103" t="s">
        <v>99</v>
      </c>
      <c r="E792" s="120" t="s">
        <v>3</v>
      </c>
      <c r="F792" s="121" t="s">
        <v>866</v>
      </c>
      <c r="H792" s="120" t="s">
        <v>3</v>
      </c>
      <c r="I792" s="122"/>
      <c r="L792" s="119"/>
      <c r="M792" s="123"/>
      <c r="T792" s="124"/>
      <c r="AT792" s="120" t="s">
        <v>99</v>
      </c>
      <c r="AU792" s="120" t="s">
        <v>5</v>
      </c>
      <c r="AV792" s="118" t="s">
        <v>89</v>
      </c>
      <c r="AW792" s="118" t="s">
        <v>101</v>
      </c>
      <c r="AX792" s="118" t="s">
        <v>6</v>
      </c>
      <c r="AY792" s="120" t="s">
        <v>90</v>
      </c>
    </row>
    <row r="793" spans="2:51" s="101" customFormat="1" x14ac:dyDescent="0.2">
      <c r="B793" s="102"/>
      <c r="D793" s="103" t="s">
        <v>99</v>
      </c>
      <c r="E793" s="104" t="s">
        <v>3</v>
      </c>
      <c r="F793" s="105" t="s">
        <v>867</v>
      </c>
      <c r="H793" s="106">
        <v>93.9</v>
      </c>
      <c r="I793" s="107"/>
      <c r="L793" s="102"/>
      <c r="M793" s="108"/>
      <c r="T793" s="109"/>
      <c r="AT793" s="104" t="s">
        <v>99</v>
      </c>
      <c r="AU793" s="104" t="s">
        <v>5</v>
      </c>
      <c r="AV793" s="101" t="s">
        <v>5</v>
      </c>
      <c r="AW793" s="101" t="s">
        <v>101</v>
      </c>
      <c r="AX793" s="101" t="s">
        <v>6</v>
      </c>
      <c r="AY793" s="104" t="s">
        <v>90</v>
      </c>
    </row>
    <row r="794" spans="2:51" s="118" customFormat="1" x14ac:dyDescent="0.2">
      <c r="B794" s="119"/>
      <c r="D794" s="103" t="s">
        <v>99</v>
      </c>
      <c r="E794" s="120" t="s">
        <v>3</v>
      </c>
      <c r="F794" s="121" t="s">
        <v>230</v>
      </c>
      <c r="H794" s="120" t="s">
        <v>3</v>
      </c>
      <c r="I794" s="122"/>
      <c r="L794" s="119"/>
      <c r="M794" s="123"/>
      <c r="T794" s="124"/>
      <c r="AT794" s="120" t="s">
        <v>99</v>
      </c>
      <c r="AU794" s="120" t="s">
        <v>5</v>
      </c>
      <c r="AV794" s="118" t="s">
        <v>89</v>
      </c>
      <c r="AW794" s="118" t="s">
        <v>101</v>
      </c>
      <c r="AX794" s="118" t="s">
        <v>6</v>
      </c>
      <c r="AY794" s="120" t="s">
        <v>90</v>
      </c>
    </row>
    <row r="795" spans="2:51" s="101" customFormat="1" x14ac:dyDescent="0.2">
      <c r="B795" s="102"/>
      <c r="D795" s="103" t="s">
        <v>99</v>
      </c>
      <c r="E795" s="104" t="s">
        <v>3</v>
      </c>
      <c r="F795" s="105" t="s">
        <v>868</v>
      </c>
      <c r="H795" s="106">
        <v>-9.4879999999999995</v>
      </c>
      <c r="I795" s="107"/>
      <c r="L795" s="102"/>
      <c r="M795" s="108"/>
      <c r="T795" s="109"/>
      <c r="AT795" s="104" t="s">
        <v>99</v>
      </c>
      <c r="AU795" s="104" t="s">
        <v>5</v>
      </c>
      <c r="AV795" s="101" t="s">
        <v>5</v>
      </c>
      <c r="AW795" s="101" t="s">
        <v>101</v>
      </c>
      <c r="AX795" s="101" t="s">
        <v>6</v>
      </c>
      <c r="AY795" s="104" t="s">
        <v>90</v>
      </c>
    </row>
    <row r="796" spans="2:51" s="101" customFormat="1" x14ac:dyDescent="0.2">
      <c r="B796" s="102"/>
      <c r="D796" s="103" t="s">
        <v>99</v>
      </c>
      <c r="E796" s="104" t="s">
        <v>3</v>
      </c>
      <c r="F796" s="105" t="s">
        <v>861</v>
      </c>
      <c r="H796" s="106">
        <v>-1.9350000000000001</v>
      </c>
      <c r="I796" s="107"/>
      <c r="L796" s="102"/>
      <c r="M796" s="108"/>
      <c r="T796" s="109"/>
      <c r="AT796" s="104" t="s">
        <v>99</v>
      </c>
      <c r="AU796" s="104" t="s">
        <v>5</v>
      </c>
      <c r="AV796" s="101" t="s">
        <v>5</v>
      </c>
      <c r="AW796" s="101" t="s">
        <v>101</v>
      </c>
      <c r="AX796" s="101" t="s">
        <v>6</v>
      </c>
      <c r="AY796" s="104" t="s">
        <v>90</v>
      </c>
    </row>
    <row r="797" spans="2:51" s="101" customFormat="1" x14ac:dyDescent="0.2">
      <c r="B797" s="102"/>
      <c r="D797" s="103" t="s">
        <v>99</v>
      </c>
      <c r="E797" s="104" t="s">
        <v>3</v>
      </c>
      <c r="F797" s="105" t="s">
        <v>858</v>
      </c>
      <c r="H797" s="106">
        <v>-4.8600000000000003</v>
      </c>
      <c r="I797" s="107"/>
      <c r="L797" s="102"/>
      <c r="M797" s="108"/>
      <c r="T797" s="109"/>
      <c r="AT797" s="104" t="s">
        <v>99</v>
      </c>
      <c r="AU797" s="104" t="s">
        <v>5</v>
      </c>
      <c r="AV797" s="101" t="s">
        <v>5</v>
      </c>
      <c r="AW797" s="101" t="s">
        <v>101</v>
      </c>
      <c r="AX797" s="101" t="s">
        <v>6</v>
      </c>
      <c r="AY797" s="104" t="s">
        <v>90</v>
      </c>
    </row>
    <row r="798" spans="2:51" s="118" customFormat="1" x14ac:dyDescent="0.2">
      <c r="B798" s="119"/>
      <c r="D798" s="103" t="s">
        <v>99</v>
      </c>
      <c r="E798" s="120" t="s">
        <v>3</v>
      </c>
      <c r="F798" s="121" t="s">
        <v>638</v>
      </c>
      <c r="H798" s="120" t="s">
        <v>3</v>
      </c>
      <c r="I798" s="122"/>
      <c r="L798" s="119"/>
      <c r="M798" s="123"/>
      <c r="T798" s="124"/>
      <c r="AT798" s="120" t="s">
        <v>99</v>
      </c>
      <c r="AU798" s="120" t="s">
        <v>5</v>
      </c>
      <c r="AV798" s="118" t="s">
        <v>89</v>
      </c>
      <c r="AW798" s="118" t="s">
        <v>101</v>
      </c>
      <c r="AX798" s="118" t="s">
        <v>6</v>
      </c>
      <c r="AY798" s="120" t="s">
        <v>90</v>
      </c>
    </row>
    <row r="799" spans="2:51" s="101" customFormat="1" x14ac:dyDescent="0.2">
      <c r="B799" s="102"/>
      <c r="D799" s="103" t="s">
        <v>99</v>
      </c>
      <c r="E799" s="104" t="s">
        <v>3</v>
      </c>
      <c r="F799" s="105" t="s">
        <v>830</v>
      </c>
      <c r="H799" s="106">
        <v>4.9880000000000004</v>
      </c>
      <c r="I799" s="107"/>
      <c r="L799" s="102"/>
      <c r="M799" s="108"/>
      <c r="T799" s="109"/>
      <c r="AT799" s="104" t="s">
        <v>99</v>
      </c>
      <c r="AU799" s="104" t="s">
        <v>5</v>
      </c>
      <c r="AV799" s="101" t="s">
        <v>5</v>
      </c>
      <c r="AW799" s="101" t="s">
        <v>101</v>
      </c>
      <c r="AX799" s="101" t="s">
        <v>6</v>
      </c>
      <c r="AY799" s="104" t="s">
        <v>90</v>
      </c>
    </row>
    <row r="800" spans="2:51" s="125" customFormat="1" x14ac:dyDescent="0.2">
      <c r="B800" s="126"/>
      <c r="D800" s="103" t="s">
        <v>99</v>
      </c>
      <c r="E800" s="127" t="s">
        <v>3</v>
      </c>
      <c r="F800" s="128" t="s">
        <v>206</v>
      </c>
      <c r="H800" s="129">
        <v>82.605000000000004</v>
      </c>
      <c r="I800" s="130"/>
      <c r="L800" s="126"/>
      <c r="M800" s="131"/>
      <c r="T800" s="132"/>
      <c r="AT800" s="127" t="s">
        <v>99</v>
      </c>
      <c r="AU800" s="127" t="s">
        <v>5</v>
      </c>
      <c r="AV800" s="125" t="s">
        <v>107</v>
      </c>
      <c r="AW800" s="125" t="s">
        <v>101</v>
      </c>
      <c r="AX800" s="125" t="s">
        <v>6</v>
      </c>
      <c r="AY800" s="127" t="s">
        <v>90</v>
      </c>
    </row>
    <row r="801" spans="2:51" s="118" customFormat="1" x14ac:dyDescent="0.2">
      <c r="B801" s="119"/>
      <c r="D801" s="103" t="s">
        <v>99</v>
      </c>
      <c r="E801" s="120" t="s">
        <v>3</v>
      </c>
      <c r="F801" s="121" t="s">
        <v>869</v>
      </c>
      <c r="H801" s="120" t="s">
        <v>3</v>
      </c>
      <c r="I801" s="122"/>
      <c r="L801" s="119"/>
      <c r="M801" s="123"/>
      <c r="T801" s="124"/>
      <c r="AT801" s="120" t="s">
        <v>99</v>
      </c>
      <c r="AU801" s="120" t="s">
        <v>5</v>
      </c>
      <c r="AV801" s="118" t="s">
        <v>89</v>
      </c>
      <c r="AW801" s="118" t="s">
        <v>101</v>
      </c>
      <c r="AX801" s="118" t="s">
        <v>6</v>
      </c>
      <c r="AY801" s="120" t="s">
        <v>90</v>
      </c>
    </row>
    <row r="802" spans="2:51" s="101" customFormat="1" x14ac:dyDescent="0.2">
      <c r="B802" s="102"/>
      <c r="D802" s="103" t="s">
        <v>99</v>
      </c>
      <c r="E802" s="104" t="s">
        <v>3</v>
      </c>
      <c r="F802" s="105" t="s">
        <v>870</v>
      </c>
      <c r="H802" s="106">
        <v>410.3</v>
      </c>
      <c r="I802" s="107"/>
      <c r="L802" s="102"/>
      <c r="M802" s="108"/>
      <c r="T802" s="109"/>
      <c r="AT802" s="104" t="s">
        <v>99</v>
      </c>
      <c r="AU802" s="104" t="s">
        <v>5</v>
      </c>
      <c r="AV802" s="101" t="s">
        <v>5</v>
      </c>
      <c r="AW802" s="101" t="s">
        <v>101</v>
      </c>
      <c r="AX802" s="101" t="s">
        <v>6</v>
      </c>
      <c r="AY802" s="104" t="s">
        <v>90</v>
      </c>
    </row>
    <row r="803" spans="2:51" s="118" customFormat="1" x14ac:dyDescent="0.2">
      <c r="B803" s="119"/>
      <c r="D803" s="103" t="s">
        <v>99</v>
      </c>
      <c r="E803" s="120" t="s">
        <v>3</v>
      </c>
      <c r="F803" s="121" t="s">
        <v>230</v>
      </c>
      <c r="H803" s="120" t="s">
        <v>3</v>
      </c>
      <c r="I803" s="122"/>
      <c r="L803" s="119"/>
      <c r="M803" s="123"/>
      <c r="T803" s="124"/>
      <c r="AT803" s="120" t="s">
        <v>99</v>
      </c>
      <c r="AU803" s="120" t="s">
        <v>5</v>
      </c>
      <c r="AV803" s="118" t="s">
        <v>89</v>
      </c>
      <c r="AW803" s="118" t="s">
        <v>101</v>
      </c>
      <c r="AX803" s="118" t="s">
        <v>6</v>
      </c>
      <c r="AY803" s="120" t="s">
        <v>90</v>
      </c>
    </row>
    <row r="804" spans="2:51" s="101" customFormat="1" x14ac:dyDescent="0.2">
      <c r="B804" s="102"/>
      <c r="D804" s="103" t="s">
        <v>99</v>
      </c>
      <c r="E804" s="104" t="s">
        <v>3</v>
      </c>
      <c r="F804" s="105" t="s">
        <v>871</v>
      </c>
      <c r="H804" s="106">
        <v>-7.74</v>
      </c>
      <c r="I804" s="107"/>
      <c r="L804" s="102"/>
      <c r="M804" s="108"/>
      <c r="T804" s="109"/>
      <c r="AT804" s="104" t="s">
        <v>99</v>
      </c>
      <c r="AU804" s="104" t="s">
        <v>5</v>
      </c>
      <c r="AV804" s="101" t="s">
        <v>5</v>
      </c>
      <c r="AW804" s="101" t="s">
        <v>101</v>
      </c>
      <c r="AX804" s="101" t="s">
        <v>6</v>
      </c>
      <c r="AY804" s="104" t="s">
        <v>90</v>
      </c>
    </row>
    <row r="805" spans="2:51" s="101" customFormat="1" x14ac:dyDescent="0.2">
      <c r="B805" s="102"/>
      <c r="D805" s="103" t="s">
        <v>99</v>
      </c>
      <c r="E805" s="104" t="s">
        <v>3</v>
      </c>
      <c r="F805" s="105" t="s">
        <v>872</v>
      </c>
      <c r="H805" s="106">
        <v>-24.3</v>
      </c>
      <c r="I805" s="107"/>
      <c r="L805" s="102"/>
      <c r="M805" s="108"/>
      <c r="T805" s="109"/>
      <c r="AT805" s="104" t="s">
        <v>99</v>
      </c>
      <c r="AU805" s="104" t="s">
        <v>5</v>
      </c>
      <c r="AV805" s="101" t="s">
        <v>5</v>
      </c>
      <c r="AW805" s="101" t="s">
        <v>101</v>
      </c>
      <c r="AX805" s="101" t="s">
        <v>6</v>
      </c>
      <c r="AY805" s="104" t="s">
        <v>90</v>
      </c>
    </row>
    <row r="806" spans="2:51" s="101" customFormat="1" x14ac:dyDescent="0.2">
      <c r="B806" s="102"/>
      <c r="D806" s="103" t="s">
        <v>99</v>
      </c>
      <c r="E806" s="104" t="s">
        <v>3</v>
      </c>
      <c r="F806" s="105" t="s">
        <v>873</v>
      </c>
      <c r="H806" s="106">
        <v>-24.3</v>
      </c>
      <c r="I806" s="107"/>
      <c r="L806" s="102"/>
      <c r="M806" s="108"/>
      <c r="T806" s="109"/>
      <c r="AT806" s="104" t="s">
        <v>99</v>
      </c>
      <c r="AU806" s="104" t="s">
        <v>5</v>
      </c>
      <c r="AV806" s="101" t="s">
        <v>5</v>
      </c>
      <c r="AW806" s="101" t="s">
        <v>101</v>
      </c>
      <c r="AX806" s="101" t="s">
        <v>6</v>
      </c>
      <c r="AY806" s="104" t="s">
        <v>90</v>
      </c>
    </row>
    <row r="807" spans="2:51" s="101" customFormat="1" x14ac:dyDescent="0.2">
      <c r="B807" s="102"/>
      <c r="D807" s="103" t="s">
        <v>99</v>
      </c>
      <c r="E807" s="104" t="s">
        <v>3</v>
      </c>
      <c r="F807" s="105" t="s">
        <v>874</v>
      </c>
      <c r="H807" s="106">
        <v>-16.739999999999998</v>
      </c>
      <c r="I807" s="107"/>
      <c r="L807" s="102"/>
      <c r="M807" s="108"/>
      <c r="T807" s="109"/>
      <c r="AT807" s="104" t="s">
        <v>99</v>
      </c>
      <c r="AU807" s="104" t="s">
        <v>5</v>
      </c>
      <c r="AV807" s="101" t="s">
        <v>5</v>
      </c>
      <c r="AW807" s="101" t="s">
        <v>101</v>
      </c>
      <c r="AX807" s="101" t="s">
        <v>6</v>
      </c>
      <c r="AY807" s="104" t="s">
        <v>90</v>
      </c>
    </row>
    <row r="808" spans="2:51" s="125" customFormat="1" x14ac:dyDescent="0.2">
      <c r="B808" s="126"/>
      <c r="D808" s="103" t="s">
        <v>99</v>
      </c>
      <c r="E808" s="127" t="s">
        <v>3</v>
      </c>
      <c r="F808" s="128" t="s">
        <v>206</v>
      </c>
      <c r="H808" s="129">
        <v>337.22</v>
      </c>
      <c r="I808" s="130"/>
      <c r="L808" s="126"/>
      <c r="M808" s="131"/>
      <c r="T808" s="132"/>
      <c r="AT808" s="127" t="s">
        <v>99</v>
      </c>
      <c r="AU808" s="127" t="s">
        <v>5</v>
      </c>
      <c r="AV808" s="125" t="s">
        <v>107</v>
      </c>
      <c r="AW808" s="125" t="s">
        <v>101</v>
      </c>
      <c r="AX808" s="125" t="s">
        <v>6</v>
      </c>
      <c r="AY808" s="127" t="s">
        <v>90</v>
      </c>
    </row>
    <row r="809" spans="2:51" s="118" customFormat="1" x14ac:dyDescent="0.2">
      <c r="B809" s="119"/>
      <c r="D809" s="103" t="s">
        <v>99</v>
      </c>
      <c r="E809" s="120" t="s">
        <v>3</v>
      </c>
      <c r="F809" s="121" t="s">
        <v>875</v>
      </c>
      <c r="H809" s="120" t="s">
        <v>3</v>
      </c>
      <c r="I809" s="122"/>
      <c r="L809" s="119"/>
      <c r="M809" s="123"/>
      <c r="T809" s="124"/>
      <c r="AT809" s="120" t="s">
        <v>99</v>
      </c>
      <c r="AU809" s="120" t="s">
        <v>5</v>
      </c>
      <c r="AV809" s="118" t="s">
        <v>89</v>
      </c>
      <c r="AW809" s="118" t="s">
        <v>101</v>
      </c>
      <c r="AX809" s="118" t="s">
        <v>6</v>
      </c>
      <c r="AY809" s="120" t="s">
        <v>90</v>
      </c>
    </row>
    <row r="810" spans="2:51" s="101" customFormat="1" x14ac:dyDescent="0.2">
      <c r="B810" s="102"/>
      <c r="D810" s="103" t="s">
        <v>99</v>
      </c>
      <c r="E810" s="104" t="s">
        <v>3</v>
      </c>
      <c r="F810" s="105" t="s">
        <v>876</v>
      </c>
      <c r="H810" s="106">
        <v>51.15</v>
      </c>
      <c r="I810" s="107"/>
      <c r="L810" s="102"/>
      <c r="M810" s="108"/>
      <c r="T810" s="109"/>
      <c r="AT810" s="104" t="s">
        <v>99</v>
      </c>
      <c r="AU810" s="104" t="s">
        <v>5</v>
      </c>
      <c r="AV810" s="101" t="s">
        <v>5</v>
      </c>
      <c r="AW810" s="101" t="s">
        <v>101</v>
      </c>
      <c r="AX810" s="101" t="s">
        <v>6</v>
      </c>
      <c r="AY810" s="104" t="s">
        <v>90</v>
      </c>
    </row>
    <row r="811" spans="2:51" s="118" customFormat="1" x14ac:dyDescent="0.2">
      <c r="B811" s="119"/>
      <c r="D811" s="103" t="s">
        <v>99</v>
      </c>
      <c r="E811" s="120" t="s">
        <v>3</v>
      </c>
      <c r="F811" s="121" t="s">
        <v>877</v>
      </c>
      <c r="H811" s="120" t="s">
        <v>3</v>
      </c>
      <c r="I811" s="122"/>
      <c r="L811" s="119"/>
      <c r="M811" s="123"/>
      <c r="T811" s="124"/>
      <c r="AT811" s="120" t="s">
        <v>99</v>
      </c>
      <c r="AU811" s="120" t="s">
        <v>5</v>
      </c>
      <c r="AV811" s="118" t="s">
        <v>89</v>
      </c>
      <c r="AW811" s="118" t="s">
        <v>101</v>
      </c>
      <c r="AX811" s="118" t="s">
        <v>6</v>
      </c>
      <c r="AY811" s="120" t="s">
        <v>90</v>
      </c>
    </row>
    <row r="812" spans="2:51" s="101" customFormat="1" x14ac:dyDescent="0.2">
      <c r="B812" s="102"/>
      <c r="D812" s="103" t="s">
        <v>99</v>
      </c>
      <c r="E812" s="104" t="s">
        <v>3</v>
      </c>
      <c r="F812" s="105" t="s">
        <v>793</v>
      </c>
      <c r="H812" s="106">
        <v>-3.1629999999999998</v>
      </c>
      <c r="I812" s="107"/>
      <c r="L812" s="102"/>
      <c r="M812" s="108"/>
      <c r="T812" s="109"/>
      <c r="AT812" s="104" t="s">
        <v>99</v>
      </c>
      <c r="AU812" s="104" t="s">
        <v>5</v>
      </c>
      <c r="AV812" s="101" t="s">
        <v>5</v>
      </c>
      <c r="AW812" s="101" t="s">
        <v>101</v>
      </c>
      <c r="AX812" s="101" t="s">
        <v>6</v>
      </c>
      <c r="AY812" s="104" t="s">
        <v>90</v>
      </c>
    </row>
    <row r="813" spans="2:51" s="101" customFormat="1" x14ac:dyDescent="0.2">
      <c r="B813" s="102"/>
      <c r="D813" s="103" t="s">
        <v>99</v>
      </c>
      <c r="E813" s="104" t="s">
        <v>3</v>
      </c>
      <c r="F813" s="105" t="s">
        <v>828</v>
      </c>
      <c r="H813" s="106">
        <v>-4.8600000000000003</v>
      </c>
      <c r="I813" s="107"/>
      <c r="L813" s="102"/>
      <c r="M813" s="108"/>
      <c r="T813" s="109"/>
      <c r="AT813" s="104" t="s">
        <v>99</v>
      </c>
      <c r="AU813" s="104" t="s">
        <v>5</v>
      </c>
      <c r="AV813" s="101" t="s">
        <v>5</v>
      </c>
      <c r="AW813" s="101" t="s">
        <v>101</v>
      </c>
      <c r="AX813" s="101" t="s">
        <v>6</v>
      </c>
      <c r="AY813" s="104" t="s">
        <v>90</v>
      </c>
    </row>
    <row r="814" spans="2:51" s="118" customFormat="1" x14ac:dyDescent="0.2">
      <c r="B814" s="119"/>
      <c r="D814" s="103" t="s">
        <v>99</v>
      </c>
      <c r="E814" s="120" t="s">
        <v>3</v>
      </c>
      <c r="F814" s="121" t="s">
        <v>638</v>
      </c>
      <c r="H814" s="120" t="s">
        <v>3</v>
      </c>
      <c r="I814" s="122"/>
      <c r="L814" s="119"/>
      <c r="M814" s="123"/>
      <c r="T814" s="124"/>
      <c r="AT814" s="120" t="s">
        <v>99</v>
      </c>
      <c r="AU814" s="120" t="s">
        <v>5</v>
      </c>
      <c r="AV814" s="118" t="s">
        <v>89</v>
      </c>
      <c r="AW814" s="118" t="s">
        <v>101</v>
      </c>
      <c r="AX814" s="118" t="s">
        <v>6</v>
      </c>
      <c r="AY814" s="120" t="s">
        <v>90</v>
      </c>
    </row>
    <row r="815" spans="2:51" s="101" customFormat="1" x14ac:dyDescent="0.2">
      <c r="B815" s="102"/>
      <c r="D815" s="103" t="s">
        <v>99</v>
      </c>
      <c r="E815" s="104" t="s">
        <v>3</v>
      </c>
      <c r="F815" s="105" t="s">
        <v>794</v>
      </c>
      <c r="H815" s="106">
        <v>1.663</v>
      </c>
      <c r="I815" s="107"/>
      <c r="L815" s="102"/>
      <c r="M815" s="108"/>
      <c r="T815" s="109"/>
      <c r="AT815" s="104" t="s">
        <v>99</v>
      </c>
      <c r="AU815" s="104" t="s">
        <v>5</v>
      </c>
      <c r="AV815" s="101" t="s">
        <v>5</v>
      </c>
      <c r="AW815" s="101" t="s">
        <v>101</v>
      </c>
      <c r="AX815" s="101" t="s">
        <v>6</v>
      </c>
      <c r="AY815" s="104" t="s">
        <v>90</v>
      </c>
    </row>
    <row r="816" spans="2:51" s="125" customFormat="1" x14ac:dyDescent="0.2">
      <c r="B816" s="126"/>
      <c r="D816" s="103" t="s">
        <v>99</v>
      </c>
      <c r="E816" s="127" t="s">
        <v>3</v>
      </c>
      <c r="F816" s="128" t="s">
        <v>206</v>
      </c>
      <c r="H816" s="129">
        <v>44.79</v>
      </c>
      <c r="I816" s="130"/>
      <c r="L816" s="126"/>
      <c r="M816" s="131"/>
      <c r="T816" s="132"/>
      <c r="AT816" s="127" t="s">
        <v>99</v>
      </c>
      <c r="AU816" s="127" t="s">
        <v>5</v>
      </c>
      <c r="AV816" s="125" t="s">
        <v>107</v>
      </c>
      <c r="AW816" s="125" t="s">
        <v>101</v>
      </c>
      <c r="AX816" s="125" t="s">
        <v>6</v>
      </c>
      <c r="AY816" s="127" t="s">
        <v>90</v>
      </c>
    </row>
    <row r="817" spans="2:51" s="118" customFormat="1" x14ac:dyDescent="0.2">
      <c r="B817" s="119"/>
      <c r="D817" s="103" t="s">
        <v>99</v>
      </c>
      <c r="E817" s="120" t="s">
        <v>3</v>
      </c>
      <c r="F817" s="121" t="s">
        <v>878</v>
      </c>
      <c r="H817" s="120" t="s">
        <v>3</v>
      </c>
      <c r="I817" s="122"/>
      <c r="L817" s="119"/>
      <c r="M817" s="123"/>
      <c r="T817" s="124"/>
      <c r="AT817" s="120" t="s">
        <v>99</v>
      </c>
      <c r="AU817" s="120" t="s">
        <v>5</v>
      </c>
      <c r="AV817" s="118" t="s">
        <v>89</v>
      </c>
      <c r="AW817" s="118" t="s">
        <v>101</v>
      </c>
      <c r="AX817" s="118" t="s">
        <v>6</v>
      </c>
      <c r="AY817" s="120" t="s">
        <v>90</v>
      </c>
    </row>
    <row r="818" spans="2:51" s="101" customFormat="1" x14ac:dyDescent="0.2">
      <c r="B818" s="102"/>
      <c r="D818" s="103" t="s">
        <v>99</v>
      </c>
      <c r="E818" s="104" t="s">
        <v>3</v>
      </c>
      <c r="F818" s="105" t="s">
        <v>879</v>
      </c>
      <c r="H818" s="106">
        <v>49.83</v>
      </c>
      <c r="I818" s="107"/>
      <c r="L818" s="102"/>
      <c r="M818" s="108"/>
      <c r="T818" s="109"/>
      <c r="AT818" s="104" t="s">
        <v>99</v>
      </c>
      <c r="AU818" s="104" t="s">
        <v>5</v>
      </c>
      <c r="AV818" s="101" t="s">
        <v>5</v>
      </c>
      <c r="AW818" s="101" t="s">
        <v>101</v>
      </c>
      <c r="AX818" s="101" t="s">
        <v>6</v>
      </c>
      <c r="AY818" s="104" t="s">
        <v>90</v>
      </c>
    </row>
    <row r="819" spans="2:51" s="118" customFormat="1" x14ac:dyDescent="0.2">
      <c r="B819" s="119"/>
      <c r="D819" s="103" t="s">
        <v>99</v>
      </c>
      <c r="E819" s="120" t="s">
        <v>3</v>
      </c>
      <c r="F819" s="121" t="s">
        <v>230</v>
      </c>
      <c r="H819" s="120" t="s">
        <v>3</v>
      </c>
      <c r="I819" s="122"/>
      <c r="L819" s="119"/>
      <c r="M819" s="123"/>
      <c r="T819" s="124"/>
      <c r="AT819" s="120" t="s">
        <v>99</v>
      </c>
      <c r="AU819" s="120" t="s">
        <v>5</v>
      </c>
      <c r="AV819" s="118" t="s">
        <v>89</v>
      </c>
      <c r="AW819" s="118" t="s">
        <v>101</v>
      </c>
      <c r="AX819" s="118" t="s">
        <v>6</v>
      </c>
      <c r="AY819" s="120" t="s">
        <v>90</v>
      </c>
    </row>
    <row r="820" spans="2:51" s="101" customFormat="1" x14ac:dyDescent="0.2">
      <c r="B820" s="102"/>
      <c r="D820" s="103" t="s">
        <v>99</v>
      </c>
      <c r="E820" s="104" t="s">
        <v>3</v>
      </c>
      <c r="F820" s="105" t="s">
        <v>793</v>
      </c>
      <c r="H820" s="106">
        <v>-3.1629999999999998</v>
      </c>
      <c r="I820" s="107"/>
      <c r="L820" s="102"/>
      <c r="M820" s="108"/>
      <c r="T820" s="109"/>
      <c r="AT820" s="104" t="s">
        <v>99</v>
      </c>
      <c r="AU820" s="104" t="s">
        <v>5</v>
      </c>
      <c r="AV820" s="101" t="s">
        <v>5</v>
      </c>
      <c r="AW820" s="101" t="s">
        <v>101</v>
      </c>
      <c r="AX820" s="101" t="s">
        <v>6</v>
      </c>
      <c r="AY820" s="104" t="s">
        <v>90</v>
      </c>
    </row>
    <row r="821" spans="2:51" s="101" customFormat="1" x14ac:dyDescent="0.2">
      <c r="B821" s="102"/>
      <c r="D821" s="103" t="s">
        <v>99</v>
      </c>
      <c r="E821" s="104" t="s">
        <v>3</v>
      </c>
      <c r="F821" s="105" t="s">
        <v>806</v>
      </c>
      <c r="H821" s="106">
        <v>-2.4300000000000002</v>
      </c>
      <c r="I821" s="107"/>
      <c r="L821" s="102"/>
      <c r="M821" s="108"/>
      <c r="T821" s="109"/>
      <c r="AT821" s="104" t="s">
        <v>99</v>
      </c>
      <c r="AU821" s="104" t="s">
        <v>5</v>
      </c>
      <c r="AV821" s="101" t="s">
        <v>5</v>
      </c>
      <c r="AW821" s="101" t="s">
        <v>101</v>
      </c>
      <c r="AX821" s="101" t="s">
        <v>6</v>
      </c>
      <c r="AY821" s="104" t="s">
        <v>90</v>
      </c>
    </row>
    <row r="822" spans="2:51" s="118" customFormat="1" x14ac:dyDescent="0.2">
      <c r="B822" s="119"/>
      <c r="D822" s="103" t="s">
        <v>99</v>
      </c>
      <c r="E822" s="120" t="s">
        <v>3</v>
      </c>
      <c r="F822" s="121" t="s">
        <v>638</v>
      </c>
      <c r="H822" s="120" t="s">
        <v>3</v>
      </c>
      <c r="I822" s="122"/>
      <c r="L822" s="119"/>
      <c r="M822" s="123"/>
      <c r="T822" s="124"/>
      <c r="AT822" s="120" t="s">
        <v>99</v>
      </c>
      <c r="AU822" s="120" t="s">
        <v>5</v>
      </c>
      <c r="AV822" s="118" t="s">
        <v>89</v>
      </c>
      <c r="AW822" s="118" t="s">
        <v>101</v>
      </c>
      <c r="AX822" s="118" t="s">
        <v>6</v>
      </c>
      <c r="AY822" s="120" t="s">
        <v>90</v>
      </c>
    </row>
    <row r="823" spans="2:51" s="101" customFormat="1" x14ac:dyDescent="0.2">
      <c r="B823" s="102"/>
      <c r="D823" s="103" t="s">
        <v>99</v>
      </c>
      <c r="E823" s="104" t="s">
        <v>3</v>
      </c>
      <c r="F823" s="105" t="s">
        <v>794</v>
      </c>
      <c r="H823" s="106">
        <v>1.663</v>
      </c>
      <c r="I823" s="107"/>
      <c r="L823" s="102"/>
      <c r="M823" s="108"/>
      <c r="T823" s="109"/>
      <c r="AT823" s="104" t="s">
        <v>99</v>
      </c>
      <c r="AU823" s="104" t="s">
        <v>5</v>
      </c>
      <c r="AV823" s="101" t="s">
        <v>5</v>
      </c>
      <c r="AW823" s="101" t="s">
        <v>101</v>
      </c>
      <c r="AX823" s="101" t="s">
        <v>6</v>
      </c>
      <c r="AY823" s="104" t="s">
        <v>90</v>
      </c>
    </row>
    <row r="824" spans="2:51" s="125" customFormat="1" x14ac:dyDescent="0.2">
      <c r="B824" s="126"/>
      <c r="D824" s="103" t="s">
        <v>99</v>
      </c>
      <c r="E824" s="127" t="s">
        <v>3</v>
      </c>
      <c r="F824" s="128" t="s">
        <v>206</v>
      </c>
      <c r="H824" s="129">
        <v>45.9</v>
      </c>
      <c r="I824" s="130"/>
      <c r="L824" s="126"/>
      <c r="M824" s="131"/>
      <c r="T824" s="132"/>
      <c r="AT824" s="127" t="s">
        <v>99</v>
      </c>
      <c r="AU824" s="127" t="s">
        <v>5</v>
      </c>
      <c r="AV824" s="125" t="s">
        <v>107</v>
      </c>
      <c r="AW824" s="125" t="s">
        <v>101</v>
      </c>
      <c r="AX824" s="125" t="s">
        <v>6</v>
      </c>
      <c r="AY824" s="127" t="s">
        <v>90</v>
      </c>
    </row>
    <row r="825" spans="2:51" s="118" customFormat="1" x14ac:dyDescent="0.2">
      <c r="B825" s="119"/>
      <c r="D825" s="103" t="s">
        <v>99</v>
      </c>
      <c r="E825" s="120" t="s">
        <v>3</v>
      </c>
      <c r="F825" s="121" t="s">
        <v>880</v>
      </c>
      <c r="H825" s="120" t="s">
        <v>3</v>
      </c>
      <c r="I825" s="122"/>
      <c r="L825" s="119"/>
      <c r="M825" s="123"/>
      <c r="T825" s="124"/>
      <c r="AT825" s="120" t="s">
        <v>99</v>
      </c>
      <c r="AU825" s="120" t="s">
        <v>5</v>
      </c>
      <c r="AV825" s="118" t="s">
        <v>89</v>
      </c>
      <c r="AW825" s="118" t="s">
        <v>101</v>
      </c>
      <c r="AX825" s="118" t="s">
        <v>6</v>
      </c>
      <c r="AY825" s="120" t="s">
        <v>90</v>
      </c>
    </row>
    <row r="826" spans="2:51" s="101" customFormat="1" x14ac:dyDescent="0.2">
      <c r="B826" s="102"/>
      <c r="D826" s="103" t="s">
        <v>99</v>
      </c>
      <c r="E826" s="104" t="s">
        <v>3</v>
      </c>
      <c r="F826" s="105" t="s">
        <v>881</v>
      </c>
      <c r="H826" s="106">
        <v>56.7</v>
      </c>
      <c r="I826" s="107"/>
      <c r="L826" s="102"/>
      <c r="M826" s="108"/>
      <c r="T826" s="109"/>
      <c r="AT826" s="104" t="s">
        <v>99</v>
      </c>
      <c r="AU826" s="104" t="s">
        <v>5</v>
      </c>
      <c r="AV826" s="101" t="s">
        <v>5</v>
      </c>
      <c r="AW826" s="101" t="s">
        <v>101</v>
      </c>
      <c r="AX826" s="101" t="s">
        <v>6</v>
      </c>
      <c r="AY826" s="104" t="s">
        <v>90</v>
      </c>
    </row>
    <row r="827" spans="2:51" s="118" customFormat="1" x14ac:dyDescent="0.2">
      <c r="B827" s="119"/>
      <c r="D827" s="103" t="s">
        <v>99</v>
      </c>
      <c r="E827" s="120" t="s">
        <v>3</v>
      </c>
      <c r="F827" s="121" t="s">
        <v>230</v>
      </c>
      <c r="H827" s="120" t="s">
        <v>3</v>
      </c>
      <c r="I827" s="122"/>
      <c r="L827" s="119"/>
      <c r="M827" s="123"/>
      <c r="T827" s="124"/>
      <c r="AT827" s="120" t="s">
        <v>99</v>
      </c>
      <c r="AU827" s="120" t="s">
        <v>5</v>
      </c>
      <c r="AV827" s="118" t="s">
        <v>89</v>
      </c>
      <c r="AW827" s="118" t="s">
        <v>101</v>
      </c>
      <c r="AX827" s="118" t="s">
        <v>6</v>
      </c>
      <c r="AY827" s="120" t="s">
        <v>90</v>
      </c>
    </row>
    <row r="828" spans="2:51" s="101" customFormat="1" x14ac:dyDescent="0.2">
      <c r="B828" s="102"/>
      <c r="D828" s="103" t="s">
        <v>99</v>
      </c>
      <c r="E828" s="104" t="s">
        <v>3</v>
      </c>
      <c r="F828" s="105" t="s">
        <v>882</v>
      </c>
      <c r="H828" s="106">
        <v>-8.3699999999999992</v>
      </c>
      <c r="I828" s="107"/>
      <c r="L828" s="102"/>
      <c r="M828" s="108"/>
      <c r="T828" s="109"/>
      <c r="AT828" s="104" t="s">
        <v>99</v>
      </c>
      <c r="AU828" s="104" t="s">
        <v>5</v>
      </c>
      <c r="AV828" s="101" t="s">
        <v>5</v>
      </c>
      <c r="AW828" s="101" t="s">
        <v>101</v>
      </c>
      <c r="AX828" s="101" t="s">
        <v>6</v>
      </c>
      <c r="AY828" s="104" t="s">
        <v>90</v>
      </c>
    </row>
    <row r="829" spans="2:51" s="125" customFormat="1" x14ac:dyDescent="0.2">
      <c r="B829" s="126"/>
      <c r="D829" s="103" t="s">
        <v>99</v>
      </c>
      <c r="E829" s="127" t="s">
        <v>3</v>
      </c>
      <c r="F829" s="128" t="s">
        <v>206</v>
      </c>
      <c r="H829" s="129">
        <v>48.33</v>
      </c>
      <c r="I829" s="130"/>
      <c r="L829" s="126"/>
      <c r="M829" s="131"/>
      <c r="T829" s="132"/>
      <c r="AT829" s="127" t="s">
        <v>99</v>
      </c>
      <c r="AU829" s="127" t="s">
        <v>5</v>
      </c>
      <c r="AV829" s="125" t="s">
        <v>107</v>
      </c>
      <c r="AW829" s="125" t="s">
        <v>101</v>
      </c>
      <c r="AX829" s="125" t="s">
        <v>6</v>
      </c>
      <c r="AY829" s="127" t="s">
        <v>90</v>
      </c>
    </row>
    <row r="830" spans="2:51" s="118" customFormat="1" x14ac:dyDescent="0.2">
      <c r="B830" s="119"/>
      <c r="D830" s="103" t="s">
        <v>99</v>
      </c>
      <c r="E830" s="120" t="s">
        <v>3</v>
      </c>
      <c r="F830" s="121" t="s">
        <v>883</v>
      </c>
      <c r="H830" s="120" t="s">
        <v>3</v>
      </c>
      <c r="I830" s="122"/>
      <c r="L830" s="119"/>
      <c r="M830" s="123"/>
      <c r="T830" s="124"/>
      <c r="AT830" s="120" t="s">
        <v>99</v>
      </c>
      <c r="AU830" s="120" t="s">
        <v>5</v>
      </c>
      <c r="AV830" s="118" t="s">
        <v>89</v>
      </c>
      <c r="AW830" s="118" t="s">
        <v>101</v>
      </c>
      <c r="AX830" s="118" t="s">
        <v>6</v>
      </c>
      <c r="AY830" s="120" t="s">
        <v>90</v>
      </c>
    </row>
    <row r="831" spans="2:51" s="101" customFormat="1" x14ac:dyDescent="0.2">
      <c r="B831" s="102"/>
      <c r="D831" s="103" t="s">
        <v>99</v>
      </c>
      <c r="E831" s="104" t="s">
        <v>3</v>
      </c>
      <c r="F831" s="105" t="s">
        <v>884</v>
      </c>
      <c r="H831" s="106">
        <v>78.930000000000007</v>
      </c>
      <c r="I831" s="107"/>
      <c r="L831" s="102"/>
      <c r="M831" s="108"/>
      <c r="T831" s="109"/>
      <c r="AT831" s="104" t="s">
        <v>99</v>
      </c>
      <c r="AU831" s="104" t="s">
        <v>5</v>
      </c>
      <c r="AV831" s="101" t="s">
        <v>5</v>
      </c>
      <c r="AW831" s="101" t="s">
        <v>101</v>
      </c>
      <c r="AX831" s="101" t="s">
        <v>6</v>
      </c>
      <c r="AY831" s="104" t="s">
        <v>90</v>
      </c>
    </row>
    <row r="832" spans="2:51" s="118" customFormat="1" x14ac:dyDescent="0.2">
      <c r="B832" s="119"/>
      <c r="D832" s="103" t="s">
        <v>99</v>
      </c>
      <c r="E832" s="120" t="s">
        <v>3</v>
      </c>
      <c r="F832" s="121" t="s">
        <v>230</v>
      </c>
      <c r="H832" s="120" t="s">
        <v>3</v>
      </c>
      <c r="I832" s="122"/>
      <c r="L832" s="119"/>
      <c r="M832" s="123"/>
      <c r="T832" s="124"/>
      <c r="AT832" s="120" t="s">
        <v>99</v>
      </c>
      <c r="AU832" s="120" t="s">
        <v>5</v>
      </c>
      <c r="AV832" s="118" t="s">
        <v>89</v>
      </c>
      <c r="AW832" s="118" t="s">
        <v>101</v>
      </c>
      <c r="AX832" s="118" t="s">
        <v>6</v>
      </c>
      <c r="AY832" s="120" t="s">
        <v>90</v>
      </c>
    </row>
    <row r="833" spans="2:51" s="101" customFormat="1" x14ac:dyDescent="0.2">
      <c r="B833" s="102"/>
      <c r="D833" s="103" t="s">
        <v>99</v>
      </c>
      <c r="E833" s="104" t="s">
        <v>3</v>
      </c>
      <c r="F833" s="105" t="s">
        <v>797</v>
      </c>
      <c r="H833" s="106">
        <v>-6.3250000000000002</v>
      </c>
      <c r="I833" s="107"/>
      <c r="L833" s="102"/>
      <c r="M833" s="108"/>
      <c r="T833" s="109"/>
      <c r="AT833" s="104" t="s">
        <v>99</v>
      </c>
      <c r="AU833" s="104" t="s">
        <v>5</v>
      </c>
      <c r="AV833" s="101" t="s">
        <v>5</v>
      </c>
      <c r="AW833" s="101" t="s">
        <v>101</v>
      </c>
      <c r="AX833" s="101" t="s">
        <v>6</v>
      </c>
      <c r="AY833" s="104" t="s">
        <v>90</v>
      </c>
    </row>
    <row r="834" spans="2:51" s="101" customFormat="1" x14ac:dyDescent="0.2">
      <c r="B834" s="102"/>
      <c r="D834" s="103" t="s">
        <v>99</v>
      </c>
      <c r="E834" s="104" t="s">
        <v>3</v>
      </c>
      <c r="F834" s="105" t="s">
        <v>798</v>
      </c>
      <c r="H834" s="106">
        <v>-4.59</v>
      </c>
      <c r="I834" s="107"/>
      <c r="L834" s="102"/>
      <c r="M834" s="108"/>
      <c r="T834" s="109"/>
      <c r="AT834" s="104" t="s">
        <v>99</v>
      </c>
      <c r="AU834" s="104" t="s">
        <v>5</v>
      </c>
      <c r="AV834" s="101" t="s">
        <v>5</v>
      </c>
      <c r="AW834" s="101" t="s">
        <v>101</v>
      </c>
      <c r="AX834" s="101" t="s">
        <v>6</v>
      </c>
      <c r="AY834" s="104" t="s">
        <v>90</v>
      </c>
    </row>
    <row r="835" spans="2:51" s="118" customFormat="1" x14ac:dyDescent="0.2">
      <c r="B835" s="119"/>
      <c r="D835" s="103" t="s">
        <v>99</v>
      </c>
      <c r="E835" s="120" t="s">
        <v>3</v>
      </c>
      <c r="F835" s="121" t="s">
        <v>638</v>
      </c>
      <c r="H835" s="120" t="s">
        <v>3</v>
      </c>
      <c r="I835" s="122"/>
      <c r="L835" s="119"/>
      <c r="M835" s="123"/>
      <c r="T835" s="124"/>
      <c r="AT835" s="120" t="s">
        <v>99</v>
      </c>
      <c r="AU835" s="120" t="s">
        <v>5</v>
      </c>
      <c r="AV835" s="118" t="s">
        <v>89</v>
      </c>
      <c r="AW835" s="118" t="s">
        <v>101</v>
      </c>
      <c r="AX835" s="118" t="s">
        <v>6</v>
      </c>
      <c r="AY835" s="120" t="s">
        <v>90</v>
      </c>
    </row>
    <row r="836" spans="2:51" s="101" customFormat="1" x14ac:dyDescent="0.2">
      <c r="B836" s="102"/>
      <c r="D836" s="103" t="s">
        <v>99</v>
      </c>
      <c r="E836" s="104" t="s">
        <v>3</v>
      </c>
      <c r="F836" s="105" t="s">
        <v>885</v>
      </c>
      <c r="H836" s="106">
        <v>332.5</v>
      </c>
      <c r="I836" s="107"/>
      <c r="L836" s="102"/>
      <c r="M836" s="108"/>
      <c r="T836" s="109"/>
      <c r="AT836" s="104" t="s">
        <v>99</v>
      </c>
      <c r="AU836" s="104" t="s">
        <v>5</v>
      </c>
      <c r="AV836" s="101" t="s">
        <v>5</v>
      </c>
      <c r="AW836" s="101" t="s">
        <v>101</v>
      </c>
      <c r="AX836" s="101" t="s">
        <v>6</v>
      </c>
      <c r="AY836" s="104" t="s">
        <v>90</v>
      </c>
    </row>
    <row r="837" spans="2:51" s="125" customFormat="1" x14ac:dyDescent="0.2">
      <c r="B837" s="126"/>
      <c r="D837" s="103" t="s">
        <v>99</v>
      </c>
      <c r="E837" s="127" t="s">
        <v>3</v>
      </c>
      <c r="F837" s="128" t="s">
        <v>206</v>
      </c>
      <c r="H837" s="129">
        <v>400.51499999999999</v>
      </c>
      <c r="I837" s="130"/>
      <c r="L837" s="126"/>
      <c r="M837" s="131"/>
      <c r="T837" s="132"/>
      <c r="AT837" s="127" t="s">
        <v>99</v>
      </c>
      <c r="AU837" s="127" t="s">
        <v>5</v>
      </c>
      <c r="AV837" s="125" t="s">
        <v>107</v>
      </c>
      <c r="AW837" s="125" t="s">
        <v>101</v>
      </c>
      <c r="AX837" s="125" t="s">
        <v>6</v>
      </c>
      <c r="AY837" s="127" t="s">
        <v>90</v>
      </c>
    </row>
    <row r="838" spans="2:51" s="118" customFormat="1" x14ac:dyDescent="0.2">
      <c r="B838" s="119"/>
      <c r="D838" s="103" t="s">
        <v>99</v>
      </c>
      <c r="E838" s="120" t="s">
        <v>3</v>
      </c>
      <c r="F838" s="121" t="s">
        <v>886</v>
      </c>
      <c r="H838" s="120" t="s">
        <v>3</v>
      </c>
      <c r="I838" s="122"/>
      <c r="L838" s="119"/>
      <c r="M838" s="123"/>
      <c r="T838" s="124"/>
      <c r="AT838" s="120" t="s">
        <v>99</v>
      </c>
      <c r="AU838" s="120" t="s">
        <v>5</v>
      </c>
      <c r="AV838" s="118" t="s">
        <v>89</v>
      </c>
      <c r="AW838" s="118" t="s">
        <v>101</v>
      </c>
      <c r="AX838" s="118" t="s">
        <v>6</v>
      </c>
      <c r="AY838" s="120" t="s">
        <v>90</v>
      </c>
    </row>
    <row r="839" spans="2:51" s="101" customFormat="1" x14ac:dyDescent="0.2">
      <c r="B839" s="102"/>
      <c r="D839" s="103" t="s">
        <v>99</v>
      </c>
      <c r="E839" s="104" t="s">
        <v>3</v>
      </c>
      <c r="F839" s="105" t="s">
        <v>887</v>
      </c>
      <c r="H839" s="106">
        <v>98.67</v>
      </c>
      <c r="I839" s="107"/>
      <c r="L839" s="102"/>
      <c r="M839" s="108"/>
      <c r="T839" s="109"/>
      <c r="AT839" s="104" t="s">
        <v>99</v>
      </c>
      <c r="AU839" s="104" t="s">
        <v>5</v>
      </c>
      <c r="AV839" s="101" t="s">
        <v>5</v>
      </c>
      <c r="AW839" s="101" t="s">
        <v>101</v>
      </c>
      <c r="AX839" s="101" t="s">
        <v>6</v>
      </c>
      <c r="AY839" s="104" t="s">
        <v>90</v>
      </c>
    </row>
    <row r="840" spans="2:51" s="118" customFormat="1" x14ac:dyDescent="0.2">
      <c r="B840" s="119"/>
      <c r="D840" s="103" t="s">
        <v>99</v>
      </c>
      <c r="E840" s="120" t="s">
        <v>3</v>
      </c>
      <c r="F840" s="121" t="s">
        <v>888</v>
      </c>
      <c r="H840" s="120" t="s">
        <v>3</v>
      </c>
      <c r="I840" s="122"/>
      <c r="L840" s="119"/>
      <c r="M840" s="123"/>
      <c r="T840" s="124"/>
      <c r="AT840" s="120" t="s">
        <v>99</v>
      </c>
      <c r="AU840" s="120" t="s">
        <v>5</v>
      </c>
      <c r="AV840" s="118" t="s">
        <v>89</v>
      </c>
      <c r="AW840" s="118" t="s">
        <v>101</v>
      </c>
      <c r="AX840" s="118" t="s">
        <v>6</v>
      </c>
      <c r="AY840" s="120" t="s">
        <v>90</v>
      </c>
    </row>
    <row r="841" spans="2:51" s="101" customFormat="1" x14ac:dyDescent="0.2">
      <c r="B841" s="102"/>
      <c r="D841" s="103" t="s">
        <v>99</v>
      </c>
      <c r="E841" s="104" t="s">
        <v>3</v>
      </c>
      <c r="F841" s="105" t="s">
        <v>868</v>
      </c>
      <c r="H841" s="106">
        <v>-9.4879999999999995</v>
      </c>
      <c r="I841" s="107"/>
      <c r="L841" s="102"/>
      <c r="M841" s="108"/>
      <c r="T841" s="109"/>
      <c r="AT841" s="104" t="s">
        <v>99</v>
      </c>
      <c r="AU841" s="104" t="s">
        <v>5</v>
      </c>
      <c r="AV841" s="101" t="s">
        <v>5</v>
      </c>
      <c r="AW841" s="101" t="s">
        <v>101</v>
      </c>
      <c r="AX841" s="101" t="s">
        <v>6</v>
      </c>
      <c r="AY841" s="104" t="s">
        <v>90</v>
      </c>
    </row>
    <row r="842" spans="2:51" s="101" customFormat="1" x14ac:dyDescent="0.2">
      <c r="B842" s="102"/>
      <c r="D842" s="103" t="s">
        <v>99</v>
      </c>
      <c r="E842" s="104" t="s">
        <v>3</v>
      </c>
      <c r="F842" s="105" t="s">
        <v>858</v>
      </c>
      <c r="H842" s="106">
        <v>-4.8600000000000003</v>
      </c>
      <c r="I842" s="107"/>
      <c r="L842" s="102"/>
      <c r="M842" s="108"/>
      <c r="T842" s="109"/>
      <c r="AT842" s="104" t="s">
        <v>99</v>
      </c>
      <c r="AU842" s="104" t="s">
        <v>5</v>
      </c>
      <c r="AV842" s="101" t="s">
        <v>5</v>
      </c>
      <c r="AW842" s="101" t="s">
        <v>101</v>
      </c>
      <c r="AX842" s="101" t="s">
        <v>6</v>
      </c>
      <c r="AY842" s="104" t="s">
        <v>90</v>
      </c>
    </row>
    <row r="843" spans="2:51" s="118" customFormat="1" x14ac:dyDescent="0.2">
      <c r="B843" s="119"/>
      <c r="D843" s="103" t="s">
        <v>99</v>
      </c>
      <c r="E843" s="120" t="s">
        <v>3</v>
      </c>
      <c r="F843" s="121" t="s">
        <v>638</v>
      </c>
      <c r="H843" s="120" t="s">
        <v>3</v>
      </c>
      <c r="I843" s="122"/>
      <c r="L843" s="119"/>
      <c r="M843" s="123"/>
      <c r="T843" s="124"/>
      <c r="AT843" s="120" t="s">
        <v>99</v>
      </c>
      <c r="AU843" s="120" t="s">
        <v>5</v>
      </c>
      <c r="AV843" s="118" t="s">
        <v>89</v>
      </c>
      <c r="AW843" s="118" t="s">
        <v>101</v>
      </c>
      <c r="AX843" s="118" t="s">
        <v>6</v>
      </c>
      <c r="AY843" s="120" t="s">
        <v>90</v>
      </c>
    </row>
    <row r="844" spans="2:51" s="101" customFormat="1" x14ac:dyDescent="0.2">
      <c r="B844" s="102"/>
      <c r="D844" s="103" t="s">
        <v>99</v>
      </c>
      <c r="E844" s="104" t="s">
        <v>3</v>
      </c>
      <c r="F844" s="105" t="s">
        <v>830</v>
      </c>
      <c r="H844" s="106">
        <v>4.9880000000000004</v>
      </c>
      <c r="I844" s="107"/>
      <c r="L844" s="102"/>
      <c r="M844" s="108"/>
      <c r="T844" s="109"/>
      <c r="AT844" s="104" t="s">
        <v>99</v>
      </c>
      <c r="AU844" s="104" t="s">
        <v>5</v>
      </c>
      <c r="AV844" s="101" t="s">
        <v>5</v>
      </c>
      <c r="AW844" s="101" t="s">
        <v>101</v>
      </c>
      <c r="AX844" s="101" t="s">
        <v>6</v>
      </c>
      <c r="AY844" s="104" t="s">
        <v>90</v>
      </c>
    </row>
    <row r="845" spans="2:51" s="125" customFormat="1" x14ac:dyDescent="0.2">
      <c r="B845" s="126"/>
      <c r="D845" s="103" t="s">
        <v>99</v>
      </c>
      <c r="E845" s="127" t="s">
        <v>3</v>
      </c>
      <c r="F845" s="128" t="s">
        <v>206</v>
      </c>
      <c r="H845" s="129">
        <v>89.31</v>
      </c>
      <c r="I845" s="130"/>
      <c r="L845" s="126"/>
      <c r="M845" s="131"/>
      <c r="T845" s="132"/>
      <c r="AT845" s="127" t="s">
        <v>99</v>
      </c>
      <c r="AU845" s="127" t="s">
        <v>5</v>
      </c>
      <c r="AV845" s="125" t="s">
        <v>107</v>
      </c>
      <c r="AW845" s="125" t="s">
        <v>101</v>
      </c>
      <c r="AX845" s="125" t="s">
        <v>6</v>
      </c>
      <c r="AY845" s="127" t="s">
        <v>90</v>
      </c>
    </row>
    <row r="846" spans="2:51" s="118" customFormat="1" x14ac:dyDescent="0.2">
      <c r="B846" s="119"/>
      <c r="D846" s="103" t="s">
        <v>99</v>
      </c>
      <c r="E846" s="120" t="s">
        <v>3</v>
      </c>
      <c r="F846" s="121" t="s">
        <v>889</v>
      </c>
      <c r="H846" s="120" t="s">
        <v>3</v>
      </c>
      <c r="I846" s="122"/>
      <c r="L846" s="119"/>
      <c r="M846" s="123"/>
      <c r="T846" s="124"/>
      <c r="AT846" s="120" t="s">
        <v>99</v>
      </c>
      <c r="AU846" s="120" t="s">
        <v>5</v>
      </c>
      <c r="AV846" s="118" t="s">
        <v>89</v>
      </c>
      <c r="AW846" s="118" t="s">
        <v>101</v>
      </c>
      <c r="AX846" s="118" t="s">
        <v>6</v>
      </c>
      <c r="AY846" s="120" t="s">
        <v>90</v>
      </c>
    </row>
    <row r="847" spans="2:51" s="101" customFormat="1" x14ac:dyDescent="0.2">
      <c r="B847" s="102"/>
      <c r="D847" s="103" t="s">
        <v>99</v>
      </c>
      <c r="E847" s="104" t="s">
        <v>3</v>
      </c>
      <c r="F847" s="105" t="s">
        <v>890</v>
      </c>
      <c r="H847" s="106">
        <v>54.24</v>
      </c>
      <c r="I847" s="107"/>
      <c r="L847" s="102"/>
      <c r="M847" s="108"/>
      <c r="T847" s="109"/>
      <c r="AT847" s="104" t="s">
        <v>99</v>
      </c>
      <c r="AU847" s="104" t="s">
        <v>5</v>
      </c>
      <c r="AV847" s="101" t="s">
        <v>5</v>
      </c>
      <c r="AW847" s="101" t="s">
        <v>101</v>
      </c>
      <c r="AX847" s="101" t="s">
        <v>6</v>
      </c>
      <c r="AY847" s="104" t="s">
        <v>90</v>
      </c>
    </row>
    <row r="848" spans="2:51" s="118" customFormat="1" x14ac:dyDescent="0.2">
      <c r="B848" s="119"/>
      <c r="D848" s="103" t="s">
        <v>99</v>
      </c>
      <c r="E848" s="120" t="s">
        <v>3</v>
      </c>
      <c r="F848" s="121" t="s">
        <v>230</v>
      </c>
      <c r="H848" s="120" t="s">
        <v>3</v>
      </c>
      <c r="I848" s="122"/>
      <c r="L848" s="119"/>
      <c r="M848" s="123"/>
      <c r="T848" s="124"/>
      <c r="AT848" s="120" t="s">
        <v>99</v>
      </c>
      <c r="AU848" s="120" t="s">
        <v>5</v>
      </c>
      <c r="AV848" s="118" t="s">
        <v>89</v>
      </c>
      <c r="AW848" s="118" t="s">
        <v>101</v>
      </c>
      <c r="AX848" s="118" t="s">
        <v>6</v>
      </c>
      <c r="AY848" s="120" t="s">
        <v>90</v>
      </c>
    </row>
    <row r="849" spans="2:51" s="101" customFormat="1" x14ac:dyDescent="0.2">
      <c r="B849" s="102"/>
      <c r="D849" s="103" t="s">
        <v>99</v>
      </c>
      <c r="E849" s="104" t="s">
        <v>3</v>
      </c>
      <c r="F849" s="105" t="s">
        <v>793</v>
      </c>
      <c r="H849" s="106">
        <v>-3.1629999999999998</v>
      </c>
      <c r="I849" s="107"/>
      <c r="L849" s="102"/>
      <c r="M849" s="108"/>
      <c r="T849" s="109"/>
      <c r="AT849" s="104" t="s">
        <v>99</v>
      </c>
      <c r="AU849" s="104" t="s">
        <v>5</v>
      </c>
      <c r="AV849" s="101" t="s">
        <v>5</v>
      </c>
      <c r="AW849" s="101" t="s">
        <v>101</v>
      </c>
      <c r="AX849" s="101" t="s">
        <v>6</v>
      </c>
      <c r="AY849" s="104" t="s">
        <v>90</v>
      </c>
    </row>
    <row r="850" spans="2:51" s="101" customFormat="1" x14ac:dyDescent="0.2">
      <c r="B850" s="102"/>
      <c r="D850" s="103" t="s">
        <v>99</v>
      </c>
      <c r="E850" s="104" t="s">
        <v>3</v>
      </c>
      <c r="F850" s="105" t="s">
        <v>806</v>
      </c>
      <c r="H850" s="106">
        <v>-2.4300000000000002</v>
      </c>
      <c r="I850" s="107"/>
      <c r="L850" s="102"/>
      <c r="M850" s="108"/>
      <c r="T850" s="109"/>
      <c r="AT850" s="104" t="s">
        <v>99</v>
      </c>
      <c r="AU850" s="104" t="s">
        <v>5</v>
      </c>
      <c r="AV850" s="101" t="s">
        <v>5</v>
      </c>
      <c r="AW850" s="101" t="s">
        <v>101</v>
      </c>
      <c r="AX850" s="101" t="s">
        <v>6</v>
      </c>
      <c r="AY850" s="104" t="s">
        <v>90</v>
      </c>
    </row>
    <row r="851" spans="2:51" s="118" customFormat="1" x14ac:dyDescent="0.2">
      <c r="B851" s="119"/>
      <c r="D851" s="103" t="s">
        <v>99</v>
      </c>
      <c r="E851" s="120" t="s">
        <v>3</v>
      </c>
      <c r="F851" s="121" t="s">
        <v>638</v>
      </c>
      <c r="H851" s="120" t="s">
        <v>3</v>
      </c>
      <c r="I851" s="122"/>
      <c r="L851" s="119"/>
      <c r="M851" s="123"/>
      <c r="T851" s="124"/>
      <c r="AT851" s="120" t="s">
        <v>99</v>
      </c>
      <c r="AU851" s="120" t="s">
        <v>5</v>
      </c>
      <c r="AV851" s="118" t="s">
        <v>89</v>
      </c>
      <c r="AW851" s="118" t="s">
        <v>101</v>
      </c>
      <c r="AX851" s="118" t="s">
        <v>6</v>
      </c>
      <c r="AY851" s="120" t="s">
        <v>90</v>
      </c>
    </row>
    <row r="852" spans="2:51" s="101" customFormat="1" x14ac:dyDescent="0.2">
      <c r="B852" s="102"/>
      <c r="D852" s="103" t="s">
        <v>99</v>
      </c>
      <c r="E852" s="104" t="s">
        <v>3</v>
      </c>
      <c r="F852" s="105" t="s">
        <v>794</v>
      </c>
      <c r="H852" s="106">
        <v>1.663</v>
      </c>
      <c r="I852" s="107"/>
      <c r="L852" s="102"/>
      <c r="M852" s="108"/>
      <c r="T852" s="109"/>
      <c r="AT852" s="104" t="s">
        <v>99</v>
      </c>
      <c r="AU852" s="104" t="s">
        <v>5</v>
      </c>
      <c r="AV852" s="101" t="s">
        <v>5</v>
      </c>
      <c r="AW852" s="101" t="s">
        <v>101</v>
      </c>
      <c r="AX852" s="101" t="s">
        <v>6</v>
      </c>
      <c r="AY852" s="104" t="s">
        <v>90</v>
      </c>
    </row>
    <row r="853" spans="2:51" s="125" customFormat="1" x14ac:dyDescent="0.2">
      <c r="B853" s="126"/>
      <c r="D853" s="103" t="s">
        <v>99</v>
      </c>
      <c r="E853" s="127" t="s">
        <v>3</v>
      </c>
      <c r="F853" s="128" t="s">
        <v>206</v>
      </c>
      <c r="H853" s="129">
        <v>50.31</v>
      </c>
      <c r="I853" s="130"/>
      <c r="L853" s="126"/>
      <c r="M853" s="131"/>
      <c r="T853" s="132"/>
      <c r="AT853" s="127" t="s">
        <v>99</v>
      </c>
      <c r="AU853" s="127" t="s">
        <v>5</v>
      </c>
      <c r="AV853" s="125" t="s">
        <v>107</v>
      </c>
      <c r="AW853" s="125" t="s">
        <v>101</v>
      </c>
      <c r="AX853" s="125" t="s">
        <v>6</v>
      </c>
      <c r="AY853" s="127" t="s">
        <v>90</v>
      </c>
    </row>
    <row r="854" spans="2:51" s="118" customFormat="1" x14ac:dyDescent="0.2">
      <c r="B854" s="119"/>
      <c r="D854" s="103" t="s">
        <v>99</v>
      </c>
      <c r="E854" s="120" t="s">
        <v>3</v>
      </c>
      <c r="F854" s="121" t="s">
        <v>891</v>
      </c>
      <c r="H854" s="120" t="s">
        <v>3</v>
      </c>
      <c r="I854" s="122"/>
      <c r="L854" s="119"/>
      <c r="M854" s="123"/>
      <c r="T854" s="124"/>
      <c r="AT854" s="120" t="s">
        <v>99</v>
      </c>
      <c r="AU854" s="120" t="s">
        <v>5</v>
      </c>
      <c r="AV854" s="118" t="s">
        <v>89</v>
      </c>
      <c r="AW854" s="118" t="s">
        <v>101</v>
      </c>
      <c r="AX854" s="118" t="s">
        <v>6</v>
      </c>
      <c r="AY854" s="120" t="s">
        <v>90</v>
      </c>
    </row>
    <row r="855" spans="2:51" s="101" customFormat="1" x14ac:dyDescent="0.2">
      <c r="B855" s="102"/>
      <c r="D855" s="103" t="s">
        <v>99</v>
      </c>
      <c r="E855" s="104" t="s">
        <v>3</v>
      </c>
      <c r="F855" s="105" t="s">
        <v>892</v>
      </c>
      <c r="H855" s="106">
        <v>128.893</v>
      </c>
      <c r="I855" s="107"/>
      <c r="L855" s="102"/>
      <c r="M855" s="108"/>
      <c r="T855" s="109"/>
      <c r="AT855" s="104" t="s">
        <v>99</v>
      </c>
      <c r="AU855" s="104" t="s">
        <v>5</v>
      </c>
      <c r="AV855" s="101" t="s">
        <v>5</v>
      </c>
      <c r="AW855" s="101" t="s">
        <v>101</v>
      </c>
      <c r="AX855" s="101" t="s">
        <v>6</v>
      </c>
      <c r="AY855" s="104" t="s">
        <v>90</v>
      </c>
    </row>
    <row r="856" spans="2:51" s="118" customFormat="1" x14ac:dyDescent="0.2">
      <c r="B856" s="119"/>
      <c r="D856" s="103" t="s">
        <v>99</v>
      </c>
      <c r="E856" s="120" t="s">
        <v>3</v>
      </c>
      <c r="F856" s="121" t="s">
        <v>230</v>
      </c>
      <c r="H856" s="120" t="s">
        <v>3</v>
      </c>
      <c r="I856" s="122"/>
      <c r="L856" s="119"/>
      <c r="M856" s="123"/>
      <c r="T856" s="124"/>
      <c r="AT856" s="120" t="s">
        <v>99</v>
      </c>
      <c r="AU856" s="120" t="s">
        <v>5</v>
      </c>
      <c r="AV856" s="118" t="s">
        <v>89</v>
      </c>
      <c r="AW856" s="118" t="s">
        <v>101</v>
      </c>
      <c r="AX856" s="118" t="s">
        <v>6</v>
      </c>
      <c r="AY856" s="120" t="s">
        <v>90</v>
      </c>
    </row>
    <row r="857" spans="2:51" s="101" customFormat="1" x14ac:dyDescent="0.2">
      <c r="B857" s="102"/>
      <c r="D857" s="103" t="s">
        <v>99</v>
      </c>
      <c r="E857" s="104" t="s">
        <v>3</v>
      </c>
      <c r="F857" s="105" t="s">
        <v>797</v>
      </c>
      <c r="H857" s="106">
        <v>-6.3250000000000002</v>
      </c>
      <c r="I857" s="107"/>
      <c r="L857" s="102"/>
      <c r="M857" s="108"/>
      <c r="T857" s="109"/>
      <c r="AT857" s="104" t="s">
        <v>99</v>
      </c>
      <c r="AU857" s="104" t="s">
        <v>5</v>
      </c>
      <c r="AV857" s="101" t="s">
        <v>5</v>
      </c>
      <c r="AW857" s="101" t="s">
        <v>101</v>
      </c>
      <c r="AX857" s="101" t="s">
        <v>6</v>
      </c>
      <c r="AY857" s="104" t="s">
        <v>90</v>
      </c>
    </row>
    <row r="858" spans="2:51" s="101" customFormat="1" x14ac:dyDescent="0.2">
      <c r="B858" s="102"/>
      <c r="D858" s="103" t="s">
        <v>99</v>
      </c>
      <c r="E858" s="104" t="s">
        <v>3</v>
      </c>
      <c r="F858" s="105" t="s">
        <v>806</v>
      </c>
      <c r="H858" s="106">
        <v>-2.4300000000000002</v>
      </c>
      <c r="I858" s="107"/>
      <c r="L858" s="102"/>
      <c r="M858" s="108"/>
      <c r="T858" s="109"/>
      <c r="AT858" s="104" t="s">
        <v>99</v>
      </c>
      <c r="AU858" s="104" t="s">
        <v>5</v>
      </c>
      <c r="AV858" s="101" t="s">
        <v>5</v>
      </c>
      <c r="AW858" s="101" t="s">
        <v>101</v>
      </c>
      <c r="AX858" s="101" t="s">
        <v>6</v>
      </c>
      <c r="AY858" s="104" t="s">
        <v>90</v>
      </c>
    </row>
    <row r="859" spans="2:51" s="101" customFormat="1" x14ac:dyDescent="0.2">
      <c r="B859" s="102"/>
      <c r="D859" s="103" t="s">
        <v>99</v>
      </c>
      <c r="E859" s="104" t="s">
        <v>3</v>
      </c>
      <c r="F859" s="105" t="s">
        <v>893</v>
      </c>
      <c r="H859" s="106">
        <v>-3.6360000000000001</v>
      </c>
      <c r="I859" s="107"/>
      <c r="L859" s="102"/>
      <c r="M859" s="108"/>
      <c r="T859" s="109"/>
      <c r="AT859" s="104" t="s">
        <v>99</v>
      </c>
      <c r="AU859" s="104" t="s">
        <v>5</v>
      </c>
      <c r="AV859" s="101" t="s">
        <v>5</v>
      </c>
      <c r="AW859" s="101" t="s">
        <v>101</v>
      </c>
      <c r="AX859" s="101" t="s">
        <v>6</v>
      </c>
      <c r="AY859" s="104" t="s">
        <v>90</v>
      </c>
    </row>
    <row r="860" spans="2:51" s="118" customFormat="1" x14ac:dyDescent="0.2">
      <c r="B860" s="119"/>
      <c r="D860" s="103" t="s">
        <v>99</v>
      </c>
      <c r="E860" s="120" t="s">
        <v>3</v>
      </c>
      <c r="F860" s="121" t="s">
        <v>638</v>
      </c>
      <c r="H860" s="120" t="s">
        <v>3</v>
      </c>
      <c r="I860" s="122"/>
      <c r="L860" s="119"/>
      <c r="M860" s="123"/>
      <c r="T860" s="124"/>
      <c r="AT860" s="120" t="s">
        <v>99</v>
      </c>
      <c r="AU860" s="120" t="s">
        <v>5</v>
      </c>
      <c r="AV860" s="118" t="s">
        <v>89</v>
      </c>
      <c r="AW860" s="118" t="s">
        <v>101</v>
      </c>
      <c r="AX860" s="118" t="s">
        <v>6</v>
      </c>
      <c r="AY860" s="120" t="s">
        <v>90</v>
      </c>
    </row>
    <row r="861" spans="2:51" s="101" customFormat="1" x14ac:dyDescent="0.2">
      <c r="B861" s="102"/>
      <c r="D861" s="103" t="s">
        <v>99</v>
      </c>
      <c r="E861" s="104" t="s">
        <v>3</v>
      </c>
      <c r="F861" s="105" t="s">
        <v>799</v>
      </c>
      <c r="H861" s="106">
        <v>3.3250000000000002</v>
      </c>
      <c r="I861" s="107"/>
      <c r="L861" s="102"/>
      <c r="M861" s="108"/>
      <c r="T861" s="109"/>
      <c r="AT861" s="104" t="s">
        <v>99</v>
      </c>
      <c r="AU861" s="104" t="s">
        <v>5</v>
      </c>
      <c r="AV861" s="101" t="s">
        <v>5</v>
      </c>
      <c r="AW861" s="101" t="s">
        <v>101</v>
      </c>
      <c r="AX861" s="101" t="s">
        <v>6</v>
      </c>
      <c r="AY861" s="104" t="s">
        <v>90</v>
      </c>
    </row>
    <row r="862" spans="2:51" s="125" customFormat="1" x14ac:dyDescent="0.2">
      <c r="B862" s="126"/>
      <c r="D862" s="103" t="s">
        <v>99</v>
      </c>
      <c r="E862" s="127" t="s">
        <v>3</v>
      </c>
      <c r="F862" s="128" t="s">
        <v>206</v>
      </c>
      <c r="H862" s="129">
        <v>119.827</v>
      </c>
      <c r="I862" s="130"/>
      <c r="L862" s="126"/>
      <c r="M862" s="131"/>
      <c r="T862" s="132"/>
      <c r="AT862" s="127" t="s">
        <v>99</v>
      </c>
      <c r="AU862" s="127" t="s">
        <v>5</v>
      </c>
      <c r="AV862" s="125" t="s">
        <v>107</v>
      </c>
      <c r="AW862" s="125" t="s">
        <v>101</v>
      </c>
      <c r="AX862" s="125" t="s">
        <v>6</v>
      </c>
      <c r="AY862" s="127" t="s">
        <v>90</v>
      </c>
    </row>
    <row r="863" spans="2:51" s="118" customFormat="1" x14ac:dyDescent="0.2">
      <c r="B863" s="119"/>
      <c r="D863" s="103" t="s">
        <v>99</v>
      </c>
      <c r="E863" s="120" t="s">
        <v>3</v>
      </c>
      <c r="F863" s="121" t="s">
        <v>894</v>
      </c>
      <c r="H863" s="120" t="s">
        <v>3</v>
      </c>
      <c r="I863" s="122"/>
      <c r="L863" s="119"/>
      <c r="M863" s="123"/>
      <c r="T863" s="124"/>
      <c r="AT863" s="120" t="s">
        <v>99</v>
      </c>
      <c r="AU863" s="120" t="s">
        <v>5</v>
      </c>
      <c r="AV863" s="118" t="s">
        <v>89</v>
      </c>
      <c r="AW863" s="118" t="s">
        <v>101</v>
      </c>
      <c r="AX863" s="118" t="s">
        <v>6</v>
      </c>
      <c r="AY863" s="120" t="s">
        <v>90</v>
      </c>
    </row>
    <row r="864" spans="2:51" s="101" customFormat="1" x14ac:dyDescent="0.2">
      <c r="B864" s="102"/>
      <c r="D864" s="103" t="s">
        <v>99</v>
      </c>
      <c r="E864" s="104" t="s">
        <v>3</v>
      </c>
      <c r="F864" s="105" t="s">
        <v>895</v>
      </c>
      <c r="H864" s="106">
        <v>64.625</v>
      </c>
      <c r="I864" s="107"/>
      <c r="L864" s="102"/>
      <c r="M864" s="108"/>
      <c r="T864" s="109"/>
      <c r="AT864" s="104" t="s">
        <v>99</v>
      </c>
      <c r="AU864" s="104" t="s">
        <v>5</v>
      </c>
      <c r="AV864" s="101" t="s">
        <v>5</v>
      </c>
      <c r="AW864" s="101" t="s">
        <v>101</v>
      </c>
      <c r="AX864" s="101" t="s">
        <v>6</v>
      </c>
      <c r="AY864" s="104" t="s">
        <v>90</v>
      </c>
    </row>
    <row r="865" spans="2:51" s="118" customFormat="1" x14ac:dyDescent="0.2">
      <c r="B865" s="119"/>
      <c r="D865" s="103" t="s">
        <v>99</v>
      </c>
      <c r="E865" s="120" t="s">
        <v>3</v>
      </c>
      <c r="F865" s="121" t="s">
        <v>230</v>
      </c>
      <c r="H865" s="120" t="s">
        <v>3</v>
      </c>
      <c r="I865" s="122"/>
      <c r="L865" s="119"/>
      <c r="M865" s="123"/>
      <c r="T865" s="124"/>
      <c r="AT865" s="120" t="s">
        <v>99</v>
      </c>
      <c r="AU865" s="120" t="s">
        <v>5</v>
      </c>
      <c r="AV865" s="118" t="s">
        <v>89</v>
      </c>
      <c r="AW865" s="118" t="s">
        <v>101</v>
      </c>
      <c r="AX865" s="118" t="s">
        <v>6</v>
      </c>
      <c r="AY865" s="120" t="s">
        <v>90</v>
      </c>
    </row>
    <row r="866" spans="2:51" s="101" customFormat="1" x14ac:dyDescent="0.2">
      <c r="B866" s="102"/>
      <c r="D866" s="103" t="s">
        <v>99</v>
      </c>
      <c r="E866" s="104" t="s">
        <v>3</v>
      </c>
      <c r="F866" s="105" t="s">
        <v>718</v>
      </c>
      <c r="H866" s="106">
        <v>-4.7279999999999998</v>
      </c>
      <c r="I866" s="107"/>
      <c r="L866" s="102"/>
      <c r="M866" s="108"/>
      <c r="T866" s="109"/>
      <c r="AT866" s="104" t="s">
        <v>99</v>
      </c>
      <c r="AU866" s="104" t="s">
        <v>5</v>
      </c>
      <c r="AV866" s="101" t="s">
        <v>5</v>
      </c>
      <c r="AW866" s="101" t="s">
        <v>101</v>
      </c>
      <c r="AX866" s="101" t="s">
        <v>6</v>
      </c>
      <c r="AY866" s="104" t="s">
        <v>90</v>
      </c>
    </row>
    <row r="867" spans="2:51" s="101" customFormat="1" x14ac:dyDescent="0.2">
      <c r="B867" s="102"/>
      <c r="D867" s="103" t="s">
        <v>99</v>
      </c>
      <c r="E867" s="104" t="s">
        <v>3</v>
      </c>
      <c r="F867" s="105" t="s">
        <v>793</v>
      </c>
      <c r="H867" s="106">
        <v>-3.1629999999999998</v>
      </c>
      <c r="I867" s="107"/>
      <c r="L867" s="102"/>
      <c r="M867" s="108"/>
      <c r="T867" s="109"/>
      <c r="AT867" s="104" t="s">
        <v>99</v>
      </c>
      <c r="AU867" s="104" t="s">
        <v>5</v>
      </c>
      <c r="AV867" s="101" t="s">
        <v>5</v>
      </c>
      <c r="AW867" s="101" t="s">
        <v>101</v>
      </c>
      <c r="AX867" s="101" t="s">
        <v>6</v>
      </c>
      <c r="AY867" s="104" t="s">
        <v>90</v>
      </c>
    </row>
    <row r="868" spans="2:51" s="118" customFormat="1" x14ac:dyDescent="0.2">
      <c r="B868" s="119"/>
      <c r="D868" s="103" t="s">
        <v>99</v>
      </c>
      <c r="E868" s="120" t="s">
        <v>3</v>
      </c>
      <c r="F868" s="121" t="s">
        <v>638</v>
      </c>
      <c r="H868" s="120" t="s">
        <v>3</v>
      </c>
      <c r="I868" s="122"/>
      <c r="L868" s="119"/>
      <c r="M868" s="123"/>
      <c r="T868" s="124"/>
      <c r="AT868" s="120" t="s">
        <v>99</v>
      </c>
      <c r="AU868" s="120" t="s">
        <v>5</v>
      </c>
      <c r="AV868" s="118" t="s">
        <v>89</v>
      </c>
      <c r="AW868" s="118" t="s">
        <v>101</v>
      </c>
      <c r="AX868" s="118" t="s">
        <v>6</v>
      </c>
      <c r="AY868" s="120" t="s">
        <v>90</v>
      </c>
    </row>
    <row r="869" spans="2:51" s="101" customFormat="1" x14ac:dyDescent="0.2">
      <c r="B869" s="102"/>
      <c r="D869" s="103" t="s">
        <v>99</v>
      </c>
      <c r="E869" s="104" t="s">
        <v>3</v>
      </c>
      <c r="F869" s="105" t="s">
        <v>794</v>
      </c>
      <c r="H869" s="106">
        <v>1.663</v>
      </c>
      <c r="I869" s="107"/>
      <c r="L869" s="102"/>
      <c r="M869" s="108"/>
      <c r="T869" s="109"/>
      <c r="AT869" s="104" t="s">
        <v>99</v>
      </c>
      <c r="AU869" s="104" t="s">
        <v>5</v>
      </c>
      <c r="AV869" s="101" t="s">
        <v>5</v>
      </c>
      <c r="AW869" s="101" t="s">
        <v>101</v>
      </c>
      <c r="AX869" s="101" t="s">
        <v>6</v>
      </c>
      <c r="AY869" s="104" t="s">
        <v>90</v>
      </c>
    </row>
    <row r="870" spans="2:51" s="125" customFormat="1" x14ac:dyDescent="0.2">
      <c r="B870" s="126"/>
      <c r="D870" s="103" t="s">
        <v>99</v>
      </c>
      <c r="E870" s="127" t="s">
        <v>3</v>
      </c>
      <c r="F870" s="128" t="s">
        <v>206</v>
      </c>
      <c r="H870" s="129">
        <v>58.396999999999998</v>
      </c>
      <c r="I870" s="130"/>
      <c r="L870" s="126"/>
      <c r="M870" s="131"/>
      <c r="T870" s="132"/>
      <c r="AT870" s="127" t="s">
        <v>99</v>
      </c>
      <c r="AU870" s="127" t="s">
        <v>5</v>
      </c>
      <c r="AV870" s="125" t="s">
        <v>107</v>
      </c>
      <c r="AW870" s="125" t="s">
        <v>101</v>
      </c>
      <c r="AX870" s="125" t="s">
        <v>6</v>
      </c>
      <c r="AY870" s="127" t="s">
        <v>90</v>
      </c>
    </row>
    <row r="871" spans="2:51" s="118" customFormat="1" x14ac:dyDescent="0.2">
      <c r="B871" s="119"/>
      <c r="D871" s="103" t="s">
        <v>99</v>
      </c>
      <c r="E871" s="120" t="s">
        <v>3</v>
      </c>
      <c r="F871" s="121" t="s">
        <v>896</v>
      </c>
      <c r="H871" s="120" t="s">
        <v>3</v>
      </c>
      <c r="I871" s="122"/>
      <c r="L871" s="119"/>
      <c r="M871" s="123"/>
      <c r="T871" s="124"/>
      <c r="AT871" s="120" t="s">
        <v>99</v>
      </c>
      <c r="AU871" s="120" t="s">
        <v>5</v>
      </c>
      <c r="AV871" s="118" t="s">
        <v>89</v>
      </c>
      <c r="AW871" s="118" t="s">
        <v>101</v>
      </c>
      <c r="AX871" s="118" t="s">
        <v>6</v>
      </c>
      <c r="AY871" s="120" t="s">
        <v>90</v>
      </c>
    </row>
    <row r="872" spans="2:51" s="101" customFormat="1" x14ac:dyDescent="0.2">
      <c r="B872" s="102"/>
      <c r="D872" s="103" t="s">
        <v>99</v>
      </c>
      <c r="E872" s="104" t="s">
        <v>3</v>
      </c>
      <c r="F872" s="105" t="s">
        <v>881</v>
      </c>
      <c r="H872" s="106">
        <v>56.7</v>
      </c>
      <c r="I872" s="107"/>
      <c r="L872" s="102"/>
      <c r="M872" s="108"/>
      <c r="T872" s="109"/>
      <c r="AT872" s="104" t="s">
        <v>99</v>
      </c>
      <c r="AU872" s="104" t="s">
        <v>5</v>
      </c>
      <c r="AV872" s="101" t="s">
        <v>5</v>
      </c>
      <c r="AW872" s="101" t="s">
        <v>101</v>
      </c>
      <c r="AX872" s="101" t="s">
        <v>6</v>
      </c>
      <c r="AY872" s="104" t="s">
        <v>90</v>
      </c>
    </row>
    <row r="873" spans="2:51" s="118" customFormat="1" x14ac:dyDescent="0.2">
      <c r="B873" s="119"/>
      <c r="D873" s="103" t="s">
        <v>99</v>
      </c>
      <c r="E873" s="120" t="s">
        <v>3</v>
      </c>
      <c r="F873" s="121" t="s">
        <v>230</v>
      </c>
      <c r="H873" s="120" t="s">
        <v>3</v>
      </c>
      <c r="I873" s="122"/>
      <c r="L873" s="119"/>
      <c r="M873" s="123"/>
      <c r="T873" s="124"/>
      <c r="AT873" s="120" t="s">
        <v>99</v>
      </c>
      <c r="AU873" s="120" t="s">
        <v>5</v>
      </c>
      <c r="AV873" s="118" t="s">
        <v>89</v>
      </c>
      <c r="AW873" s="118" t="s">
        <v>101</v>
      </c>
      <c r="AX873" s="118" t="s">
        <v>6</v>
      </c>
      <c r="AY873" s="120" t="s">
        <v>90</v>
      </c>
    </row>
    <row r="874" spans="2:51" s="101" customFormat="1" x14ac:dyDescent="0.2">
      <c r="B874" s="102"/>
      <c r="D874" s="103" t="s">
        <v>99</v>
      </c>
      <c r="E874" s="104" t="s">
        <v>3</v>
      </c>
      <c r="F874" s="105" t="s">
        <v>882</v>
      </c>
      <c r="H874" s="106">
        <v>-8.3699999999999992</v>
      </c>
      <c r="I874" s="107"/>
      <c r="L874" s="102"/>
      <c r="M874" s="108"/>
      <c r="T874" s="109"/>
      <c r="AT874" s="104" t="s">
        <v>99</v>
      </c>
      <c r="AU874" s="104" t="s">
        <v>5</v>
      </c>
      <c r="AV874" s="101" t="s">
        <v>5</v>
      </c>
      <c r="AW874" s="101" t="s">
        <v>101</v>
      </c>
      <c r="AX874" s="101" t="s">
        <v>6</v>
      </c>
      <c r="AY874" s="104" t="s">
        <v>90</v>
      </c>
    </row>
    <row r="875" spans="2:51" s="125" customFormat="1" x14ac:dyDescent="0.2">
      <c r="B875" s="126"/>
      <c r="D875" s="103" t="s">
        <v>99</v>
      </c>
      <c r="E875" s="127" t="s">
        <v>3</v>
      </c>
      <c r="F875" s="128" t="s">
        <v>206</v>
      </c>
      <c r="H875" s="129">
        <v>48.33</v>
      </c>
      <c r="I875" s="130"/>
      <c r="L875" s="126"/>
      <c r="M875" s="131"/>
      <c r="T875" s="132"/>
      <c r="AT875" s="127" t="s">
        <v>99</v>
      </c>
      <c r="AU875" s="127" t="s">
        <v>5</v>
      </c>
      <c r="AV875" s="125" t="s">
        <v>107</v>
      </c>
      <c r="AW875" s="125" t="s">
        <v>101</v>
      </c>
      <c r="AX875" s="125" t="s">
        <v>6</v>
      </c>
      <c r="AY875" s="127" t="s">
        <v>90</v>
      </c>
    </row>
    <row r="876" spans="2:51" s="118" customFormat="1" x14ac:dyDescent="0.2">
      <c r="B876" s="119"/>
      <c r="D876" s="103" t="s">
        <v>99</v>
      </c>
      <c r="E876" s="120" t="s">
        <v>3</v>
      </c>
      <c r="F876" s="121" t="s">
        <v>897</v>
      </c>
      <c r="H876" s="120" t="s">
        <v>3</v>
      </c>
      <c r="I876" s="122"/>
      <c r="L876" s="119"/>
      <c r="M876" s="123"/>
      <c r="T876" s="124"/>
      <c r="AT876" s="120" t="s">
        <v>99</v>
      </c>
      <c r="AU876" s="120" t="s">
        <v>5</v>
      </c>
      <c r="AV876" s="118" t="s">
        <v>89</v>
      </c>
      <c r="AW876" s="118" t="s">
        <v>101</v>
      </c>
      <c r="AX876" s="118" t="s">
        <v>6</v>
      </c>
      <c r="AY876" s="120" t="s">
        <v>90</v>
      </c>
    </row>
    <row r="877" spans="2:51" s="101" customFormat="1" x14ac:dyDescent="0.2">
      <c r="B877" s="102"/>
      <c r="D877" s="103" t="s">
        <v>99</v>
      </c>
      <c r="E877" s="104" t="s">
        <v>3</v>
      </c>
      <c r="F877" s="105" t="s">
        <v>898</v>
      </c>
      <c r="H877" s="106">
        <v>59.125</v>
      </c>
      <c r="I877" s="107"/>
      <c r="L877" s="102"/>
      <c r="M877" s="108"/>
      <c r="T877" s="109"/>
      <c r="AT877" s="104" t="s">
        <v>99</v>
      </c>
      <c r="AU877" s="104" t="s">
        <v>5</v>
      </c>
      <c r="AV877" s="101" t="s">
        <v>5</v>
      </c>
      <c r="AW877" s="101" t="s">
        <v>101</v>
      </c>
      <c r="AX877" s="101" t="s">
        <v>6</v>
      </c>
      <c r="AY877" s="104" t="s">
        <v>90</v>
      </c>
    </row>
    <row r="878" spans="2:51" s="118" customFormat="1" x14ac:dyDescent="0.2">
      <c r="B878" s="119"/>
      <c r="D878" s="103" t="s">
        <v>99</v>
      </c>
      <c r="E878" s="120" t="s">
        <v>3</v>
      </c>
      <c r="F878" s="121" t="s">
        <v>230</v>
      </c>
      <c r="H878" s="120" t="s">
        <v>3</v>
      </c>
      <c r="I878" s="122"/>
      <c r="L878" s="119"/>
      <c r="M878" s="123"/>
      <c r="T878" s="124"/>
      <c r="AT878" s="120" t="s">
        <v>99</v>
      </c>
      <c r="AU878" s="120" t="s">
        <v>5</v>
      </c>
      <c r="AV878" s="118" t="s">
        <v>89</v>
      </c>
      <c r="AW878" s="118" t="s">
        <v>101</v>
      </c>
      <c r="AX878" s="118" t="s">
        <v>6</v>
      </c>
      <c r="AY878" s="120" t="s">
        <v>90</v>
      </c>
    </row>
    <row r="879" spans="2:51" s="101" customFormat="1" x14ac:dyDescent="0.2">
      <c r="B879" s="102"/>
      <c r="D879" s="103" t="s">
        <v>99</v>
      </c>
      <c r="E879" s="104" t="s">
        <v>3</v>
      </c>
      <c r="F879" s="105" t="s">
        <v>793</v>
      </c>
      <c r="H879" s="106">
        <v>-3.1629999999999998</v>
      </c>
      <c r="I879" s="107"/>
      <c r="L879" s="102"/>
      <c r="M879" s="108"/>
      <c r="T879" s="109"/>
      <c r="AT879" s="104" t="s">
        <v>99</v>
      </c>
      <c r="AU879" s="104" t="s">
        <v>5</v>
      </c>
      <c r="AV879" s="101" t="s">
        <v>5</v>
      </c>
      <c r="AW879" s="101" t="s">
        <v>101</v>
      </c>
      <c r="AX879" s="101" t="s">
        <v>6</v>
      </c>
      <c r="AY879" s="104" t="s">
        <v>90</v>
      </c>
    </row>
    <row r="880" spans="2:51" s="101" customFormat="1" x14ac:dyDescent="0.2">
      <c r="B880" s="102"/>
      <c r="D880" s="103" t="s">
        <v>99</v>
      </c>
      <c r="E880" s="104" t="s">
        <v>3</v>
      </c>
      <c r="F880" s="105" t="s">
        <v>899</v>
      </c>
      <c r="H880" s="106">
        <v>-2.52</v>
      </c>
      <c r="I880" s="107"/>
      <c r="L880" s="102"/>
      <c r="M880" s="108"/>
      <c r="T880" s="109"/>
      <c r="AT880" s="104" t="s">
        <v>99</v>
      </c>
      <c r="AU880" s="104" t="s">
        <v>5</v>
      </c>
      <c r="AV880" s="101" t="s">
        <v>5</v>
      </c>
      <c r="AW880" s="101" t="s">
        <v>101</v>
      </c>
      <c r="AX880" s="101" t="s">
        <v>6</v>
      </c>
      <c r="AY880" s="104" t="s">
        <v>90</v>
      </c>
    </row>
    <row r="881" spans="2:51" s="101" customFormat="1" x14ac:dyDescent="0.2">
      <c r="B881" s="102"/>
      <c r="D881" s="103" t="s">
        <v>99</v>
      </c>
      <c r="E881" s="104" t="s">
        <v>3</v>
      </c>
      <c r="F881" s="105" t="s">
        <v>806</v>
      </c>
      <c r="H881" s="106">
        <v>-2.4300000000000002</v>
      </c>
      <c r="I881" s="107"/>
      <c r="L881" s="102"/>
      <c r="M881" s="108"/>
      <c r="T881" s="109"/>
      <c r="AT881" s="104" t="s">
        <v>99</v>
      </c>
      <c r="AU881" s="104" t="s">
        <v>5</v>
      </c>
      <c r="AV881" s="101" t="s">
        <v>5</v>
      </c>
      <c r="AW881" s="101" t="s">
        <v>101</v>
      </c>
      <c r="AX881" s="101" t="s">
        <v>6</v>
      </c>
      <c r="AY881" s="104" t="s">
        <v>90</v>
      </c>
    </row>
    <row r="882" spans="2:51" s="118" customFormat="1" x14ac:dyDescent="0.2">
      <c r="B882" s="119"/>
      <c r="D882" s="103" t="s">
        <v>99</v>
      </c>
      <c r="E882" s="120" t="s">
        <v>3</v>
      </c>
      <c r="F882" s="121" t="s">
        <v>638</v>
      </c>
      <c r="H882" s="120" t="s">
        <v>3</v>
      </c>
      <c r="I882" s="122"/>
      <c r="L882" s="119"/>
      <c r="M882" s="123"/>
      <c r="T882" s="124"/>
      <c r="AT882" s="120" t="s">
        <v>99</v>
      </c>
      <c r="AU882" s="120" t="s">
        <v>5</v>
      </c>
      <c r="AV882" s="118" t="s">
        <v>89</v>
      </c>
      <c r="AW882" s="118" t="s">
        <v>101</v>
      </c>
      <c r="AX882" s="118" t="s">
        <v>6</v>
      </c>
      <c r="AY882" s="120" t="s">
        <v>90</v>
      </c>
    </row>
    <row r="883" spans="2:51" s="101" customFormat="1" x14ac:dyDescent="0.2">
      <c r="B883" s="102"/>
      <c r="D883" s="103" t="s">
        <v>99</v>
      </c>
      <c r="E883" s="104" t="s">
        <v>3</v>
      </c>
      <c r="F883" s="105" t="s">
        <v>794</v>
      </c>
      <c r="H883" s="106">
        <v>1.663</v>
      </c>
      <c r="I883" s="107"/>
      <c r="L883" s="102"/>
      <c r="M883" s="108"/>
      <c r="T883" s="109"/>
      <c r="AT883" s="104" t="s">
        <v>99</v>
      </c>
      <c r="AU883" s="104" t="s">
        <v>5</v>
      </c>
      <c r="AV883" s="101" t="s">
        <v>5</v>
      </c>
      <c r="AW883" s="101" t="s">
        <v>101</v>
      </c>
      <c r="AX883" s="101" t="s">
        <v>6</v>
      </c>
      <c r="AY883" s="104" t="s">
        <v>90</v>
      </c>
    </row>
    <row r="884" spans="2:51" s="125" customFormat="1" x14ac:dyDescent="0.2">
      <c r="B884" s="126"/>
      <c r="D884" s="103" t="s">
        <v>99</v>
      </c>
      <c r="E884" s="127" t="s">
        <v>3</v>
      </c>
      <c r="F884" s="128" t="s">
        <v>206</v>
      </c>
      <c r="H884" s="129">
        <v>52.674999999999997</v>
      </c>
      <c r="I884" s="130"/>
      <c r="L884" s="126"/>
      <c r="M884" s="131"/>
      <c r="T884" s="132"/>
      <c r="AT884" s="127" t="s">
        <v>99</v>
      </c>
      <c r="AU884" s="127" t="s">
        <v>5</v>
      </c>
      <c r="AV884" s="125" t="s">
        <v>107</v>
      </c>
      <c r="AW884" s="125" t="s">
        <v>101</v>
      </c>
      <c r="AX884" s="125" t="s">
        <v>6</v>
      </c>
      <c r="AY884" s="127" t="s">
        <v>90</v>
      </c>
    </row>
    <row r="885" spans="2:51" s="118" customFormat="1" x14ac:dyDescent="0.2">
      <c r="B885" s="119"/>
      <c r="D885" s="103" t="s">
        <v>99</v>
      </c>
      <c r="E885" s="120" t="s">
        <v>3</v>
      </c>
      <c r="F885" s="121" t="s">
        <v>900</v>
      </c>
      <c r="H885" s="120" t="s">
        <v>3</v>
      </c>
      <c r="I885" s="122"/>
      <c r="L885" s="119"/>
      <c r="M885" s="123"/>
      <c r="T885" s="124"/>
      <c r="AT885" s="120" t="s">
        <v>99</v>
      </c>
      <c r="AU885" s="120" t="s">
        <v>5</v>
      </c>
      <c r="AV885" s="118" t="s">
        <v>89</v>
      </c>
      <c r="AW885" s="118" t="s">
        <v>101</v>
      </c>
      <c r="AX885" s="118" t="s">
        <v>6</v>
      </c>
      <c r="AY885" s="120" t="s">
        <v>90</v>
      </c>
    </row>
    <row r="886" spans="2:51" s="101" customFormat="1" x14ac:dyDescent="0.2">
      <c r="B886" s="102"/>
      <c r="D886" s="103" t="s">
        <v>99</v>
      </c>
      <c r="E886" s="104" t="s">
        <v>3</v>
      </c>
      <c r="F886" s="105" t="s">
        <v>901</v>
      </c>
      <c r="H886" s="106">
        <v>67.623000000000005</v>
      </c>
      <c r="I886" s="107"/>
      <c r="L886" s="102"/>
      <c r="M886" s="108"/>
      <c r="T886" s="109"/>
      <c r="AT886" s="104" t="s">
        <v>99</v>
      </c>
      <c r="AU886" s="104" t="s">
        <v>5</v>
      </c>
      <c r="AV886" s="101" t="s">
        <v>5</v>
      </c>
      <c r="AW886" s="101" t="s">
        <v>101</v>
      </c>
      <c r="AX886" s="101" t="s">
        <v>6</v>
      </c>
      <c r="AY886" s="104" t="s">
        <v>90</v>
      </c>
    </row>
    <row r="887" spans="2:51" s="118" customFormat="1" x14ac:dyDescent="0.2">
      <c r="B887" s="119"/>
      <c r="D887" s="103" t="s">
        <v>99</v>
      </c>
      <c r="E887" s="120" t="s">
        <v>3</v>
      </c>
      <c r="F887" s="121" t="s">
        <v>230</v>
      </c>
      <c r="H887" s="120" t="s">
        <v>3</v>
      </c>
      <c r="I887" s="122"/>
      <c r="L887" s="119"/>
      <c r="M887" s="123"/>
      <c r="T887" s="124"/>
      <c r="AT887" s="120" t="s">
        <v>99</v>
      </c>
      <c r="AU887" s="120" t="s">
        <v>5</v>
      </c>
      <c r="AV887" s="118" t="s">
        <v>89</v>
      </c>
      <c r="AW887" s="118" t="s">
        <v>101</v>
      </c>
      <c r="AX887" s="118" t="s">
        <v>6</v>
      </c>
      <c r="AY887" s="120" t="s">
        <v>90</v>
      </c>
    </row>
    <row r="888" spans="2:51" s="101" customFormat="1" x14ac:dyDescent="0.2">
      <c r="B888" s="102"/>
      <c r="D888" s="103" t="s">
        <v>99</v>
      </c>
      <c r="E888" s="104" t="s">
        <v>3</v>
      </c>
      <c r="F888" s="105" t="s">
        <v>793</v>
      </c>
      <c r="H888" s="106">
        <v>-3.1629999999999998</v>
      </c>
      <c r="I888" s="107"/>
      <c r="L888" s="102"/>
      <c r="M888" s="108"/>
      <c r="T888" s="109"/>
      <c r="AT888" s="104" t="s">
        <v>99</v>
      </c>
      <c r="AU888" s="104" t="s">
        <v>5</v>
      </c>
      <c r="AV888" s="101" t="s">
        <v>5</v>
      </c>
      <c r="AW888" s="101" t="s">
        <v>101</v>
      </c>
      <c r="AX888" s="101" t="s">
        <v>6</v>
      </c>
      <c r="AY888" s="104" t="s">
        <v>90</v>
      </c>
    </row>
    <row r="889" spans="2:51" s="101" customFormat="1" x14ac:dyDescent="0.2">
      <c r="B889" s="102"/>
      <c r="D889" s="103" t="s">
        <v>99</v>
      </c>
      <c r="E889" s="104" t="s">
        <v>3</v>
      </c>
      <c r="F889" s="105" t="s">
        <v>818</v>
      </c>
      <c r="H889" s="106">
        <v>-3.78</v>
      </c>
      <c r="I889" s="107"/>
      <c r="L889" s="102"/>
      <c r="M889" s="108"/>
      <c r="T889" s="109"/>
      <c r="AT889" s="104" t="s">
        <v>99</v>
      </c>
      <c r="AU889" s="104" t="s">
        <v>5</v>
      </c>
      <c r="AV889" s="101" t="s">
        <v>5</v>
      </c>
      <c r="AW889" s="101" t="s">
        <v>101</v>
      </c>
      <c r="AX889" s="101" t="s">
        <v>6</v>
      </c>
      <c r="AY889" s="104" t="s">
        <v>90</v>
      </c>
    </row>
    <row r="890" spans="2:51" s="101" customFormat="1" x14ac:dyDescent="0.2">
      <c r="B890" s="102"/>
      <c r="D890" s="103" t="s">
        <v>99</v>
      </c>
      <c r="E890" s="104" t="s">
        <v>3</v>
      </c>
      <c r="F890" s="105" t="s">
        <v>806</v>
      </c>
      <c r="H890" s="106">
        <v>-2.4300000000000002</v>
      </c>
      <c r="I890" s="107"/>
      <c r="L890" s="102"/>
      <c r="M890" s="108"/>
      <c r="T890" s="109"/>
      <c r="AT890" s="104" t="s">
        <v>99</v>
      </c>
      <c r="AU890" s="104" t="s">
        <v>5</v>
      </c>
      <c r="AV890" s="101" t="s">
        <v>5</v>
      </c>
      <c r="AW890" s="101" t="s">
        <v>101</v>
      </c>
      <c r="AX890" s="101" t="s">
        <v>6</v>
      </c>
      <c r="AY890" s="104" t="s">
        <v>90</v>
      </c>
    </row>
    <row r="891" spans="2:51" s="118" customFormat="1" x14ac:dyDescent="0.2">
      <c r="B891" s="119"/>
      <c r="D891" s="103" t="s">
        <v>99</v>
      </c>
      <c r="E891" s="120" t="s">
        <v>3</v>
      </c>
      <c r="F891" s="121" t="s">
        <v>638</v>
      </c>
      <c r="H891" s="120" t="s">
        <v>3</v>
      </c>
      <c r="I891" s="122"/>
      <c r="L891" s="119"/>
      <c r="M891" s="123"/>
      <c r="T891" s="124"/>
      <c r="AT891" s="120" t="s">
        <v>99</v>
      </c>
      <c r="AU891" s="120" t="s">
        <v>5</v>
      </c>
      <c r="AV891" s="118" t="s">
        <v>89</v>
      </c>
      <c r="AW891" s="118" t="s">
        <v>101</v>
      </c>
      <c r="AX891" s="118" t="s">
        <v>6</v>
      </c>
      <c r="AY891" s="120" t="s">
        <v>90</v>
      </c>
    </row>
    <row r="892" spans="2:51" s="101" customFormat="1" x14ac:dyDescent="0.2">
      <c r="B892" s="102"/>
      <c r="D892" s="103" t="s">
        <v>99</v>
      </c>
      <c r="E892" s="104" t="s">
        <v>3</v>
      </c>
      <c r="F892" s="105" t="s">
        <v>794</v>
      </c>
      <c r="H892" s="106">
        <v>1.663</v>
      </c>
      <c r="I892" s="107"/>
      <c r="L892" s="102"/>
      <c r="M892" s="108"/>
      <c r="T892" s="109"/>
      <c r="AT892" s="104" t="s">
        <v>99</v>
      </c>
      <c r="AU892" s="104" t="s">
        <v>5</v>
      </c>
      <c r="AV892" s="101" t="s">
        <v>5</v>
      </c>
      <c r="AW892" s="101" t="s">
        <v>101</v>
      </c>
      <c r="AX892" s="101" t="s">
        <v>6</v>
      </c>
      <c r="AY892" s="104" t="s">
        <v>90</v>
      </c>
    </row>
    <row r="893" spans="2:51" s="125" customFormat="1" x14ac:dyDescent="0.2">
      <c r="B893" s="126"/>
      <c r="D893" s="103" t="s">
        <v>99</v>
      </c>
      <c r="E893" s="127" t="s">
        <v>3</v>
      </c>
      <c r="F893" s="128" t="s">
        <v>206</v>
      </c>
      <c r="H893" s="129">
        <v>59.912999999999997</v>
      </c>
      <c r="I893" s="130"/>
      <c r="L893" s="126"/>
      <c r="M893" s="131"/>
      <c r="T893" s="132"/>
      <c r="AT893" s="127" t="s">
        <v>99</v>
      </c>
      <c r="AU893" s="127" t="s">
        <v>5</v>
      </c>
      <c r="AV893" s="125" t="s">
        <v>107</v>
      </c>
      <c r="AW893" s="125" t="s">
        <v>101</v>
      </c>
      <c r="AX893" s="125" t="s">
        <v>6</v>
      </c>
      <c r="AY893" s="127" t="s">
        <v>90</v>
      </c>
    </row>
    <row r="894" spans="2:51" s="118" customFormat="1" x14ac:dyDescent="0.2">
      <c r="B894" s="119"/>
      <c r="D894" s="103" t="s">
        <v>99</v>
      </c>
      <c r="E894" s="120" t="s">
        <v>3</v>
      </c>
      <c r="F894" s="121" t="s">
        <v>902</v>
      </c>
      <c r="H894" s="120" t="s">
        <v>3</v>
      </c>
      <c r="I894" s="122"/>
      <c r="L894" s="119"/>
      <c r="M894" s="123"/>
      <c r="T894" s="124"/>
      <c r="AT894" s="120" t="s">
        <v>99</v>
      </c>
      <c r="AU894" s="120" t="s">
        <v>5</v>
      </c>
      <c r="AV894" s="118" t="s">
        <v>89</v>
      </c>
      <c r="AW894" s="118" t="s">
        <v>101</v>
      </c>
      <c r="AX894" s="118" t="s">
        <v>6</v>
      </c>
      <c r="AY894" s="120" t="s">
        <v>90</v>
      </c>
    </row>
    <row r="895" spans="2:51" s="101" customFormat="1" x14ac:dyDescent="0.2">
      <c r="B895" s="102"/>
      <c r="D895" s="103" t="s">
        <v>99</v>
      </c>
      <c r="E895" s="104" t="s">
        <v>3</v>
      </c>
      <c r="F895" s="105" t="s">
        <v>903</v>
      </c>
      <c r="H895" s="106">
        <v>78.900000000000006</v>
      </c>
      <c r="I895" s="107"/>
      <c r="L895" s="102"/>
      <c r="M895" s="108"/>
      <c r="T895" s="109"/>
      <c r="AT895" s="104" t="s">
        <v>99</v>
      </c>
      <c r="AU895" s="104" t="s">
        <v>5</v>
      </c>
      <c r="AV895" s="101" t="s">
        <v>5</v>
      </c>
      <c r="AW895" s="101" t="s">
        <v>101</v>
      </c>
      <c r="AX895" s="101" t="s">
        <v>6</v>
      </c>
      <c r="AY895" s="104" t="s">
        <v>90</v>
      </c>
    </row>
    <row r="896" spans="2:51" s="118" customFormat="1" x14ac:dyDescent="0.2">
      <c r="B896" s="119"/>
      <c r="D896" s="103" t="s">
        <v>99</v>
      </c>
      <c r="E896" s="120" t="s">
        <v>3</v>
      </c>
      <c r="F896" s="121" t="s">
        <v>230</v>
      </c>
      <c r="H896" s="120" t="s">
        <v>3</v>
      </c>
      <c r="I896" s="122"/>
      <c r="L896" s="119"/>
      <c r="M896" s="123"/>
      <c r="T896" s="124"/>
      <c r="AT896" s="120" t="s">
        <v>99</v>
      </c>
      <c r="AU896" s="120" t="s">
        <v>5</v>
      </c>
      <c r="AV896" s="118" t="s">
        <v>89</v>
      </c>
      <c r="AW896" s="118" t="s">
        <v>101</v>
      </c>
      <c r="AX896" s="118" t="s">
        <v>6</v>
      </c>
      <c r="AY896" s="120" t="s">
        <v>90</v>
      </c>
    </row>
    <row r="897" spans="2:51" s="101" customFormat="1" x14ac:dyDescent="0.2">
      <c r="B897" s="102"/>
      <c r="D897" s="103" t="s">
        <v>99</v>
      </c>
      <c r="E897" s="104" t="s">
        <v>3</v>
      </c>
      <c r="F897" s="105" t="s">
        <v>797</v>
      </c>
      <c r="H897" s="106">
        <v>-6.3250000000000002</v>
      </c>
      <c r="I897" s="107"/>
      <c r="L897" s="102"/>
      <c r="M897" s="108"/>
      <c r="T897" s="109"/>
      <c r="AT897" s="104" t="s">
        <v>99</v>
      </c>
      <c r="AU897" s="104" t="s">
        <v>5</v>
      </c>
      <c r="AV897" s="101" t="s">
        <v>5</v>
      </c>
      <c r="AW897" s="101" t="s">
        <v>101</v>
      </c>
      <c r="AX897" s="101" t="s">
        <v>6</v>
      </c>
      <c r="AY897" s="104" t="s">
        <v>90</v>
      </c>
    </row>
    <row r="898" spans="2:51" s="101" customFormat="1" x14ac:dyDescent="0.2">
      <c r="B898" s="102"/>
      <c r="D898" s="103" t="s">
        <v>99</v>
      </c>
      <c r="E898" s="104" t="s">
        <v>3</v>
      </c>
      <c r="F898" s="105" t="s">
        <v>806</v>
      </c>
      <c r="H898" s="106">
        <v>-2.4300000000000002</v>
      </c>
      <c r="I898" s="107"/>
      <c r="L898" s="102"/>
      <c r="M898" s="108"/>
      <c r="T898" s="109"/>
      <c r="AT898" s="104" t="s">
        <v>99</v>
      </c>
      <c r="AU898" s="104" t="s">
        <v>5</v>
      </c>
      <c r="AV898" s="101" t="s">
        <v>5</v>
      </c>
      <c r="AW898" s="101" t="s">
        <v>101</v>
      </c>
      <c r="AX898" s="101" t="s">
        <v>6</v>
      </c>
      <c r="AY898" s="104" t="s">
        <v>90</v>
      </c>
    </row>
    <row r="899" spans="2:51" s="118" customFormat="1" x14ac:dyDescent="0.2">
      <c r="B899" s="119"/>
      <c r="D899" s="103" t="s">
        <v>99</v>
      </c>
      <c r="E899" s="120" t="s">
        <v>3</v>
      </c>
      <c r="F899" s="121" t="s">
        <v>638</v>
      </c>
      <c r="H899" s="120" t="s">
        <v>3</v>
      </c>
      <c r="I899" s="122"/>
      <c r="L899" s="119"/>
      <c r="M899" s="123"/>
      <c r="T899" s="124"/>
      <c r="AT899" s="120" t="s">
        <v>99</v>
      </c>
      <c r="AU899" s="120" t="s">
        <v>5</v>
      </c>
      <c r="AV899" s="118" t="s">
        <v>89</v>
      </c>
      <c r="AW899" s="118" t="s">
        <v>101</v>
      </c>
      <c r="AX899" s="118" t="s">
        <v>6</v>
      </c>
      <c r="AY899" s="120" t="s">
        <v>90</v>
      </c>
    </row>
    <row r="900" spans="2:51" s="101" customFormat="1" x14ac:dyDescent="0.2">
      <c r="B900" s="102"/>
      <c r="D900" s="103" t="s">
        <v>99</v>
      </c>
      <c r="E900" s="104" t="s">
        <v>3</v>
      </c>
      <c r="F900" s="105" t="s">
        <v>799</v>
      </c>
      <c r="H900" s="106">
        <v>3.3250000000000002</v>
      </c>
      <c r="I900" s="107"/>
      <c r="L900" s="102"/>
      <c r="M900" s="108"/>
      <c r="T900" s="109"/>
      <c r="AT900" s="104" t="s">
        <v>99</v>
      </c>
      <c r="AU900" s="104" t="s">
        <v>5</v>
      </c>
      <c r="AV900" s="101" t="s">
        <v>5</v>
      </c>
      <c r="AW900" s="101" t="s">
        <v>101</v>
      </c>
      <c r="AX900" s="101" t="s">
        <v>6</v>
      </c>
      <c r="AY900" s="104" t="s">
        <v>90</v>
      </c>
    </row>
    <row r="901" spans="2:51" s="125" customFormat="1" x14ac:dyDescent="0.2">
      <c r="B901" s="126"/>
      <c r="D901" s="103" t="s">
        <v>99</v>
      </c>
      <c r="E901" s="127" t="s">
        <v>3</v>
      </c>
      <c r="F901" s="128" t="s">
        <v>206</v>
      </c>
      <c r="H901" s="129">
        <v>73.47</v>
      </c>
      <c r="I901" s="130"/>
      <c r="L901" s="126"/>
      <c r="M901" s="131"/>
      <c r="T901" s="132"/>
      <c r="AT901" s="127" t="s">
        <v>99</v>
      </c>
      <c r="AU901" s="127" t="s">
        <v>5</v>
      </c>
      <c r="AV901" s="125" t="s">
        <v>107</v>
      </c>
      <c r="AW901" s="125" t="s">
        <v>101</v>
      </c>
      <c r="AX901" s="125" t="s">
        <v>6</v>
      </c>
      <c r="AY901" s="127" t="s">
        <v>90</v>
      </c>
    </row>
    <row r="902" spans="2:51" s="118" customFormat="1" x14ac:dyDescent="0.2">
      <c r="B902" s="119"/>
      <c r="D902" s="103" t="s">
        <v>99</v>
      </c>
      <c r="E902" s="120" t="s">
        <v>3</v>
      </c>
      <c r="F902" s="121" t="s">
        <v>904</v>
      </c>
      <c r="H902" s="120" t="s">
        <v>3</v>
      </c>
      <c r="I902" s="122"/>
      <c r="L902" s="119"/>
      <c r="M902" s="123"/>
      <c r="T902" s="124"/>
      <c r="AT902" s="120" t="s">
        <v>99</v>
      </c>
      <c r="AU902" s="120" t="s">
        <v>5</v>
      </c>
      <c r="AV902" s="118" t="s">
        <v>89</v>
      </c>
      <c r="AW902" s="118" t="s">
        <v>101</v>
      </c>
      <c r="AX902" s="118" t="s">
        <v>6</v>
      </c>
      <c r="AY902" s="120" t="s">
        <v>90</v>
      </c>
    </row>
    <row r="903" spans="2:51" s="101" customFormat="1" x14ac:dyDescent="0.2">
      <c r="B903" s="102"/>
      <c r="D903" s="103" t="s">
        <v>99</v>
      </c>
      <c r="E903" s="104" t="s">
        <v>3</v>
      </c>
      <c r="F903" s="105" t="s">
        <v>905</v>
      </c>
      <c r="H903" s="106">
        <v>77.7</v>
      </c>
      <c r="I903" s="107"/>
      <c r="L903" s="102"/>
      <c r="M903" s="108"/>
      <c r="T903" s="109"/>
      <c r="AT903" s="104" t="s">
        <v>99</v>
      </c>
      <c r="AU903" s="104" t="s">
        <v>5</v>
      </c>
      <c r="AV903" s="101" t="s">
        <v>5</v>
      </c>
      <c r="AW903" s="101" t="s">
        <v>101</v>
      </c>
      <c r="AX903" s="101" t="s">
        <v>6</v>
      </c>
      <c r="AY903" s="104" t="s">
        <v>90</v>
      </c>
    </row>
    <row r="904" spans="2:51" s="118" customFormat="1" x14ac:dyDescent="0.2">
      <c r="B904" s="119"/>
      <c r="D904" s="103" t="s">
        <v>99</v>
      </c>
      <c r="E904" s="120" t="s">
        <v>3</v>
      </c>
      <c r="F904" s="121" t="s">
        <v>230</v>
      </c>
      <c r="H904" s="120" t="s">
        <v>3</v>
      </c>
      <c r="I904" s="122"/>
      <c r="L904" s="119"/>
      <c r="M904" s="123"/>
      <c r="T904" s="124"/>
      <c r="AT904" s="120" t="s">
        <v>99</v>
      </c>
      <c r="AU904" s="120" t="s">
        <v>5</v>
      </c>
      <c r="AV904" s="118" t="s">
        <v>89</v>
      </c>
      <c r="AW904" s="118" t="s">
        <v>101</v>
      </c>
      <c r="AX904" s="118" t="s">
        <v>6</v>
      </c>
      <c r="AY904" s="120" t="s">
        <v>90</v>
      </c>
    </row>
    <row r="905" spans="2:51" s="101" customFormat="1" x14ac:dyDescent="0.2">
      <c r="B905" s="102"/>
      <c r="D905" s="103" t="s">
        <v>99</v>
      </c>
      <c r="E905" s="104" t="s">
        <v>3</v>
      </c>
      <c r="F905" s="105" t="s">
        <v>797</v>
      </c>
      <c r="H905" s="106">
        <v>-6.3250000000000002</v>
      </c>
      <c r="I905" s="107"/>
      <c r="L905" s="102"/>
      <c r="M905" s="108"/>
      <c r="T905" s="109"/>
      <c r="AT905" s="104" t="s">
        <v>99</v>
      </c>
      <c r="AU905" s="104" t="s">
        <v>5</v>
      </c>
      <c r="AV905" s="101" t="s">
        <v>5</v>
      </c>
      <c r="AW905" s="101" t="s">
        <v>101</v>
      </c>
      <c r="AX905" s="101" t="s">
        <v>6</v>
      </c>
      <c r="AY905" s="104" t="s">
        <v>90</v>
      </c>
    </row>
    <row r="906" spans="2:51" s="101" customFormat="1" x14ac:dyDescent="0.2">
      <c r="B906" s="102"/>
      <c r="D906" s="103" t="s">
        <v>99</v>
      </c>
      <c r="E906" s="104" t="s">
        <v>3</v>
      </c>
      <c r="F906" s="105" t="s">
        <v>858</v>
      </c>
      <c r="H906" s="106">
        <v>-4.8600000000000003</v>
      </c>
      <c r="I906" s="107"/>
      <c r="L906" s="102"/>
      <c r="M906" s="108"/>
      <c r="T906" s="109"/>
      <c r="AT906" s="104" t="s">
        <v>99</v>
      </c>
      <c r="AU906" s="104" t="s">
        <v>5</v>
      </c>
      <c r="AV906" s="101" t="s">
        <v>5</v>
      </c>
      <c r="AW906" s="101" t="s">
        <v>101</v>
      </c>
      <c r="AX906" s="101" t="s">
        <v>6</v>
      </c>
      <c r="AY906" s="104" t="s">
        <v>90</v>
      </c>
    </row>
    <row r="907" spans="2:51" s="101" customFormat="1" x14ac:dyDescent="0.2">
      <c r="B907" s="102"/>
      <c r="D907" s="103" t="s">
        <v>99</v>
      </c>
      <c r="E907" s="104" t="s">
        <v>3</v>
      </c>
      <c r="F907" s="105" t="s">
        <v>849</v>
      </c>
      <c r="H907" s="106">
        <v>-1.68</v>
      </c>
      <c r="I907" s="107"/>
      <c r="L907" s="102"/>
      <c r="M907" s="108"/>
      <c r="T907" s="109"/>
      <c r="AT907" s="104" t="s">
        <v>99</v>
      </c>
      <c r="AU907" s="104" t="s">
        <v>5</v>
      </c>
      <c r="AV907" s="101" t="s">
        <v>5</v>
      </c>
      <c r="AW907" s="101" t="s">
        <v>101</v>
      </c>
      <c r="AX907" s="101" t="s">
        <v>6</v>
      </c>
      <c r="AY907" s="104" t="s">
        <v>90</v>
      </c>
    </row>
    <row r="908" spans="2:51" s="118" customFormat="1" x14ac:dyDescent="0.2">
      <c r="B908" s="119"/>
      <c r="D908" s="103" t="s">
        <v>99</v>
      </c>
      <c r="E908" s="120" t="s">
        <v>3</v>
      </c>
      <c r="F908" s="121" t="s">
        <v>638</v>
      </c>
      <c r="H908" s="120" t="s">
        <v>3</v>
      </c>
      <c r="I908" s="122"/>
      <c r="L908" s="119"/>
      <c r="M908" s="123"/>
      <c r="T908" s="124"/>
      <c r="AT908" s="120" t="s">
        <v>99</v>
      </c>
      <c r="AU908" s="120" t="s">
        <v>5</v>
      </c>
      <c r="AV908" s="118" t="s">
        <v>89</v>
      </c>
      <c r="AW908" s="118" t="s">
        <v>101</v>
      </c>
      <c r="AX908" s="118" t="s">
        <v>6</v>
      </c>
      <c r="AY908" s="120" t="s">
        <v>90</v>
      </c>
    </row>
    <row r="909" spans="2:51" s="101" customFormat="1" x14ac:dyDescent="0.2">
      <c r="B909" s="102"/>
      <c r="D909" s="103" t="s">
        <v>99</v>
      </c>
      <c r="E909" s="104" t="s">
        <v>3</v>
      </c>
      <c r="F909" s="105" t="s">
        <v>906</v>
      </c>
      <c r="H909" s="106">
        <v>2.66</v>
      </c>
      <c r="I909" s="107"/>
      <c r="L909" s="102"/>
      <c r="M909" s="108"/>
      <c r="T909" s="109"/>
      <c r="AT909" s="104" t="s">
        <v>99</v>
      </c>
      <c r="AU909" s="104" t="s">
        <v>5</v>
      </c>
      <c r="AV909" s="101" t="s">
        <v>5</v>
      </c>
      <c r="AW909" s="101" t="s">
        <v>101</v>
      </c>
      <c r="AX909" s="101" t="s">
        <v>6</v>
      </c>
      <c r="AY909" s="104" t="s">
        <v>90</v>
      </c>
    </row>
    <row r="910" spans="2:51" s="125" customFormat="1" x14ac:dyDescent="0.2">
      <c r="B910" s="126"/>
      <c r="D910" s="103" t="s">
        <v>99</v>
      </c>
      <c r="E910" s="127" t="s">
        <v>3</v>
      </c>
      <c r="F910" s="128" t="s">
        <v>206</v>
      </c>
      <c r="H910" s="129">
        <v>67.495000000000005</v>
      </c>
      <c r="I910" s="130"/>
      <c r="L910" s="126"/>
      <c r="M910" s="131"/>
      <c r="T910" s="132"/>
      <c r="AT910" s="127" t="s">
        <v>99</v>
      </c>
      <c r="AU910" s="127" t="s">
        <v>5</v>
      </c>
      <c r="AV910" s="125" t="s">
        <v>107</v>
      </c>
      <c r="AW910" s="125" t="s">
        <v>101</v>
      </c>
      <c r="AX910" s="125" t="s">
        <v>6</v>
      </c>
      <c r="AY910" s="127" t="s">
        <v>90</v>
      </c>
    </row>
    <row r="911" spans="2:51" s="118" customFormat="1" x14ac:dyDescent="0.2">
      <c r="B911" s="119"/>
      <c r="D911" s="103" t="s">
        <v>99</v>
      </c>
      <c r="E911" s="120" t="s">
        <v>3</v>
      </c>
      <c r="F911" s="121" t="s">
        <v>847</v>
      </c>
      <c r="H911" s="120" t="s">
        <v>3</v>
      </c>
      <c r="I911" s="122"/>
      <c r="L911" s="119"/>
      <c r="M911" s="123"/>
      <c r="T911" s="124"/>
      <c r="AT911" s="120" t="s">
        <v>99</v>
      </c>
      <c r="AU911" s="120" t="s">
        <v>5</v>
      </c>
      <c r="AV911" s="118" t="s">
        <v>89</v>
      </c>
      <c r="AW911" s="118" t="s">
        <v>101</v>
      </c>
      <c r="AX911" s="118" t="s">
        <v>6</v>
      </c>
      <c r="AY911" s="120" t="s">
        <v>90</v>
      </c>
    </row>
    <row r="912" spans="2:51" s="101" customFormat="1" x14ac:dyDescent="0.2">
      <c r="B912" s="102"/>
      <c r="D912" s="103" t="s">
        <v>99</v>
      </c>
      <c r="E912" s="104" t="s">
        <v>3</v>
      </c>
      <c r="F912" s="105" t="s">
        <v>864</v>
      </c>
      <c r="H912" s="106">
        <v>55.5</v>
      </c>
      <c r="I912" s="107"/>
      <c r="L912" s="102"/>
      <c r="M912" s="108"/>
      <c r="T912" s="109"/>
      <c r="AT912" s="104" t="s">
        <v>99</v>
      </c>
      <c r="AU912" s="104" t="s">
        <v>5</v>
      </c>
      <c r="AV912" s="101" t="s">
        <v>5</v>
      </c>
      <c r="AW912" s="101" t="s">
        <v>101</v>
      </c>
      <c r="AX912" s="101" t="s">
        <v>6</v>
      </c>
      <c r="AY912" s="104" t="s">
        <v>90</v>
      </c>
    </row>
    <row r="913" spans="2:51" s="118" customFormat="1" x14ac:dyDescent="0.2">
      <c r="B913" s="119"/>
      <c r="D913" s="103" t="s">
        <v>99</v>
      </c>
      <c r="E913" s="120" t="s">
        <v>3</v>
      </c>
      <c r="F913" s="121" t="s">
        <v>230</v>
      </c>
      <c r="H913" s="120" t="s">
        <v>3</v>
      </c>
      <c r="I913" s="122"/>
      <c r="L913" s="119"/>
      <c r="M913" s="123"/>
      <c r="T913" s="124"/>
      <c r="AT913" s="120" t="s">
        <v>99</v>
      </c>
      <c r="AU913" s="120" t="s">
        <v>5</v>
      </c>
      <c r="AV913" s="118" t="s">
        <v>89</v>
      </c>
      <c r="AW913" s="118" t="s">
        <v>101</v>
      </c>
      <c r="AX913" s="118" t="s">
        <v>6</v>
      </c>
      <c r="AY913" s="120" t="s">
        <v>90</v>
      </c>
    </row>
    <row r="914" spans="2:51" s="101" customFormat="1" x14ac:dyDescent="0.2">
      <c r="B914" s="102"/>
      <c r="D914" s="103" t="s">
        <v>99</v>
      </c>
      <c r="E914" s="104" t="s">
        <v>3</v>
      </c>
      <c r="F914" s="105" t="s">
        <v>793</v>
      </c>
      <c r="H914" s="106">
        <v>-3.1629999999999998</v>
      </c>
      <c r="I914" s="107"/>
      <c r="L914" s="102"/>
      <c r="M914" s="108"/>
      <c r="T914" s="109"/>
      <c r="AT914" s="104" t="s">
        <v>99</v>
      </c>
      <c r="AU914" s="104" t="s">
        <v>5</v>
      </c>
      <c r="AV914" s="101" t="s">
        <v>5</v>
      </c>
      <c r="AW914" s="101" t="s">
        <v>101</v>
      </c>
      <c r="AX914" s="101" t="s">
        <v>6</v>
      </c>
      <c r="AY914" s="104" t="s">
        <v>90</v>
      </c>
    </row>
    <row r="915" spans="2:51" s="101" customFormat="1" x14ac:dyDescent="0.2">
      <c r="B915" s="102"/>
      <c r="D915" s="103" t="s">
        <v>99</v>
      </c>
      <c r="E915" s="104" t="s">
        <v>3</v>
      </c>
      <c r="F915" s="105" t="s">
        <v>806</v>
      </c>
      <c r="H915" s="106">
        <v>-2.4300000000000002</v>
      </c>
      <c r="I915" s="107"/>
      <c r="L915" s="102"/>
      <c r="M915" s="108"/>
      <c r="T915" s="109"/>
      <c r="AT915" s="104" t="s">
        <v>99</v>
      </c>
      <c r="AU915" s="104" t="s">
        <v>5</v>
      </c>
      <c r="AV915" s="101" t="s">
        <v>5</v>
      </c>
      <c r="AW915" s="101" t="s">
        <v>101</v>
      </c>
      <c r="AX915" s="101" t="s">
        <v>6</v>
      </c>
      <c r="AY915" s="104" t="s">
        <v>90</v>
      </c>
    </row>
    <row r="916" spans="2:51" s="101" customFormat="1" x14ac:dyDescent="0.2">
      <c r="B916" s="102"/>
      <c r="D916" s="103" t="s">
        <v>99</v>
      </c>
      <c r="E916" s="104" t="s">
        <v>3</v>
      </c>
      <c r="F916" s="105" t="s">
        <v>849</v>
      </c>
      <c r="H916" s="106">
        <v>-1.68</v>
      </c>
      <c r="I916" s="107"/>
      <c r="L916" s="102"/>
      <c r="M916" s="108"/>
      <c r="T916" s="109"/>
      <c r="AT916" s="104" t="s">
        <v>99</v>
      </c>
      <c r="AU916" s="104" t="s">
        <v>5</v>
      </c>
      <c r="AV916" s="101" t="s">
        <v>5</v>
      </c>
      <c r="AW916" s="101" t="s">
        <v>101</v>
      </c>
      <c r="AX916" s="101" t="s">
        <v>6</v>
      </c>
      <c r="AY916" s="104" t="s">
        <v>90</v>
      </c>
    </row>
    <row r="917" spans="2:51" s="118" customFormat="1" x14ac:dyDescent="0.2">
      <c r="B917" s="119"/>
      <c r="D917" s="103" t="s">
        <v>99</v>
      </c>
      <c r="E917" s="120" t="s">
        <v>3</v>
      </c>
      <c r="F917" s="121" t="s">
        <v>907</v>
      </c>
      <c r="H917" s="120" t="s">
        <v>3</v>
      </c>
      <c r="I917" s="122"/>
      <c r="L917" s="119"/>
      <c r="M917" s="123"/>
      <c r="T917" s="124"/>
      <c r="AT917" s="120" t="s">
        <v>99</v>
      </c>
      <c r="AU917" s="120" t="s">
        <v>5</v>
      </c>
      <c r="AV917" s="118" t="s">
        <v>89</v>
      </c>
      <c r="AW917" s="118" t="s">
        <v>101</v>
      </c>
      <c r="AX917" s="118" t="s">
        <v>6</v>
      </c>
      <c r="AY917" s="120" t="s">
        <v>90</v>
      </c>
    </row>
    <row r="918" spans="2:51" s="101" customFormat="1" x14ac:dyDescent="0.2">
      <c r="B918" s="102"/>
      <c r="D918" s="103" t="s">
        <v>99</v>
      </c>
      <c r="E918" s="104" t="s">
        <v>3</v>
      </c>
      <c r="F918" s="105" t="s">
        <v>794</v>
      </c>
      <c r="H918" s="106">
        <v>1.663</v>
      </c>
      <c r="I918" s="107"/>
      <c r="L918" s="102"/>
      <c r="M918" s="108"/>
      <c r="T918" s="109"/>
      <c r="AT918" s="104" t="s">
        <v>99</v>
      </c>
      <c r="AU918" s="104" t="s">
        <v>5</v>
      </c>
      <c r="AV918" s="101" t="s">
        <v>5</v>
      </c>
      <c r="AW918" s="101" t="s">
        <v>101</v>
      </c>
      <c r="AX918" s="101" t="s">
        <v>6</v>
      </c>
      <c r="AY918" s="104" t="s">
        <v>90</v>
      </c>
    </row>
    <row r="919" spans="2:51" s="125" customFormat="1" x14ac:dyDescent="0.2">
      <c r="B919" s="126"/>
      <c r="D919" s="103" t="s">
        <v>99</v>
      </c>
      <c r="E919" s="127" t="s">
        <v>3</v>
      </c>
      <c r="F919" s="128" t="s">
        <v>206</v>
      </c>
      <c r="H919" s="129">
        <v>49.89</v>
      </c>
      <c r="I919" s="130"/>
      <c r="L919" s="126"/>
      <c r="M919" s="131"/>
      <c r="T919" s="132"/>
      <c r="AT919" s="127" t="s">
        <v>99</v>
      </c>
      <c r="AU919" s="127" t="s">
        <v>5</v>
      </c>
      <c r="AV919" s="125" t="s">
        <v>107</v>
      </c>
      <c r="AW919" s="125" t="s">
        <v>101</v>
      </c>
      <c r="AX919" s="125" t="s">
        <v>6</v>
      </c>
      <c r="AY919" s="127" t="s">
        <v>90</v>
      </c>
    </row>
    <row r="920" spans="2:51" s="118" customFormat="1" x14ac:dyDescent="0.2">
      <c r="B920" s="119"/>
      <c r="D920" s="103" t="s">
        <v>99</v>
      </c>
      <c r="E920" s="120" t="s">
        <v>3</v>
      </c>
      <c r="F920" s="121" t="s">
        <v>850</v>
      </c>
      <c r="H920" s="120" t="s">
        <v>3</v>
      </c>
      <c r="I920" s="122"/>
      <c r="L920" s="119"/>
      <c r="M920" s="123"/>
      <c r="T920" s="124"/>
      <c r="AT920" s="120" t="s">
        <v>99</v>
      </c>
      <c r="AU920" s="120" t="s">
        <v>5</v>
      </c>
      <c r="AV920" s="118" t="s">
        <v>89</v>
      </c>
      <c r="AW920" s="118" t="s">
        <v>101</v>
      </c>
      <c r="AX920" s="118" t="s">
        <v>6</v>
      </c>
      <c r="AY920" s="120" t="s">
        <v>90</v>
      </c>
    </row>
    <row r="921" spans="2:51" s="101" customFormat="1" x14ac:dyDescent="0.2">
      <c r="B921" s="102"/>
      <c r="D921" s="103" t="s">
        <v>99</v>
      </c>
      <c r="E921" s="104" t="s">
        <v>3</v>
      </c>
      <c r="F921" s="105" t="s">
        <v>860</v>
      </c>
      <c r="H921" s="106">
        <v>91.5</v>
      </c>
      <c r="I921" s="107"/>
      <c r="L921" s="102"/>
      <c r="M921" s="108"/>
      <c r="T921" s="109"/>
      <c r="AT921" s="104" t="s">
        <v>99</v>
      </c>
      <c r="AU921" s="104" t="s">
        <v>5</v>
      </c>
      <c r="AV921" s="101" t="s">
        <v>5</v>
      </c>
      <c r="AW921" s="101" t="s">
        <v>101</v>
      </c>
      <c r="AX921" s="101" t="s">
        <v>6</v>
      </c>
      <c r="AY921" s="104" t="s">
        <v>90</v>
      </c>
    </row>
    <row r="922" spans="2:51" s="118" customFormat="1" x14ac:dyDescent="0.2">
      <c r="B922" s="119"/>
      <c r="D922" s="103" t="s">
        <v>99</v>
      </c>
      <c r="E922" s="120" t="s">
        <v>3</v>
      </c>
      <c r="F922" s="121" t="s">
        <v>230</v>
      </c>
      <c r="H922" s="120" t="s">
        <v>3</v>
      </c>
      <c r="I922" s="122"/>
      <c r="L922" s="119"/>
      <c r="M922" s="123"/>
      <c r="T922" s="124"/>
      <c r="AT922" s="120" t="s">
        <v>99</v>
      </c>
      <c r="AU922" s="120" t="s">
        <v>5</v>
      </c>
      <c r="AV922" s="118" t="s">
        <v>89</v>
      </c>
      <c r="AW922" s="118" t="s">
        <v>101</v>
      </c>
      <c r="AX922" s="118" t="s">
        <v>6</v>
      </c>
      <c r="AY922" s="120" t="s">
        <v>90</v>
      </c>
    </row>
    <row r="923" spans="2:51" s="101" customFormat="1" x14ac:dyDescent="0.2">
      <c r="B923" s="102"/>
      <c r="D923" s="103" t="s">
        <v>99</v>
      </c>
      <c r="E923" s="104" t="s">
        <v>3</v>
      </c>
      <c r="F923" s="105" t="s">
        <v>797</v>
      </c>
      <c r="H923" s="106">
        <v>-6.3250000000000002</v>
      </c>
      <c r="I923" s="107"/>
      <c r="L923" s="102"/>
      <c r="M923" s="108"/>
      <c r="T923" s="109"/>
      <c r="AT923" s="104" t="s">
        <v>99</v>
      </c>
      <c r="AU923" s="104" t="s">
        <v>5</v>
      </c>
      <c r="AV923" s="101" t="s">
        <v>5</v>
      </c>
      <c r="AW923" s="101" t="s">
        <v>101</v>
      </c>
      <c r="AX923" s="101" t="s">
        <v>6</v>
      </c>
      <c r="AY923" s="104" t="s">
        <v>90</v>
      </c>
    </row>
    <row r="924" spans="2:51" s="101" customFormat="1" x14ac:dyDescent="0.2">
      <c r="B924" s="102"/>
      <c r="D924" s="103" t="s">
        <v>99</v>
      </c>
      <c r="E924" s="104" t="s">
        <v>3</v>
      </c>
      <c r="F924" s="105" t="s">
        <v>862</v>
      </c>
      <c r="H924" s="106">
        <v>-3.87</v>
      </c>
      <c r="I924" s="107"/>
      <c r="L924" s="102"/>
      <c r="M924" s="108"/>
      <c r="T924" s="109"/>
      <c r="AT924" s="104" t="s">
        <v>99</v>
      </c>
      <c r="AU924" s="104" t="s">
        <v>5</v>
      </c>
      <c r="AV924" s="101" t="s">
        <v>5</v>
      </c>
      <c r="AW924" s="101" t="s">
        <v>101</v>
      </c>
      <c r="AX924" s="101" t="s">
        <v>6</v>
      </c>
      <c r="AY924" s="104" t="s">
        <v>90</v>
      </c>
    </row>
    <row r="925" spans="2:51" s="101" customFormat="1" x14ac:dyDescent="0.2">
      <c r="B925" s="102"/>
      <c r="D925" s="103" t="s">
        <v>99</v>
      </c>
      <c r="E925" s="104" t="s">
        <v>3</v>
      </c>
      <c r="F925" s="105" t="s">
        <v>769</v>
      </c>
      <c r="H925" s="106">
        <v>-1.89</v>
      </c>
      <c r="I925" s="107"/>
      <c r="L925" s="102"/>
      <c r="M925" s="108"/>
      <c r="T925" s="109"/>
      <c r="AT925" s="104" t="s">
        <v>99</v>
      </c>
      <c r="AU925" s="104" t="s">
        <v>5</v>
      </c>
      <c r="AV925" s="101" t="s">
        <v>5</v>
      </c>
      <c r="AW925" s="101" t="s">
        <v>101</v>
      </c>
      <c r="AX925" s="101" t="s">
        <v>6</v>
      </c>
      <c r="AY925" s="104" t="s">
        <v>90</v>
      </c>
    </row>
    <row r="926" spans="2:51" s="118" customFormat="1" x14ac:dyDescent="0.2">
      <c r="B926" s="119"/>
      <c r="D926" s="103" t="s">
        <v>99</v>
      </c>
      <c r="E926" s="120" t="s">
        <v>3</v>
      </c>
      <c r="F926" s="121" t="s">
        <v>638</v>
      </c>
      <c r="H926" s="120" t="s">
        <v>3</v>
      </c>
      <c r="I926" s="122"/>
      <c r="L926" s="119"/>
      <c r="M926" s="123"/>
      <c r="T926" s="124"/>
      <c r="AT926" s="120" t="s">
        <v>99</v>
      </c>
      <c r="AU926" s="120" t="s">
        <v>5</v>
      </c>
      <c r="AV926" s="118" t="s">
        <v>89</v>
      </c>
      <c r="AW926" s="118" t="s">
        <v>101</v>
      </c>
      <c r="AX926" s="118" t="s">
        <v>6</v>
      </c>
      <c r="AY926" s="120" t="s">
        <v>90</v>
      </c>
    </row>
    <row r="927" spans="2:51" s="101" customFormat="1" x14ac:dyDescent="0.2">
      <c r="B927" s="102"/>
      <c r="D927" s="103" t="s">
        <v>99</v>
      </c>
      <c r="E927" s="104" t="s">
        <v>3</v>
      </c>
      <c r="F927" s="105" t="s">
        <v>799</v>
      </c>
      <c r="H927" s="106">
        <v>3.3250000000000002</v>
      </c>
      <c r="I927" s="107"/>
      <c r="L927" s="102"/>
      <c r="M927" s="108"/>
      <c r="T927" s="109"/>
      <c r="AT927" s="104" t="s">
        <v>99</v>
      </c>
      <c r="AU927" s="104" t="s">
        <v>5</v>
      </c>
      <c r="AV927" s="101" t="s">
        <v>5</v>
      </c>
      <c r="AW927" s="101" t="s">
        <v>101</v>
      </c>
      <c r="AX927" s="101" t="s">
        <v>6</v>
      </c>
      <c r="AY927" s="104" t="s">
        <v>90</v>
      </c>
    </row>
    <row r="928" spans="2:51" s="125" customFormat="1" x14ac:dyDescent="0.2">
      <c r="B928" s="126"/>
      <c r="D928" s="103" t="s">
        <v>99</v>
      </c>
      <c r="E928" s="127" t="s">
        <v>3</v>
      </c>
      <c r="F928" s="128" t="s">
        <v>206</v>
      </c>
      <c r="H928" s="129">
        <v>82.74</v>
      </c>
      <c r="I928" s="130"/>
      <c r="L928" s="126"/>
      <c r="M928" s="131"/>
      <c r="T928" s="132"/>
      <c r="AT928" s="127" t="s">
        <v>99</v>
      </c>
      <c r="AU928" s="127" t="s">
        <v>5</v>
      </c>
      <c r="AV928" s="125" t="s">
        <v>107</v>
      </c>
      <c r="AW928" s="125" t="s">
        <v>101</v>
      </c>
      <c r="AX928" s="125" t="s">
        <v>6</v>
      </c>
      <c r="AY928" s="127" t="s">
        <v>90</v>
      </c>
    </row>
    <row r="929" spans="2:65" s="110" customFormat="1" x14ac:dyDescent="0.2">
      <c r="B929" s="111"/>
      <c r="D929" s="103" t="s">
        <v>99</v>
      </c>
      <c r="E929" s="112" t="s">
        <v>3</v>
      </c>
      <c r="F929" s="113" t="s">
        <v>103</v>
      </c>
      <c r="H929" s="114">
        <v>5284.1679999999997</v>
      </c>
      <c r="I929" s="115"/>
      <c r="L929" s="111"/>
      <c r="M929" s="116"/>
      <c r="T929" s="117"/>
      <c r="AT929" s="112" t="s">
        <v>99</v>
      </c>
      <c r="AU929" s="112" t="s">
        <v>5</v>
      </c>
      <c r="AV929" s="110" t="s">
        <v>97</v>
      </c>
      <c r="AW929" s="110" t="s">
        <v>101</v>
      </c>
      <c r="AX929" s="110" t="s">
        <v>6</v>
      </c>
      <c r="AY929" s="112" t="s">
        <v>90</v>
      </c>
    </row>
    <row r="930" spans="2:65" s="101" customFormat="1" x14ac:dyDescent="0.2">
      <c r="B930" s="102"/>
      <c r="D930" s="103" t="s">
        <v>99</v>
      </c>
      <c r="E930" s="104" t="s">
        <v>3</v>
      </c>
      <c r="F930" s="105" t="s">
        <v>908</v>
      </c>
      <c r="H930" s="106">
        <v>5389.8509999999997</v>
      </c>
      <c r="I930" s="107"/>
      <c r="L930" s="102"/>
      <c r="M930" s="108"/>
      <c r="T930" s="109"/>
      <c r="AT930" s="104" t="s">
        <v>99</v>
      </c>
      <c r="AU930" s="104" t="s">
        <v>5</v>
      </c>
      <c r="AV930" s="101" t="s">
        <v>5</v>
      </c>
      <c r="AW930" s="101" t="s">
        <v>101</v>
      </c>
      <c r="AX930" s="101" t="s">
        <v>6</v>
      </c>
      <c r="AY930" s="104" t="s">
        <v>90</v>
      </c>
    </row>
    <row r="931" spans="2:65" s="110" customFormat="1" x14ac:dyDescent="0.2">
      <c r="B931" s="111"/>
      <c r="D931" s="103" t="s">
        <v>99</v>
      </c>
      <c r="E931" s="112" t="s">
        <v>399</v>
      </c>
      <c r="F931" s="113" t="s">
        <v>103</v>
      </c>
      <c r="H931" s="114">
        <v>5389.8509999999997</v>
      </c>
      <c r="I931" s="115"/>
      <c r="L931" s="111"/>
      <c r="M931" s="116"/>
      <c r="T931" s="117"/>
      <c r="AT931" s="112" t="s">
        <v>99</v>
      </c>
      <c r="AU931" s="112" t="s">
        <v>5</v>
      </c>
      <c r="AV931" s="110" t="s">
        <v>97</v>
      </c>
      <c r="AW931" s="110" t="s">
        <v>101</v>
      </c>
      <c r="AX931" s="110" t="s">
        <v>89</v>
      </c>
      <c r="AY931" s="112" t="s">
        <v>90</v>
      </c>
    </row>
    <row r="932" spans="2:65" s="9" customFormat="1" ht="16.5" customHeight="1" x14ac:dyDescent="0.2">
      <c r="B932" s="86"/>
      <c r="C932" s="87" t="s">
        <v>279</v>
      </c>
      <c r="D932" s="87" t="s">
        <v>93</v>
      </c>
      <c r="E932" s="88" t="s">
        <v>909</v>
      </c>
      <c r="F932" s="89" t="s">
        <v>910</v>
      </c>
      <c r="G932" s="90" t="s">
        <v>164</v>
      </c>
      <c r="H932" s="91">
        <v>576.28</v>
      </c>
      <c r="I932" s="92"/>
      <c r="J932" s="93">
        <f>ROUND(I932*H932,2)</f>
        <v>0</v>
      </c>
      <c r="K932" s="94"/>
      <c r="L932" s="10"/>
      <c r="M932" s="95" t="s">
        <v>3</v>
      </c>
      <c r="N932" s="96" t="s">
        <v>39</v>
      </c>
      <c r="P932" s="97">
        <f>O932*H932</f>
        <v>0</v>
      </c>
      <c r="Q932" s="97">
        <v>1.7325000000000001E-3</v>
      </c>
      <c r="R932" s="97">
        <f>Q932*H932</f>
        <v>0.99840510000000005</v>
      </c>
      <c r="S932" s="97">
        <v>0</v>
      </c>
      <c r="T932" s="98">
        <f>S932*H932</f>
        <v>0</v>
      </c>
      <c r="AR932" s="99" t="s">
        <v>97</v>
      </c>
      <c r="AT932" s="99" t="s">
        <v>93</v>
      </c>
      <c r="AU932" s="99" t="s">
        <v>5</v>
      </c>
      <c r="AY932" s="1" t="s">
        <v>90</v>
      </c>
      <c r="BE932" s="100">
        <f>IF(N932="základná",J932,0)</f>
        <v>0</v>
      </c>
      <c r="BF932" s="100">
        <f>IF(N932="znížená",J932,0)</f>
        <v>0</v>
      </c>
      <c r="BG932" s="100">
        <f>IF(N932="zákl. prenesená",J932,0)</f>
        <v>0</v>
      </c>
      <c r="BH932" s="100">
        <f>IF(N932="zníž. prenesená",J932,0)</f>
        <v>0</v>
      </c>
      <c r="BI932" s="100">
        <f>IF(N932="nulová",J932,0)</f>
        <v>0</v>
      </c>
      <c r="BJ932" s="1" t="s">
        <v>5</v>
      </c>
      <c r="BK932" s="100">
        <f>ROUND(I932*H932,2)</f>
        <v>0</v>
      </c>
      <c r="BL932" s="1" t="s">
        <v>97</v>
      </c>
      <c r="BM932" s="99" t="s">
        <v>911</v>
      </c>
    </row>
    <row r="933" spans="2:65" s="101" customFormat="1" ht="33.75" x14ac:dyDescent="0.2">
      <c r="B933" s="102"/>
      <c r="D933" s="103" t="s">
        <v>99</v>
      </c>
      <c r="E933" s="104" t="s">
        <v>3</v>
      </c>
      <c r="F933" s="105" t="s">
        <v>912</v>
      </c>
      <c r="H933" s="106">
        <v>576.28</v>
      </c>
      <c r="I933" s="107"/>
      <c r="L933" s="102"/>
      <c r="M933" s="108"/>
      <c r="T933" s="109"/>
      <c r="AT933" s="104" t="s">
        <v>99</v>
      </c>
      <c r="AU933" s="104" t="s">
        <v>5</v>
      </c>
      <c r="AV933" s="101" t="s">
        <v>5</v>
      </c>
      <c r="AW933" s="101" t="s">
        <v>101</v>
      </c>
      <c r="AX933" s="101" t="s">
        <v>6</v>
      </c>
      <c r="AY933" s="104" t="s">
        <v>90</v>
      </c>
    </row>
    <row r="934" spans="2:65" s="110" customFormat="1" x14ac:dyDescent="0.2">
      <c r="B934" s="111"/>
      <c r="D934" s="103" t="s">
        <v>99</v>
      </c>
      <c r="E934" s="112" t="s">
        <v>3</v>
      </c>
      <c r="F934" s="113" t="s">
        <v>103</v>
      </c>
      <c r="H934" s="114">
        <v>576.28</v>
      </c>
      <c r="I934" s="115"/>
      <c r="L934" s="111"/>
      <c r="M934" s="116"/>
      <c r="T934" s="117"/>
      <c r="AT934" s="112" t="s">
        <v>99</v>
      </c>
      <c r="AU934" s="112" t="s">
        <v>5</v>
      </c>
      <c r="AV934" s="110" t="s">
        <v>97</v>
      </c>
      <c r="AW934" s="110" t="s">
        <v>101</v>
      </c>
      <c r="AX934" s="110" t="s">
        <v>89</v>
      </c>
      <c r="AY934" s="112" t="s">
        <v>90</v>
      </c>
    </row>
    <row r="935" spans="2:65" s="9" customFormat="1" ht="16.5" customHeight="1" x14ac:dyDescent="0.2">
      <c r="B935" s="86"/>
      <c r="C935" s="87" t="s">
        <v>913</v>
      </c>
      <c r="D935" s="87" t="s">
        <v>93</v>
      </c>
      <c r="E935" s="88" t="s">
        <v>914</v>
      </c>
      <c r="F935" s="89" t="s">
        <v>915</v>
      </c>
      <c r="G935" s="90" t="s">
        <v>164</v>
      </c>
      <c r="H935" s="91">
        <v>1043.78</v>
      </c>
      <c r="I935" s="92"/>
      <c r="J935" s="93">
        <f>ROUND(I935*H935,2)</f>
        <v>0</v>
      </c>
      <c r="K935" s="94"/>
      <c r="L935" s="10"/>
      <c r="M935" s="95" t="s">
        <v>3</v>
      </c>
      <c r="N935" s="96" t="s">
        <v>39</v>
      </c>
      <c r="P935" s="97">
        <f>O935*H935</f>
        <v>0</v>
      </c>
      <c r="Q935" s="97">
        <v>1.9215E-3</v>
      </c>
      <c r="R935" s="97">
        <f>Q935*H935</f>
        <v>2.0056232700000001</v>
      </c>
      <c r="S935" s="97">
        <v>0</v>
      </c>
      <c r="T935" s="98">
        <f>S935*H935</f>
        <v>0</v>
      </c>
      <c r="AR935" s="99" t="s">
        <v>97</v>
      </c>
      <c r="AT935" s="99" t="s">
        <v>93</v>
      </c>
      <c r="AU935" s="99" t="s">
        <v>5</v>
      </c>
      <c r="AY935" s="1" t="s">
        <v>90</v>
      </c>
      <c r="BE935" s="100">
        <f>IF(N935="základná",J935,0)</f>
        <v>0</v>
      </c>
      <c r="BF935" s="100">
        <f>IF(N935="znížená",J935,0)</f>
        <v>0</v>
      </c>
      <c r="BG935" s="100">
        <f>IF(N935="zákl. prenesená",J935,0)</f>
        <v>0</v>
      </c>
      <c r="BH935" s="100">
        <f>IF(N935="zníž. prenesená",J935,0)</f>
        <v>0</v>
      </c>
      <c r="BI935" s="100">
        <f>IF(N935="nulová",J935,0)</f>
        <v>0</v>
      </c>
      <c r="BJ935" s="1" t="s">
        <v>5</v>
      </c>
      <c r="BK935" s="100">
        <f>ROUND(I935*H935,2)</f>
        <v>0</v>
      </c>
      <c r="BL935" s="1" t="s">
        <v>97</v>
      </c>
      <c r="BM935" s="99" t="s">
        <v>916</v>
      </c>
    </row>
    <row r="936" spans="2:65" s="101" customFormat="1" x14ac:dyDescent="0.2">
      <c r="B936" s="102"/>
      <c r="D936" s="103" t="s">
        <v>99</v>
      </c>
      <c r="E936" s="104" t="s">
        <v>3</v>
      </c>
      <c r="F936" s="105" t="s">
        <v>917</v>
      </c>
      <c r="H936" s="106">
        <v>1043.78</v>
      </c>
      <c r="I936" s="107"/>
      <c r="L936" s="102"/>
      <c r="M936" s="108"/>
      <c r="T936" s="109"/>
      <c r="AT936" s="104" t="s">
        <v>99</v>
      </c>
      <c r="AU936" s="104" t="s">
        <v>5</v>
      </c>
      <c r="AV936" s="101" t="s">
        <v>5</v>
      </c>
      <c r="AW936" s="101" t="s">
        <v>101</v>
      </c>
      <c r="AX936" s="101" t="s">
        <v>89</v>
      </c>
      <c r="AY936" s="104" t="s">
        <v>90</v>
      </c>
    </row>
    <row r="937" spans="2:65" s="9" customFormat="1" ht="24.2" customHeight="1" x14ac:dyDescent="0.2">
      <c r="B937" s="86"/>
      <c r="C937" s="87" t="s">
        <v>296</v>
      </c>
      <c r="D937" s="87" t="s">
        <v>93</v>
      </c>
      <c r="E937" s="88" t="s">
        <v>918</v>
      </c>
      <c r="F937" s="89" t="s">
        <v>919</v>
      </c>
      <c r="G937" s="90" t="s">
        <v>96</v>
      </c>
      <c r="H937" s="91">
        <v>5389.8509999999997</v>
      </c>
      <c r="I937" s="92"/>
      <c r="J937" s="93">
        <f>ROUND(I937*H937,2)</f>
        <v>0</v>
      </c>
      <c r="K937" s="94"/>
      <c r="L937" s="10"/>
      <c r="M937" s="95" t="s">
        <v>3</v>
      </c>
      <c r="N937" s="96" t="s">
        <v>39</v>
      </c>
      <c r="P937" s="97">
        <f>O937*H937</f>
        <v>0</v>
      </c>
      <c r="Q937" s="97">
        <v>4.0000000000000002E-4</v>
      </c>
      <c r="R937" s="97">
        <f>Q937*H937</f>
        <v>2.1559404</v>
      </c>
      <c r="S937" s="97">
        <v>0</v>
      </c>
      <c r="T937" s="98">
        <f>S937*H937</f>
        <v>0</v>
      </c>
      <c r="AR937" s="99" t="s">
        <v>97</v>
      </c>
      <c r="AT937" s="99" t="s">
        <v>93</v>
      </c>
      <c r="AU937" s="99" t="s">
        <v>5</v>
      </c>
      <c r="AY937" s="1" t="s">
        <v>90</v>
      </c>
      <c r="BE937" s="100">
        <f>IF(N937="základná",J937,0)</f>
        <v>0</v>
      </c>
      <c r="BF937" s="100">
        <f>IF(N937="znížená",J937,0)</f>
        <v>0</v>
      </c>
      <c r="BG937" s="100">
        <f>IF(N937="zákl. prenesená",J937,0)</f>
        <v>0</v>
      </c>
      <c r="BH937" s="100">
        <f>IF(N937="zníž. prenesená",J937,0)</f>
        <v>0</v>
      </c>
      <c r="BI937" s="100">
        <f>IF(N937="nulová",J937,0)</f>
        <v>0</v>
      </c>
      <c r="BJ937" s="1" t="s">
        <v>5</v>
      </c>
      <c r="BK937" s="100">
        <f>ROUND(I937*H937,2)</f>
        <v>0</v>
      </c>
      <c r="BL937" s="1" t="s">
        <v>97</v>
      </c>
      <c r="BM937" s="99" t="s">
        <v>334</v>
      </c>
    </row>
    <row r="938" spans="2:65" s="101" customFormat="1" x14ac:dyDescent="0.2">
      <c r="B938" s="102"/>
      <c r="D938" s="103" t="s">
        <v>99</v>
      </c>
      <c r="E938" s="104" t="s">
        <v>3</v>
      </c>
      <c r="F938" s="105" t="s">
        <v>399</v>
      </c>
      <c r="H938" s="106">
        <v>5389.8509999999997</v>
      </c>
      <c r="I938" s="107"/>
      <c r="L938" s="102"/>
      <c r="M938" s="108"/>
      <c r="T938" s="109"/>
      <c r="AT938" s="104" t="s">
        <v>99</v>
      </c>
      <c r="AU938" s="104" t="s">
        <v>5</v>
      </c>
      <c r="AV938" s="101" t="s">
        <v>5</v>
      </c>
      <c r="AW938" s="101" t="s">
        <v>101</v>
      </c>
      <c r="AX938" s="101" t="s">
        <v>89</v>
      </c>
      <c r="AY938" s="104" t="s">
        <v>90</v>
      </c>
    </row>
    <row r="939" spans="2:65" s="9" customFormat="1" ht="24.2" customHeight="1" x14ac:dyDescent="0.2">
      <c r="B939" s="86"/>
      <c r="C939" s="87" t="s">
        <v>920</v>
      </c>
      <c r="D939" s="87" t="s">
        <v>93</v>
      </c>
      <c r="E939" s="88" t="s">
        <v>921</v>
      </c>
      <c r="F939" s="89" t="s">
        <v>922</v>
      </c>
      <c r="G939" s="90" t="s">
        <v>96</v>
      </c>
      <c r="H939" s="91">
        <v>4667.5680000000002</v>
      </c>
      <c r="I939" s="92"/>
      <c r="J939" s="93">
        <f>ROUND(I939*H939,2)</f>
        <v>0</v>
      </c>
      <c r="K939" s="94"/>
      <c r="L939" s="10"/>
      <c r="M939" s="95" t="s">
        <v>3</v>
      </c>
      <c r="N939" s="96" t="s">
        <v>39</v>
      </c>
      <c r="P939" s="97">
        <f>O939*H939</f>
        <v>0</v>
      </c>
      <c r="Q939" s="97">
        <v>4.725E-3</v>
      </c>
      <c r="R939" s="97">
        <f>Q939*H939</f>
        <v>22.054258799999999</v>
      </c>
      <c r="S939" s="97">
        <v>0</v>
      </c>
      <c r="T939" s="98">
        <f>S939*H939</f>
        <v>0</v>
      </c>
      <c r="AR939" s="99" t="s">
        <v>97</v>
      </c>
      <c r="AT939" s="99" t="s">
        <v>93</v>
      </c>
      <c r="AU939" s="99" t="s">
        <v>5</v>
      </c>
      <c r="AY939" s="1" t="s">
        <v>90</v>
      </c>
      <c r="BE939" s="100">
        <f>IF(N939="základná",J939,0)</f>
        <v>0</v>
      </c>
      <c r="BF939" s="100">
        <f>IF(N939="znížená",J939,0)</f>
        <v>0</v>
      </c>
      <c r="BG939" s="100">
        <f>IF(N939="zákl. prenesená",J939,0)</f>
        <v>0</v>
      </c>
      <c r="BH939" s="100">
        <f>IF(N939="zníž. prenesená",J939,0)</f>
        <v>0</v>
      </c>
      <c r="BI939" s="100">
        <f>IF(N939="nulová",J939,0)</f>
        <v>0</v>
      </c>
      <c r="BJ939" s="1" t="s">
        <v>5</v>
      </c>
      <c r="BK939" s="100">
        <f>ROUND(I939*H939,2)</f>
        <v>0</v>
      </c>
      <c r="BL939" s="1" t="s">
        <v>97</v>
      </c>
      <c r="BM939" s="99" t="s">
        <v>923</v>
      </c>
    </row>
    <row r="940" spans="2:65" s="101" customFormat="1" x14ac:dyDescent="0.2">
      <c r="B940" s="102"/>
      <c r="D940" s="103" t="s">
        <v>99</v>
      </c>
      <c r="E940" s="104" t="s">
        <v>3</v>
      </c>
      <c r="F940" s="105" t="s">
        <v>924</v>
      </c>
      <c r="H940" s="106">
        <v>4667.5680000000002</v>
      </c>
      <c r="I940" s="107"/>
      <c r="L940" s="102"/>
      <c r="M940" s="108"/>
      <c r="T940" s="109"/>
      <c r="AT940" s="104" t="s">
        <v>99</v>
      </c>
      <c r="AU940" s="104" t="s">
        <v>5</v>
      </c>
      <c r="AV940" s="101" t="s">
        <v>5</v>
      </c>
      <c r="AW940" s="101" t="s">
        <v>101</v>
      </c>
      <c r="AX940" s="101" t="s">
        <v>89</v>
      </c>
      <c r="AY940" s="104" t="s">
        <v>90</v>
      </c>
    </row>
    <row r="941" spans="2:65" s="9" customFormat="1" ht="24.2" customHeight="1" x14ac:dyDescent="0.2">
      <c r="B941" s="86"/>
      <c r="C941" s="87" t="s">
        <v>303</v>
      </c>
      <c r="D941" s="87" t="s">
        <v>93</v>
      </c>
      <c r="E941" s="88" t="s">
        <v>925</v>
      </c>
      <c r="F941" s="89" t="s">
        <v>926</v>
      </c>
      <c r="G941" s="90" t="s">
        <v>96</v>
      </c>
      <c r="H941" s="91">
        <v>847.71799999999996</v>
      </c>
      <c r="I941" s="92"/>
      <c r="J941" s="93">
        <f>ROUND(I941*H941,2)</f>
        <v>0</v>
      </c>
      <c r="K941" s="94"/>
      <c r="L941" s="10"/>
      <c r="M941" s="95" t="s">
        <v>3</v>
      </c>
      <c r="N941" s="96" t="s">
        <v>39</v>
      </c>
      <c r="P941" s="97">
        <f>O941*H941</f>
        <v>0</v>
      </c>
      <c r="Q941" s="97">
        <v>2.2499999999999999E-4</v>
      </c>
      <c r="R941" s="97">
        <f>Q941*H941</f>
        <v>0.19073654999999998</v>
      </c>
      <c r="S941" s="97">
        <v>0</v>
      </c>
      <c r="T941" s="98">
        <f>S941*H941</f>
        <v>0</v>
      </c>
      <c r="AR941" s="99" t="s">
        <v>97</v>
      </c>
      <c r="AT941" s="99" t="s">
        <v>93</v>
      </c>
      <c r="AU941" s="99" t="s">
        <v>5</v>
      </c>
      <c r="AY941" s="1" t="s">
        <v>90</v>
      </c>
      <c r="BE941" s="100">
        <f>IF(N941="základná",J941,0)</f>
        <v>0</v>
      </c>
      <c r="BF941" s="100">
        <f>IF(N941="znížená",J941,0)</f>
        <v>0</v>
      </c>
      <c r="BG941" s="100">
        <f>IF(N941="zákl. prenesená",J941,0)</f>
        <v>0</v>
      </c>
      <c r="BH941" s="100">
        <f>IF(N941="zníž. prenesená",J941,0)</f>
        <v>0</v>
      </c>
      <c r="BI941" s="100">
        <f>IF(N941="nulová",J941,0)</f>
        <v>0</v>
      </c>
      <c r="BJ941" s="1" t="s">
        <v>5</v>
      </c>
      <c r="BK941" s="100">
        <f>ROUND(I941*H941,2)</f>
        <v>0</v>
      </c>
      <c r="BL941" s="1" t="s">
        <v>97</v>
      </c>
      <c r="BM941" s="99" t="s">
        <v>927</v>
      </c>
    </row>
    <row r="942" spans="2:65" s="101" customFormat="1" x14ac:dyDescent="0.2">
      <c r="B942" s="102"/>
      <c r="D942" s="103" t="s">
        <v>99</v>
      </c>
      <c r="E942" s="104" t="s">
        <v>3</v>
      </c>
      <c r="F942" s="105" t="s">
        <v>397</v>
      </c>
      <c r="H942" s="106">
        <v>847.71799999999996</v>
      </c>
      <c r="I942" s="107"/>
      <c r="L942" s="102"/>
      <c r="M942" s="108"/>
      <c r="T942" s="109"/>
      <c r="AT942" s="104" t="s">
        <v>99</v>
      </c>
      <c r="AU942" s="104" t="s">
        <v>5</v>
      </c>
      <c r="AV942" s="101" t="s">
        <v>5</v>
      </c>
      <c r="AW942" s="101" t="s">
        <v>101</v>
      </c>
      <c r="AX942" s="101" t="s">
        <v>89</v>
      </c>
      <c r="AY942" s="104" t="s">
        <v>90</v>
      </c>
    </row>
    <row r="943" spans="2:65" s="9" customFormat="1" ht="24.2" customHeight="1" x14ac:dyDescent="0.2">
      <c r="B943" s="86"/>
      <c r="C943" s="87" t="s">
        <v>928</v>
      </c>
      <c r="D943" s="87" t="s">
        <v>93</v>
      </c>
      <c r="E943" s="88" t="s">
        <v>929</v>
      </c>
      <c r="F943" s="89" t="s">
        <v>930</v>
      </c>
      <c r="G943" s="90" t="s">
        <v>96</v>
      </c>
      <c r="H943" s="91">
        <v>847.71799999999996</v>
      </c>
      <c r="I943" s="92"/>
      <c r="J943" s="93">
        <f>ROUND(I943*H943,2)</f>
        <v>0</v>
      </c>
      <c r="K943" s="94"/>
      <c r="L943" s="10"/>
      <c r="M943" s="95" t="s">
        <v>3</v>
      </c>
      <c r="N943" s="96" t="s">
        <v>39</v>
      </c>
      <c r="P943" s="97">
        <f>O943*H943</f>
        <v>0</v>
      </c>
      <c r="Q943" s="97">
        <v>1.54E-4</v>
      </c>
      <c r="R943" s="97">
        <f>Q943*H943</f>
        <v>0.130548572</v>
      </c>
      <c r="S943" s="97">
        <v>0</v>
      </c>
      <c r="T943" s="98">
        <f>S943*H943</f>
        <v>0</v>
      </c>
      <c r="AR943" s="99" t="s">
        <v>97</v>
      </c>
      <c r="AT943" s="99" t="s">
        <v>93</v>
      </c>
      <c r="AU943" s="99" t="s">
        <v>5</v>
      </c>
      <c r="AY943" s="1" t="s">
        <v>90</v>
      </c>
      <c r="BE943" s="100">
        <f>IF(N943="základná",J943,0)</f>
        <v>0</v>
      </c>
      <c r="BF943" s="100">
        <f>IF(N943="znížená",J943,0)</f>
        <v>0</v>
      </c>
      <c r="BG943" s="100">
        <f>IF(N943="zákl. prenesená",J943,0)</f>
        <v>0</v>
      </c>
      <c r="BH943" s="100">
        <f>IF(N943="zníž. prenesená",J943,0)</f>
        <v>0</v>
      </c>
      <c r="BI943" s="100">
        <f>IF(N943="nulová",J943,0)</f>
        <v>0</v>
      </c>
      <c r="BJ943" s="1" t="s">
        <v>5</v>
      </c>
      <c r="BK943" s="100">
        <f>ROUND(I943*H943,2)</f>
        <v>0</v>
      </c>
      <c r="BL943" s="1" t="s">
        <v>97</v>
      </c>
      <c r="BM943" s="99" t="s">
        <v>931</v>
      </c>
    </row>
    <row r="944" spans="2:65" s="101" customFormat="1" x14ac:dyDescent="0.2">
      <c r="B944" s="102"/>
      <c r="D944" s="103" t="s">
        <v>99</v>
      </c>
      <c r="E944" s="104" t="s">
        <v>3</v>
      </c>
      <c r="F944" s="105" t="s">
        <v>397</v>
      </c>
      <c r="H944" s="106">
        <v>847.71799999999996</v>
      </c>
      <c r="I944" s="107"/>
      <c r="L944" s="102"/>
      <c r="M944" s="108"/>
      <c r="T944" s="109"/>
      <c r="AT944" s="104" t="s">
        <v>99</v>
      </c>
      <c r="AU944" s="104" t="s">
        <v>5</v>
      </c>
      <c r="AV944" s="101" t="s">
        <v>5</v>
      </c>
      <c r="AW944" s="101" t="s">
        <v>101</v>
      </c>
      <c r="AX944" s="101" t="s">
        <v>89</v>
      </c>
      <c r="AY944" s="104" t="s">
        <v>90</v>
      </c>
    </row>
    <row r="945" spans="2:65" s="9" customFormat="1" ht="24.2" customHeight="1" x14ac:dyDescent="0.2">
      <c r="B945" s="86"/>
      <c r="C945" s="87" t="s">
        <v>308</v>
      </c>
      <c r="D945" s="87" t="s">
        <v>93</v>
      </c>
      <c r="E945" s="88" t="s">
        <v>932</v>
      </c>
      <c r="F945" s="89" t="s">
        <v>933</v>
      </c>
      <c r="G945" s="90" t="s">
        <v>96</v>
      </c>
      <c r="H945" s="91">
        <v>847.71799999999996</v>
      </c>
      <c r="I945" s="92"/>
      <c r="J945" s="93">
        <f>ROUND(I945*H945,2)</f>
        <v>0</v>
      </c>
      <c r="K945" s="94"/>
      <c r="L945" s="10"/>
      <c r="M945" s="95" t="s">
        <v>3</v>
      </c>
      <c r="N945" s="96" t="s">
        <v>39</v>
      </c>
      <c r="P945" s="97">
        <f>O945*H945</f>
        <v>0</v>
      </c>
      <c r="Q945" s="97">
        <v>1.4999999999999999E-4</v>
      </c>
      <c r="R945" s="97">
        <f>Q945*H945</f>
        <v>0.12715769999999998</v>
      </c>
      <c r="S945" s="97">
        <v>0</v>
      </c>
      <c r="T945" s="98">
        <f>S945*H945</f>
        <v>0</v>
      </c>
      <c r="AR945" s="99" t="s">
        <v>97</v>
      </c>
      <c r="AT945" s="99" t="s">
        <v>93</v>
      </c>
      <c r="AU945" s="99" t="s">
        <v>5</v>
      </c>
      <c r="AY945" s="1" t="s">
        <v>90</v>
      </c>
      <c r="BE945" s="100">
        <f>IF(N945="základná",J945,0)</f>
        <v>0</v>
      </c>
      <c r="BF945" s="100">
        <f>IF(N945="znížená",J945,0)</f>
        <v>0</v>
      </c>
      <c r="BG945" s="100">
        <f>IF(N945="zákl. prenesená",J945,0)</f>
        <v>0</v>
      </c>
      <c r="BH945" s="100">
        <f>IF(N945="zníž. prenesená",J945,0)</f>
        <v>0</v>
      </c>
      <c r="BI945" s="100">
        <f>IF(N945="nulová",J945,0)</f>
        <v>0</v>
      </c>
      <c r="BJ945" s="1" t="s">
        <v>5</v>
      </c>
      <c r="BK945" s="100">
        <f>ROUND(I945*H945,2)</f>
        <v>0</v>
      </c>
      <c r="BL945" s="1" t="s">
        <v>97</v>
      </c>
      <c r="BM945" s="99" t="s">
        <v>934</v>
      </c>
    </row>
    <row r="946" spans="2:65" s="101" customFormat="1" x14ac:dyDescent="0.2">
      <c r="B946" s="102"/>
      <c r="D946" s="103" t="s">
        <v>99</v>
      </c>
      <c r="E946" s="104" t="s">
        <v>3</v>
      </c>
      <c r="F946" s="105" t="s">
        <v>397</v>
      </c>
      <c r="H946" s="106">
        <v>847.71799999999996</v>
      </c>
      <c r="I946" s="107"/>
      <c r="L946" s="102"/>
      <c r="M946" s="108"/>
      <c r="T946" s="109"/>
      <c r="AT946" s="104" t="s">
        <v>99</v>
      </c>
      <c r="AU946" s="104" t="s">
        <v>5</v>
      </c>
      <c r="AV946" s="101" t="s">
        <v>5</v>
      </c>
      <c r="AW946" s="101" t="s">
        <v>101</v>
      </c>
      <c r="AX946" s="101" t="s">
        <v>89</v>
      </c>
      <c r="AY946" s="104" t="s">
        <v>90</v>
      </c>
    </row>
    <row r="947" spans="2:65" s="9" customFormat="1" ht="24.2" customHeight="1" x14ac:dyDescent="0.2">
      <c r="B947" s="86"/>
      <c r="C947" s="87" t="s">
        <v>935</v>
      </c>
      <c r="D947" s="87" t="s">
        <v>93</v>
      </c>
      <c r="E947" s="88" t="s">
        <v>936</v>
      </c>
      <c r="F947" s="89" t="s">
        <v>937</v>
      </c>
      <c r="G947" s="90" t="s">
        <v>96</v>
      </c>
      <c r="H947" s="91">
        <v>847.71799999999996</v>
      </c>
      <c r="I947" s="92"/>
      <c r="J947" s="93">
        <f>ROUND(I947*H947,2)</f>
        <v>0</v>
      </c>
      <c r="K947" s="94"/>
      <c r="L947" s="10"/>
      <c r="M947" s="95" t="s">
        <v>3</v>
      </c>
      <c r="N947" s="96" t="s">
        <v>39</v>
      </c>
      <c r="P947" s="97">
        <f>O947*H947</f>
        <v>0</v>
      </c>
      <c r="Q947" s="97">
        <v>4.9500000000000004E-3</v>
      </c>
      <c r="R947" s="97">
        <f>Q947*H947</f>
        <v>4.1962041000000001</v>
      </c>
      <c r="S947" s="97">
        <v>0</v>
      </c>
      <c r="T947" s="98">
        <f>S947*H947</f>
        <v>0</v>
      </c>
      <c r="AR947" s="99" t="s">
        <v>97</v>
      </c>
      <c r="AT947" s="99" t="s">
        <v>93</v>
      </c>
      <c r="AU947" s="99" t="s">
        <v>5</v>
      </c>
      <c r="AY947" s="1" t="s">
        <v>90</v>
      </c>
      <c r="BE947" s="100">
        <f>IF(N947="základná",J947,0)</f>
        <v>0</v>
      </c>
      <c r="BF947" s="100">
        <f>IF(N947="znížená",J947,0)</f>
        <v>0</v>
      </c>
      <c r="BG947" s="100">
        <f>IF(N947="zákl. prenesená",J947,0)</f>
        <v>0</v>
      </c>
      <c r="BH947" s="100">
        <f>IF(N947="zníž. prenesená",J947,0)</f>
        <v>0</v>
      </c>
      <c r="BI947" s="100">
        <f>IF(N947="nulová",J947,0)</f>
        <v>0</v>
      </c>
      <c r="BJ947" s="1" t="s">
        <v>5</v>
      </c>
      <c r="BK947" s="100">
        <f>ROUND(I947*H947,2)</f>
        <v>0</v>
      </c>
      <c r="BL947" s="1" t="s">
        <v>97</v>
      </c>
      <c r="BM947" s="99" t="s">
        <v>354</v>
      </c>
    </row>
    <row r="948" spans="2:65" s="101" customFormat="1" ht="22.5" x14ac:dyDescent="0.2">
      <c r="B948" s="102"/>
      <c r="D948" s="103" t="s">
        <v>99</v>
      </c>
      <c r="E948" s="104" t="s">
        <v>3</v>
      </c>
      <c r="F948" s="105" t="s">
        <v>938</v>
      </c>
      <c r="H948" s="106">
        <v>412.87099999999998</v>
      </c>
      <c r="I948" s="107"/>
      <c r="L948" s="102"/>
      <c r="M948" s="108"/>
      <c r="T948" s="109"/>
      <c r="AT948" s="104" t="s">
        <v>99</v>
      </c>
      <c r="AU948" s="104" t="s">
        <v>5</v>
      </c>
      <c r="AV948" s="101" t="s">
        <v>5</v>
      </c>
      <c r="AW948" s="101" t="s">
        <v>101</v>
      </c>
      <c r="AX948" s="101" t="s">
        <v>6</v>
      </c>
      <c r="AY948" s="104" t="s">
        <v>90</v>
      </c>
    </row>
    <row r="949" spans="2:65" s="101" customFormat="1" ht="22.5" x14ac:dyDescent="0.2">
      <c r="B949" s="102"/>
      <c r="D949" s="103" t="s">
        <v>99</v>
      </c>
      <c r="E949" s="104" t="s">
        <v>3</v>
      </c>
      <c r="F949" s="105" t="s">
        <v>939</v>
      </c>
      <c r="H949" s="106">
        <v>434.84699999999998</v>
      </c>
      <c r="I949" s="107"/>
      <c r="L949" s="102"/>
      <c r="M949" s="108"/>
      <c r="T949" s="109"/>
      <c r="AT949" s="104" t="s">
        <v>99</v>
      </c>
      <c r="AU949" s="104" t="s">
        <v>5</v>
      </c>
      <c r="AV949" s="101" t="s">
        <v>5</v>
      </c>
      <c r="AW949" s="101" t="s">
        <v>101</v>
      </c>
      <c r="AX949" s="101" t="s">
        <v>6</v>
      </c>
      <c r="AY949" s="104" t="s">
        <v>90</v>
      </c>
    </row>
    <row r="950" spans="2:65" s="110" customFormat="1" x14ac:dyDescent="0.2">
      <c r="B950" s="111"/>
      <c r="D950" s="103" t="s">
        <v>99</v>
      </c>
      <c r="E950" s="112" t="s">
        <v>397</v>
      </c>
      <c r="F950" s="113" t="s">
        <v>103</v>
      </c>
      <c r="H950" s="114">
        <v>847.71799999999996</v>
      </c>
      <c r="I950" s="115"/>
      <c r="L950" s="111"/>
      <c r="M950" s="116"/>
      <c r="T950" s="117"/>
      <c r="AT950" s="112" t="s">
        <v>99</v>
      </c>
      <c r="AU950" s="112" t="s">
        <v>5</v>
      </c>
      <c r="AV950" s="110" t="s">
        <v>97</v>
      </c>
      <c r="AW950" s="110" t="s">
        <v>101</v>
      </c>
      <c r="AX950" s="110" t="s">
        <v>89</v>
      </c>
      <c r="AY950" s="112" t="s">
        <v>90</v>
      </c>
    </row>
    <row r="951" spans="2:65" s="9" customFormat="1" ht="37.9" customHeight="1" x14ac:dyDescent="0.2">
      <c r="B951" s="86"/>
      <c r="C951" s="87" t="s">
        <v>313</v>
      </c>
      <c r="D951" s="87" t="s">
        <v>93</v>
      </c>
      <c r="E951" s="88" t="s">
        <v>940</v>
      </c>
      <c r="F951" s="89" t="s">
        <v>941</v>
      </c>
      <c r="G951" s="90" t="s">
        <v>96</v>
      </c>
      <c r="H951" s="91">
        <v>98.29</v>
      </c>
      <c r="I951" s="92"/>
      <c r="J951" s="93">
        <f>ROUND(I951*H951,2)</f>
        <v>0</v>
      </c>
      <c r="K951" s="94"/>
      <c r="L951" s="10"/>
      <c r="M951" s="95" t="s">
        <v>3</v>
      </c>
      <c r="N951" s="96" t="s">
        <v>39</v>
      </c>
      <c r="P951" s="97">
        <f>O951*H951</f>
        <v>0</v>
      </c>
      <c r="Q951" s="97">
        <v>6.2129999999999998E-3</v>
      </c>
      <c r="R951" s="97">
        <f>Q951*H951</f>
        <v>0.61067577000000006</v>
      </c>
      <c r="S951" s="97">
        <v>0</v>
      </c>
      <c r="T951" s="98">
        <f>S951*H951</f>
        <v>0</v>
      </c>
      <c r="AR951" s="99" t="s">
        <v>97</v>
      </c>
      <c r="AT951" s="99" t="s">
        <v>93</v>
      </c>
      <c r="AU951" s="99" t="s">
        <v>5</v>
      </c>
      <c r="AY951" s="1" t="s">
        <v>90</v>
      </c>
      <c r="BE951" s="100">
        <f>IF(N951="základná",J951,0)</f>
        <v>0</v>
      </c>
      <c r="BF951" s="100">
        <f>IF(N951="znížená",J951,0)</f>
        <v>0</v>
      </c>
      <c r="BG951" s="100">
        <f>IF(N951="zákl. prenesená",J951,0)</f>
        <v>0</v>
      </c>
      <c r="BH951" s="100">
        <f>IF(N951="zníž. prenesená",J951,0)</f>
        <v>0</v>
      </c>
      <c r="BI951" s="100">
        <f>IF(N951="nulová",J951,0)</f>
        <v>0</v>
      </c>
      <c r="BJ951" s="1" t="s">
        <v>5</v>
      </c>
      <c r="BK951" s="100">
        <f>ROUND(I951*H951,2)</f>
        <v>0</v>
      </c>
      <c r="BL951" s="1" t="s">
        <v>97</v>
      </c>
      <c r="BM951" s="99" t="s">
        <v>313</v>
      </c>
    </row>
    <row r="952" spans="2:65" s="118" customFormat="1" x14ac:dyDescent="0.2">
      <c r="B952" s="119"/>
      <c r="D952" s="103" t="s">
        <v>99</v>
      </c>
      <c r="E952" s="120" t="s">
        <v>3</v>
      </c>
      <c r="F952" s="121" t="s">
        <v>942</v>
      </c>
      <c r="H952" s="120" t="s">
        <v>3</v>
      </c>
      <c r="I952" s="122"/>
      <c r="L952" s="119"/>
      <c r="M952" s="123"/>
      <c r="T952" s="124"/>
      <c r="AT952" s="120" t="s">
        <v>99</v>
      </c>
      <c r="AU952" s="120" t="s">
        <v>5</v>
      </c>
      <c r="AV952" s="118" t="s">
        <v>89</v>
      </c>
      <c r="AW952" s="118" t="s">
        <v>101</v>
      </c>
      <c r="AX952" s="118" t="s">
        <v>6</v>
      </c>
      <c r="AY952" s="120" t="s">
        <v>90</v>
      </c>
    </row>
    <row r="953" spans="2:65" s="101" customFormat="1" x14ac:dyDescent="0.2">
      <c r="B953" s="102"/>
      <c r="D953" s="103" t="s">
        <v>99</v>
      </c>
      <c r="E953" s="104" t="s">
        <v>3</v>
      </c>
      <c r="F953" s="105" t="s">
        <v>943</v>
      </c>
      <c r="H953" s="106">
        <v>98.29</v>
      </c>
      <c r="I953" s="107"/>
      <c r="L953" s="102"/>
      <c r="M953" s="108"/>
      <c r="T953" s="109"/>
      <c r="AT953" s="104" t="s">
        <v>99</v>
      </c>
      <c r="AU953" s="104" t="s">
        <v>5</v>
      </c>
      <c r="AV953" s="101" t="s">
        <v>5</v>
      </c>
      <c r="AW953" s="101" t="s">
        <v>101</v>
      </c>
      <c r="AX953" s="101" t="s">
        <v>6</v>
      </c>
      <c r="AY953" s="104" t="s">
        <v>90</v>
      </c>
    </row>
    <row r="954" spans="2:65" s="110" customFormat="1" x14ac:dyDescent="0.2">
      <c r="B954" s="111"/>
      <c r="D954" s="103" t="s">
        <v>99</v>
      </c>
      <c r="E954" s="112" t="s">
        <v>3</v>
      </c>
      <c r="F954" s="113" t="s">
        <v>103</v>
      </c>
      <c r="H954" s="114">
        <v>98.29</v>
      </c>
      <c r="I954" s="115"/>
      <c r="L954" s="111"/>
      <c r="M954" s="116"/>
      <c r="T954" s="117"/>
      <c r="AT954" s="112" t="s">
        <v>99</v>
      </c>
      <c r="AU954" s="112" t="s">
        <v>5</v>
      </c>
      <c r="AV954" s="110" t="s">
        <v>97</v>
      </c>
      <c r="AW954" s="110" t="s">
        <v>101</v>
      </c>
      <c r="AX954" s="110" t="s">
        <v>89</v>
      </c>
      <c r="AY954" s="112" t="s">
        <v>90</v>
      </c>
    </row>
    <row r="955" spans="2:65" s="9" customFormat="1" ht="24.2" customHeight="1" x14ac:dyDescent="0.2">
      <c r="B955" s="86"/>
      <c r="C955" s="87" t="s">
        <v>944</v>
      </c>
      <c r="D955" s="87" t="s">
        <v>93</v>
      </c>
      <c r="E955" s="88" t="s">
        <v>945</v>
      </c>
      <c r="F955" s="89" t="s">
        <v>946</v>
      </c>
      <c r="G955" s="90" t="s">
        <v>96</v>
      </c>
      <c r="H955" s="91">
        <v>98.29</v>
      </c>
      <c r="I955" s="92"/>
      <c r="J955" s="93">
        <f>ROUND(I955*H955,2)</f>
        <v>0</v>
      </c>
      <c r="K955" s="94"/>
      <c r="L955" s="10"/>
      <c r="M955" s="95" t="s">
        <v>3</v>
      </c>
      <c r="N955" s="96" t="s">
        <v>39</v>
      </c>
      <c r="P955" s="97">
        <f>O955*H955</f>
        <v>0</v>
      </c>
      <c r="Q955" s="97">
        <v>2.0000000000000001E-4</v>
      </c>
      <c r="R955" s="97">
        <f>Q955*H955</f>
        <v>1.9658000000000002E-2</v>
      </c>
      <c r="S955" s="97">
        <v>0</v>
      </c>
      <c r="T955" s="98">
        <f>S955*H955</f>
        <v>0</v>
      </c>
      <c r="AR955" s="99" t="s">
        <v>97</v>
      </c>
      <c r="AT955" s="99" t="s">
        <v>93</v>
      </c>
      <c r="AU955" s="99" t="s">
        <v>5</v>
      </c>
      <c r="AY955" s="1" t="s">
        <v>90</v>
      </c>
      <c r="BE955" s="100">
        <f>IF(N955="základná",J955,0)</f>
        <v>0</v>
      </c>
      <c r="BF955" s="100">
        <f>IF(N955="znížená",J955,0)</f>
        <v>0</v>
      </c>
      <c r="BG955" s="100">
        <f>IF(N955="zákl. prenesená",J955,0)</f>
        <v>0</v>
      </c>
      <c r="BH955" s="100">
        <f>IF(N955="zníž. prenesená",J955,0)</f>
        <v>0</v>
      </c>
      <c r="BI955" s="100">
        <f>IF(N955="nulová",J955,0)</f>
        <v>0</v>
      </c>
      <c r="BJ955" s="1" t="s">
        <v>5</v>
      </c>
      <c r="BK955" s="100">
        <f>ROUND(I955*H955,2)</f>
        <v>0</v>
      </c>
      <c r="BL955" s="1" t="s">
        <v>97</v>
      </c>
      <c r="BM955" s="99" t="s">
        <v>947</v>
      </c>
    </row>
    <row r="956" spans="2:65" s="118" customFormat="1" x14ac:dyDescent="0.2">
      <c r="B956" s="119"/>
      <c r="D956" s="103" t="s">
        <v>99</v>
      </c>
      <c r="E956" s="120" t="s">
        <v>3</v>
      </c>
      <c r="F956" s="121" t="s">
        <v>942</v>
      </c>
      <c r="H956" s="120" t="s">
        <v>3</v>
      </c>
      <c r="I956" s="122"/>
      <c r="L956" s="119"/>
      <c r="M956" s="123"/>
      <c r="T956" s="124"/>
      <c r="AT956" s="120" t="s">
        <v>99</v>
      </c>
      <c r="AU956" s="120" t="s">
        <v>5</v>
      </c>
      <c r="AV956" s="118" t="s">
        <v>89</v>
      </c>
      <c r="AW956" s="118" t="s">
        <v>101</v>
      </c>
      <c r="AX956" s="118" t="s">
        <v>6</v>
      </c>
      <c r="AY956" s="120" t="s">
        <v>90</v>
      </c>
    </row>
    <row r="957" spans="2:65" s="101" customFormat="1" x14ac:dyDescent="0.2">
      <c r="B957" s="102"/>
      <c r="D957" s="103" t="s">
        <v>99</v>
      </c>
      <c r="E957" s="104" t="s">
        <v>3</v>
      </c>
      <c r="F957" s="105" t="s">
        <v>943</v>
      </c>
      <c r="H957" s="106">
        <v>98.29</v>
      </c>
      <c r="I957" s="107"/>
      <c r="L957" s="102"/>
      <c r="M957" s="108"/>
      <c r="T957" s="109"/>
      <c r="AT957" s="104" t="s">
        <v>99</v>
      </c>
      <c r="AU957" s="104" t="s">
        <v>5</v>
      </c>
      <c r="AV957" s="101" t="s">
        <v>5</v>
      </c>
      <c r="AW957" s="101" t="s">
        <v>101</v>
      </c>
      <c r="AX957" s="101" t="s">
        <v>6</v>
      </c>
      <c r="AY957" s="104" t="s">
        <v>90</v>
      </c>
    </row>
    <row r="958" spans="2:65" s="110" customFormat="1" x14ac:dyDescent="0.2">
      <c r="B958" s="111"/>
      <c r="D958" s="103" t="s">
        <v>99</v>
      </c>
      <c r="E958" s="112" t="s">
        <v>3</v>
      </c>
      <c r="F958" s="113" t="s">
        <v>103</v>
      </c>
      <c r="H958" s="114">
        <v>98.29</v>
      </c>
      <c r="I958" s="115"/>
      <c r="L958" s="111"/>
      <c r="M958" s="116"/>
      <c r="T958" s="117"/>
      <c r="AT958" s="112" t="s">
        <v>99</v>
      </c>
      <c r="AU958" s="112" t="s">
        <v>5</v>
      </c>
      <c r="AV958" s="110" t="s">
        <v>97</v>
      </c>
      <c r="AW958" s="110" t="s">
        <v>101</v>
      </c>
      <c r="AX958" s="110" t="s">
        <v>89</v>
      </c>
      <c r="AY958" s="112" t="s">
        <v>90</v>
      </c>
    </row>
    <row r="959" spans="2:65" s="9" customFormat="1" ht="24.2" customHeight="1" x14ac:dyDescent="0.2">
      <c r="B959" s="86"/>
      <c r="C959" s="87" t="s">
        <v>947</v>
      </c>
      <c r="D959" s="87" t="s">
        <v>93</v>
      </c>
      <c r="E959" s="88" t="s">
        <v>948</v>
      </c>
      <c r="F959" s="89" t="s">
        <v>949</v>
      </c>
      <c r="G959" s="90" t="s">
        <v>96</v>
      </c>
      <c r="H959" s="91">
        <v>38.5</v>
      </c>
      <c r="I959" s="92"/>
      <c r="J959" s="93">
        <f>ROUND(I959*H959,2)</f>
        <v>0</v>
      </c>
      <c r="K959" s="94"/>
      <c r="L959" s="10"/>
      <c r="M959" s="95" t="s">
        <v>3</v>
      </c>
      <c r="N959" s="96" t="s">
        <v>39</v>
      </c>
      <c r="P959" s="97">
        <f>O959*H959</f>
        <v>0</v>
      </c>
      <c r="Q959" s="97">
        <v>1.273E-2</v>
      </c>
      <c r="R959" s="97">
        <f>Q959*H959</f>
        <v>0.49010500000000001</v>
      </c>
      <c r="S959" s="97">
        <v>0</v>
      </c>
      <c r="T959" s="98">
        <f>S959*H959</f>
        <v>0</v>
      </c>
      <c r="AR959" s="99" t="s">
        <v>97</v>
      </c>
      <c r="AT959" s="99" t="s">
        <v>93</v>
      </c>
      <c r="AU959" s="99" t="s">
        <v>5</v>
      </c>
      <c r="AY959" s="1" t="s">
        <v>90</v>
      </c>
      <c r="BE959" s="100">
        <f>IF(N959="základná",J959,0)</f>
        <v>0</v>
      </c>
      <c r="BF959" s="100">
        <f>IF(N959="znížená",J959,0)</f>
        <v>0</v>
      </c>
      <c r="BG959" s="100">
        <f>IF(N959="zákl. prenesená",J959,0)</f>
        <v>0</v>
      </c>
      <c r="BH959" s="100">
        <f>IF(N959="zníž. prenesená",J959,0)</f>
        <v>0</v>
      </c>
      <c r="BI959" s="100">
        <f>IF(N959="nulová",J959,0)</f>
        <v>0</v>
      </c>
      <c r="BJ959" s="1" t="s">
        <v>5</v>
      </c>
      <c r="BK959" s="100">
        <f>ROUND(I959*H959,2)</f>
        <v>0</v>
      </c>
      <c r="BL959" s="1" t="s">
        <v>97</v>
      </c>
      <c r="BM959" s="99" t="s">
        <v>950</v>
      </c>
    </row>
    <row r="960" spans="2:65" s="101" customFormat="1" x14ac:dyDescent="0.2">
      <c r="B960" s="102"/>
      <c r="D960" s="103" t="s">
        <v>99</v>
      </c>
      <c r="E960" s="104" t="s">
        <v>3</v>
      </c>
      <c r="F960" s="105" t="s">
        <v>951</v>
      </c>
      <c r="H960" s="106">
        <v>38.5</v>
      </c>
      <c r="I960" s="107"/>
      <c r="L960" s="102"/>
      <c r="M960" s="108"/>
      <c r="T960" s="109"/>
      <c r="AT960" s="104" t="s">
        <v>99</v>
      </c>
      <c r="AU960" s="104" t="s">
        <v>5</v>
      </c>
      <c r="AV960" s="101" t="s">
        <v>5</v>
      </c>
      <c r="AW960" s="101" t="s">
        <v>101</v>
      </c>
      <c r="AX960" s="101" t="s">
        <v>89</v>
      </c>
      <c r="AY960" s="104" t="s">
        <v>90</v>
      </c>
    </row>
    <row r="961" spans="2:65" s="9" customFormat="1" ht="37.9" customHeight="1" x14ac:dyDescent="0.2">
      <c r="B961" s="86"/>
      <c r="C961" s="87" t="s">
        <v>952</v>
      </c>
      <c r="D961" s="87" t="s">
        <v>93</v>
      </c>
      <c r="E961" s="88" t="s">
        <v>953</v>
      </c>
      <c r="F961" s="89" t="s">
        <v>954</v>
      </c>
      <c r="G961" s="90" t="s">
        <v>96</v>
      </c>
      <c r="H961" s="91">
        <v>98.29</v>
      </c>
      <c r="I961" s="92"/>
      <c r="J961" s="93">
        <f>ROUND(I961*H961,2)</f>
        <v>0</v>
      </c>
      <c r="K961" s="94"/>
      <c r="L961" s="10"/>
      <c r="M961" s="95" t="s">
        <v>3</v>
      </c>
      <c r="N961" s="96" t="s">
        <v>39</v>
      </c>
      <c r="P961" s="97">
        <f>O961*H961</f>
        <v>0</v>
      </c>
      <c r="Q961" s="97">
        <v>1.6789999999999999E-2</v>
      </c>
      <c r="R961" s="97">
        <f>Q961*H961</f>
        <v>1.6502891</v>
      </c>
      <c r="S961" s="97">
        <v>0</v>
      </c>
      <c r="T961" s="98">
        <f>S961*H961</f>
        <v>0</v>
      </c>
      <c r="AR961" s="99" t="s">
        <v>97</v>
      </c>
      <c r="AT961" s="99" t="s">
        <v>93</v>
      </c>
      <c r="AU961" s="99" t="s">
        <v>5</v>
      </c>
      <c r="AY961" s="1" t="s">
        <v>90</v>
      </c>
      <c r="BE961" s="100">
        <f>IF(N961="základná",J961,0)</f>
        <v>0</v>
      </c>
      <c r="BF961" s="100">
        <f>IF(N961="znížená",J961,0)</f>
        <v>0</v>
      </c>
      <c r="BG961" s="100">
        <f>IF(N961="zákl. prenesená",J961,0)</f>
        <v>0</v>
      </c>
      <c r="BH961" s="100">
        <f>IF(N961="zníž. prenesená",J961,0)</f>
        <v>0</v>
      </c>
      <c r="BI961" s="100">
        <f>IF(N961="nulová",J961,0)</f>
        <v>0</v>
      </c>
      <c r="BJ961" s="1" t="s">
        <v>5</v>
      </c>
      <c r="BK961" s="100">
        <f>ROUND(I961*H961,2)</f>
        <v>0</v>
      </c>
      <c r="BL961" s="1" t="s">
        <v>97</v>
      </c>
      <c r="BM961" s="99" t="s">
        <v>955</v>
      </c>
    </row>
    <row r="962" spans="2:65" s="118" customFormat="1" x14ac:dyDescent="0.2">
      <c r="B962" s="119"/>
      <c r="D962" s="103" t="s">
        <v>99</v>
      </c>
      <c r="E962" s="120" t="s">
        <v>3</v>
      </c>
      <c r="F962" s="121" t="s">
        <v>956</v>
      </c>
      <c r="H962" s="120" t="s">
        <v>3</v>
      </c>
      <c r="I962" s="122"/>
      <c r="L962" s="119"/>
      <c r="M962" s="123"/>
      <c r="T962" s="124"/>
      <c r="AT962" s="120" t="s">
        <v>99</v>
      </c>
      <c r="AU962" s="120" t="s">
        <v>5</v>
      </c>
      <c r="AV962" s="118" t="s">
        <v>89</v>
      </c>
      <c r="AW962" s="118" t="s">
        <v>101</v>
      </c>
      <c r="AX962" s="118" t="s">
        <v>6</v>
      </c>
      <c r="AY962" s="120" t="s">
        <v>90</v>
      </c>
    </row>
    <row r="963" spans="2:65" s="101" customFormat="1" x14ac:dyDescent="0.2">
      <c r="B963" s="102"/>
      <c r="D963" s="103" t="s">
        <v>99</v>
      </c>
      <c r="E963" s="104" t="s">
        <v>3</v>
      </c>
      <c r="F963" s="105" t="s">
        <v>943</v>
      </c>
      <c r="H963" s="106">
        <v>98.29</v>
      </c>
      <c r="I963" s="107"/>
      <c r="L963" s="102"/>
      <c r="M963" s="108"/>
      <c r="T963" s="109"/>
      <c r="AT963" s="104" t="s">
        <v>99</v>
      </c>
      <c r="AU963" s="104" t="s">
        <v>5</v>
      </c>
      <c r="AV963" s="101" t="s">
        <v>5</v>
      </c>
      <c r="AW963" s="101" t="s">
        <v>101</v>
      </c>
      <c r="AX963" s="101" t="s">
        <v>6</v>
      </c>
      <c r="AY963" s="104" t="s">
        <v>90</v>
      </c>
    </row>
    <row r="964" spans="2:65" s="110" customFormat="1" x14ac:dyDescent="0.2">
      <c r="B964" s="111"/>
      <c r="D964" s="103" t="s">
        <v>99</v>
      </c>
      <c r="E964" s="112" t="s">
        <v>3</v>
      </c>
      <c r="F964" s="113" t="s">
        <v>103</v>
      </c>
      <c r="H964" s="114">
        <v>98.29</v>
      </c>
      <c r="I964" s="115"/>
      <c r="L964" s="111"/>
      <c r="M964" s="116"/>
      <c r="T964" s="117"/>
      <c r="AT964" s="112" t="s">
        <v>99</v>
      </c>
      <c r="AU964" s="112" t="s">
        <v>5</v>
      </c>
      <c r="AV964" s="110" t="s">
        <v>97</v>
      </c>
      <c r="AW964" s="110" t="s">
        <v>101</v>
      </c>
      <c r="AX964" s="110" t="s">
        <v>89</v>
      </c>
      <c r="AY964" s="112" t="s">
        <v>90</v>
      </c>
    </row>
    <row r="965" spans="2:65" s="9" customFormat="1" ht="33" customHeight="1" x14ac:dyDescent="0.2">
      <c r="B965" s="86"/>
      <c r="C965" s="87" t="s">
        <v>697</v>
      </c>
      <c r="D965" s="87" t="s">
        <v>93</v>
      </c>
      <c r="E965" s="88" t="s">
        <v>957</v>
      </c>
      <c r="F965" s="89" t="s">
        <v>958</v>
      </c>
      <c r="G965" s="90" t="s">
        <v>96</v>
      </c>
      <c r="H965" s="91">
        <v>2099.59</v>
      </c>
      <c r="I965" s="92"/>
      <c r="J965" s="93">
        <f>ROUND(I965*H965,2)</f>
        <v>0</v>
      </c>
      <c r="K965" s="94"/>
      <c r="L965" s="10"/>
      <c r="M965" s="95" t="s">
        <v>3</v>
      </c>
      <c r="N965" s="96" t="s">
        <v>39</v>
      </c>
      <c r="P965" s="97">
        <f>O965*H965</f>
        <v>0</v>
      </c>
      <c r="Q965" s="97">
        <v>0.14499000000000001</v>
      </c>
      <c r="R965" s="97">
        <f>Q965*H965</f>
        <v>304.41955410000003</v>
      </c>
      <c r="S965" s="97">
        <v>0</v>
      </c>
      <c r="T965" s="98">
        <f>S965*H965</f>
        <v>0</v>
      </c>
      <c r="AR965" s="99" t="s">
        <v>97</v>
      </c>
      <c r="AT965" s="99" t="s">
        <v>93</v>
      </c>
      <c r="AU965" s="99" t="s">
        <v>5</v>
      </c>
      <c r="AY965" s="1" t="s">
        <v>90</v>
      </c>
      <c r="BE965" s="100">
        <f>IF(N965="základná",J965,0)</f>
        <v>0</v>
      </c>
      <c r="BF965" s="100">
        <f>IF(N965="znížená",J965,0)</f>
        <v>0</v>
      </c>
      <c r="BG965" s="100">
        <f>IF(N965="zákl. prenesená",J965,0)</f>
        <v>0</v>
      </c>
      <c r="BH965" s="100">
        <f>IF(N965="zníž. prenesená",J965,0)</f>
        <v>0</v>
      </c>
      <c r="BI965" s="100">
        <f>IF(N965="nulová",J965,0)</f>
        <v>0</v>
      </c>
      <c r="BJ965" s="1" t="s">
        <v>5</v>
      </c>
      <c r="BK965" s="100">
        <f>ROUND(I965*H965,2)</f>
        <v>0</v>
      </c>
      <c r="BL965" s="1" t="s">
        <v>97</v>
      </c>
      <c r="BM965" s="99" t="s">
        <v>959</v>
      </c>
    </row>
    <row r="966" spans="2:65" s="101" customFormat="1" x14ac:dyDescent="0.2">
      <c r="B966" s="102"/>
      <c r="D966" s="103" t="s">
        <v>99</v>
      </c>
      <c r="E966" s="104" t="s">
        <v>3</v>
      </c>
      <c r="F966" s="105" t="s">
        <v>960</v>
      </c>
      <c r="H966" s="106">
        <v>2099.59</v>
      </c>
      <c r="I966" s="107"/>
      <c r="L966" s="102"/>
      <c r="M966" s="108"/>
      <c r="T966" s="109"/>
      <c r="AT966" s="104" t="s">
        <v>99</v>
      </c>
      <c r="AU966" s="104" t="s">
        <v>5</v>
      </c>
      <c r="AV966" s="101" t="s">
        <v>5</v>
      </c>
      <c r="AW966" s="101" t="s">
        <v>101</v>
      </c>
      <c r="AX966" s="101" t="s">
        <v>89</v>
      </c>
      <c r="AY966" s="104" t="s">
        <v>90</v>
      </c>
    </row>
    <row r="967" spans="2:65" s="9" customFormat="1" ht="24.2" customHeight="1" x14ac:dyDescent="0.2">
      <c r="B967" s="86"/>
      <c r="C967" s="87" t="s">
        <v>961</v>
      </c>
      <c r="D967" s="87" t="s">
        <v>93</v>
      </c>
      <c r="E967" s="88" t="s">
        <v>962</v>
      </c>
      <c r="F967" s="89" t="s">
        <v>963</v>
      </c>
      <c r="G967" s="90" t="s">
        <v>113</v>
      </c>
      <c r="H967" s="91">
        <v>104.98</v>
      </c>
      <c r="I967" s="92"/>
      <c r="J967" s="93">
        <f>ROUND(I967*H967,2)</f>
        <v>0</v>
      </c>
      <c r="K967" s="94"/>
      <c r="L967" s="10"/>
      <c r="M967" s="95" t="s">
        <v>3</v>
      </c>
      <c r="N967" s="96" t="s">
        <v>39</v>
      </c>
      <c r="P967" s="97">
        <f>O967*H967</f>
        <v>0</v>
      </c>
      <c r="Q967" s="97">
        <v>0</v>
      </c>
      <c r="R967" s="97">
        <f>Q967*H967</f>
        <v>0</v>
      </c>
      <c r="S967" s="97">
        <v>0</v>
      </c>
      <c r="T967" s="98">
        <f>S967*H967</f>
        <v>0</v>
      </c>
      <c r="AR967" s="99" t="s">
        <v>97</v>
      </c>
      <c r="AT967" s="99" t="s">
        <v>93</v>
      </c>
      <c r="AU967" s="99" t="s">
        <v>5</v>
      </c>
      <c r="AY967" s="1" t="s">
        <v>90</v>
      </c>
      <c r="BE967" s="100">
        <f>IF(N967="základná",J967,0)</f>
        <v>0</v>
      </c>
      <c r="BF967" s="100">
        <f>IF(N967="znížená",J967,0)</f>
        <v>0</v>
      </c>
      <c r="BG967" s="100">
        <f>IF(N967="zákl. prenesená",J967,0)</f>
        <v>0</v>
      </c>
      <c r="BH967" s="100">
        <f>IF(N967="zníž. prenesená",J967,0)</f>
        <v>0</v>
      </c>
      <c r="BI967" s="100">
        <f>IF(N967="nulová",J967,0)</f>
        <v>0</v>
      </c>
      <c r="BJ967" s="1" t="s">
        <v>5</v>
      </c>
      <c r="BK967" s="100">
        <f>ROUND(I967*H967,2)</f>
        <v>0</v>
      </c>
      <c r="BL967" s="1" t="s">
        <v>97</v>
      </c>
      <c r="BM967" s="99" t="s">
        <v>964</v>
      </c>
    </row>
    <row r="968" spans="2:65" s="101" customFormat="1" x14ac:dyDescent="0.2">
      <c r="B968" s="102"/>
      <c r="D968" s="103" t="s">
        <v>99</v>
      </c>
      <c r="E968" s="104" t="s">
        <v>3</v>
      </c>
      <c r="F968" s="105" t="s">
        <v>965</v>
      </c>
      <c r="H968" s="106">
        <v>104.98</v>
      </c>
      <c r="I968" s="107"/>
      <c r="L968" s="102"/>
      <c r="M968" s="108"/>
      <c r="T968" s="109"/>
      <c r="AT968" s="104" t="s">
        <v>99</v>
      </c>
      <c r="AU968" s="104" t="s">
        <v>5</v>
      </c>
      <c r="AV968" s="101" t="s">
        <v>5</v>
      </c>
      <c r="AW968" s="101" t="s">
        <v>101</v>
      </c>
      <c r="AX968" s="101" t="s">
        <v>89</v>
      </c>
      <c r="AY968" s="104" t="s">
        <v>90</v>
      </c>
    </row>
    <row r="969" spans="2:65" s="9" customFormat="1" ht="24.2" customHeight="1" x14ac:dyDescent="0.2">
      <c r="B969" s="86"/>
      <c r="C969" s="87" t="s">
        <v>927</v>
      </c>
      <c r="D969" s="87" t="s">
        <v>93</v>
      </c>
      <c r="E969" s="88" t="s">
        <v>966</v>
      </c>
      <c r="F969" s="89" t="s">
        <v>967</v>
      </c>
      <c r="G969" s="90" t="s">
        <v>96</v>
      </c>
      <c r="H969" s="91">
        <v>1012.17</v>
      </c>
      <c r="I969" s="92"/>
      <c r="J969" s="93">
        <f>ROUND(I969*H969,2)</f>
        <v>0</v>
      </c>
      <c r="K969" s="94"/>
      <c r="L969" s="10"/>
      <c r="M969" s="95" t="s">
        <v>3</v>
      </c>
      <c r="N969" s="96" t="s">
        <v>39</v>
      </c>
      <c r="P969" s="97">
        <f>O969*H969</f>
        <v>0</v>
      </c>
      <c r="Q969" s="97">
        <v>0</v>
      </c>
      <c r="R969" s="97">
        <f>Q969*H969</f>
        <v>0</v>
      </c>
      <c r="S969" s="97">
        <v>0</v>
      </c>
      <c r="T969" s="98">
        <f>S969*H969</f>
        <v>0</v>
      </c>
      <c r="AR969" s="99" t="s">
        <v>97</v>
      </c>
      <c r="AT969" s="99" t="s">
        <v>93</v>
      </c>
      <c r="AU969" s="99" t="s">
        <v>5</v>
      </c>
      <c r="AY969" s="1" t="s">
        <v>90</v>
      </c>
      <c r="BE969" s="100">
        <f>IF(N969="základná",J969,0)</f>
        <v>0</v>
      </c>
      <c r="BF969" s="100">
        <f>IF(N969="znížená",J969,0)</f>
        <v>0</v>
      </c>
      <c r="BG969" s="100">
        <f>IF(N969="zákl. prenesená",J969,0)</f>
        <v>0</v>
      </c>
      <c r="BH969" s="100">
        <f>IF(N969="zníž. prenesená",J969,0)</f>
        <v>0</v>
      </c>
      <c r="BI969" s="100">
        <f>IF(N969="nulová",J969,0)</f>
        <v>0</v>
      </c>
      <c r="BJ969" s="1" t="s">
        <v>5</v>
      </c>
      <c r="BK969" s="100">
        <f>ROUND(I969*H969,2)</f>
        <v>0</v>
      </c>
      <c r="BL969" s="1" t="s">
        <v>97</v>
      </c>
      <c r="BM969" s="99" t="s">
        <v>968</v>
      </c>
    </row>
    <row r="970" spans="2:65" s="101" customFormat="1" x14ac:dyDescent="0.2">
      <c r="B970" s="102"/>
      <c r="D970" s="103" t="s">
        <v>99</v>
      </c>
      <c r="E970" s="104" t="s">
        <v>3</v>
      </c>
      <c r="F970" s="105" t="s">
        <v>403</v>
      </c>
      <c r="H970" s="106">
        <v>1012.17</v>
      </c>
      <c r="I970" s="107"/>
      <c r="L970" s="102"/>
      <c r="M970" s="108"/>
      <c r="T970" s="109"/>
      <c r="AT970" s="104" t="s">
        <v>99</v>
      </c>
      <c r="AU970" s="104" t="s">
        <v>5</v>
      </c>
      <c r="AV970" s="101" t="s">
        <v>5</v>
      </c>
      <c r="AW970" s="101" t="s">
        <v>101</v>
      </c>
      <c r="AX970" s="101" t="s">
        <v>89</v>
      </c>
      <c r="AY970" s="104" t="s">
        <v>90</v>
      </c>
    </row>
    <row r="971" spans="2:65" s="9" customFormat="1" ht="24.2" customHeight="1" x14ac:dyDescent="0.2">
      <c r="B971" s="86"/>
      <c r="C971" s="138" t="s">
        <v>969</v>
      </c>
      <c r="D971" s="138" t="s">
        <v>498</v>
      </c>
      <c r="E971" s="139" t="s">
        <v>970</v>
      </c>
      <c r="F971" s="140" t="s">
        <v>971</v>
      </c>
      <c r="G971" s="141" t="s">
        <v>972</v>
      </c>
      <c r="H971" s="142">
        <v>303.65100000000001</v>
      </c>
      <c r="I971" s="143"/>
      <c r="J971" s="144">
        <f>ROUND(I971*H971,2)</f>
        <v>0</v>
      </c>
      <c r="K971" s="145"/>
      <c r="L971" s="146"/>
      <c r="M971" s="147" t="s">
        <v>3</v>
      </c>
      <c r="N971" s="148" t="s">
        <v>39</v>
      </c>
      <c r="P971" s="97">
        <f>O971*H971</f>
        <v>0</v>
      </c>
      <c r="Q971" s="97">
        <v>1.0300000000000001E-3</v>
      </c>
      <c r="R971" s="97">
        <f>Q971*H971</f>
        <v>0.31276053000000004</v>
      </c>
      <c r="S971" s="97">
        <v>0</v>
      </c>
      <c r="T971" s="98">
        <f>S971*H971</f>
        <v>0</v>
      </c>
      <c r="AR971" s="99" t="s">
        <v>135</v>
      </c>
      <c r="AT971" s="99" t="s">
        <v>498</v>
      </c>
      <c r="AU971" s="99" t="s">
        <v>5</v>
      </c>
      <c r="AY971" s="1" t="s">
        <v>90</v>
      </c>
      <c r="BE971" s="100">
        <f>IF(N971="základná",J971,0)</f>
        <v>0</v>
      </c>
      <c r="BF971" s="100">
        <f>IF(N971="znížená",J971,0)</f>
        <v>0</v>
      </c>
      <c r="BG971" s="100">
        <f>IF(N971="zákl. prenesená",J971,0)</f>
        <v>0</v>
      </c>
      <c r="BH971" s="100">
        <f>IF(N971="zníž. prenesená",J971,0)</f>
        <v>0</v>
      </c>
      <c r="BI971" s="100">
        <f>IF(N971="nulová",J971,0)</f>
        <v>0</v>
      </c>
      <c r="BJ971" s="1" t="s">
        <v>5</v>
      </c>
      <c r="BK971" s="100">
        <f>ROUND(I971*H971,2)</f>
        <v>0</v>
      </c>
      <c r="BL971" s="1" t="s">
        <v>97</v>
      </c>
      <c r="BM971" s="99" t="s">
        <v>973</v>
      </c>
    </row>
    <row r="972" spans="2:65" s="101" customFormat="1" x14ac:dyDescent="0.2">
      <c r="B972" s="102"/>
      <c r="D972" s="103" t="s">
        <v>99</v>
      </c>
      <c r="E972" s="104" t="s">
        <v>3</v>
      </c>
      <c r="F972" s="105" t="s">
        <v>403</v>
      </c>
      <c r="H972" s="106">
        <v>1012.17</v>
      </c>
      <c r="I972" s="107"/>
      <c r="L972" s="102"/>
      <c r="M972" s="108"/>
      <c r="T972" s="109"/>
      <c r="AT972" s="104" t="s">
        <v>99</v>
      </c>
      <c r="AU972" s="104" t="s">
        <v>5</v>
      </c>
      <c r="AV972" s="101" t="s">
        <v>5</v>
      </c>
      <c r="AW972" s="101" t="s">
        <v>101</v>
      </c>
      <c r="AX972" s="101" t="s">
        <v>89</v>
      </c>
      <c r="AY972" s="104" t="s">
        <v>90</v>
      </c>
    </row>
    <row r="973" spans="2:65" s="101" customFormat="1" x14ac:dyDescent="0.2">
      <c r="B973" s="102"/>
      <c r="D973" s="103" t="s">
        <v>99</v>
      </c>
      <c r="F973" s="105" t="s">
        <v>974</v>
      </c>
      <c r="H973" s="106">
        <v>303.65100000000001</v>
      </c>
      <c r="I973" s="107"/>
      <c r="L973" s="102"/>
      <c r="M973" s="108"/>
      <c r="T973" s="109"/>
      <c r="AT973" s="104" t="s">
        <v>99</v>
      </c>
      <c r="AU973" s="104" t="s">
        <v>5</v>
      </c>
      <c r="AV973" s="101" t="s">
        <v>5</v>
      </c>
      <c r="AW973" s="101" t="s">
        <v>11</v>
      </c>
      <c r="AX973" s="101" t="s">
        <v>89</v>
      </c>
      <c r="AY973" s="104" t="s">
        <v>90</v>
      </c>
    </row>
    <row r="974" spans="2:65" s="9" customFormat="1" ht="24.2" customHeight="1" x14ac:dyDescent="0.2">
      <c r="B974" s="86"/>
      <c r="C974" s="87" t="s">
        <v>334</v>
      </c>
      <c r="D974" s="87" t="s">
        <v>93</v>
      </c>
      <c r="E974" s="88" t="s">
        <v>975</v>
      </c>
      <c r="F974" s="89" t="s">
        <v>976</v>
      </c>
      <c r="G974" s="90" t="s">
        <v>96</v>
      </c>
      <c r="H974" s="91">
        <v>1012.17</v>
      </c>
      <c r="I974" s="92"/>
      <c r="J974" s="93">
        <f>ROUND(I974*H974,2)</f>
        <v>0</v>
      </c>
      <c r="K974" s="94"/>
      <c r="L974" s="10"/>
      <c r="M974" s="95" t="s">
        <v>3</v>
      </c>
      <c r="N974" s="96" t="s">
        <v>39</v>
      </c>
      <c r="P974" s="97">
        <f>O974*H974</f>
        <v>0</v>
      </c>
      <c r="Q974" s="97">
        <v>8.1600000000000006E-3</v>
      </c>
      <c r="R974" s="97">
        <f>Q974*H974</f>
        <v>8.2593072000000003</v>
      </c>
      <c r="S974" s="97">
        <v>0</v>
      </c>
      <c r="T974" s="98">
        <f>S974*H974</f>
        <v>0</v>
      </c>
      <c r="AR974" s="99" t="s">
        <v>97</v>
      </c>
      <c r="AT974" s="99" t="s">
        <v>93</v>
      </c>
      <c r="AU974" s="99" t="s">
        <v>5</v>
      </c>
      <c r="AY974" s="1" t="s">
        <v>90</v>
      </c>
      <c r="BE974" s="100">
        <f>IF(N974="základná",J974,0)</f>
        <v>0</v>
      </c>
      <c r="BF974" s="100">
        <f>IF(N974="znížená",J974,0)</f>
        <v>0</v>
      </c>
      <c r="BG974" s="100">
        <f>IF(N974="zákl. prenesená",J974,0)</f>
        <v>0</v>
      </c>
      <c r="BH974" s="100">
        <f>IF(N974="zníž. prenesená",J974,0)</f>
        <v>0</v>
      </c>
      <c r="BI974" s="100">
        <f>IF(N974="nulová",J974,0)</f>
        <v>0</v>
      </c>
      <c r="BJ974" s="1" t="s">
        <v>5</v>
      </c>
      <c r="BK974" s="100">
        <f>ROUND(I974*H974,2)</f>
        <v>0</v>
      </c>
      <c r="BL974" s="1" t="s">
        <v>97</v>
      </c>
      <c r="BM974" s="99" t="s">
        <v>977</v>
      </c>
    </row>
    <row r="975" spans="2:65" s="101" customFormat="1" x14ac:dyDescent="0.2">
      <c r="B975" s="102"/>
      <c r="D975" s="103" t="s">
        <v>99</v>
      </c>
      <c r="E975" s="104" t="s">
        <v>3</v>
      </c>
      <c r="F975" s="105" t="s">
        <v>403</v>
      </c>
      <c r="H975" s="106">
        <v>1012.17</v>
      </c>
      <c r="I975" s="107"/>
      <c r="L975" s="102"/>
      <c r="M975" s="108"/>
      <c r="T975" s="109"/>
      <c r="AT975" s="104" t="s">
        <v>99</v>
      </c>
      <c r="AU975" s="104" t="s">
        <v>5</v>
      </c>
      <c r="AV975" s="101" t="s">
        <v>5</v>
      </c>
      <c r="AW975" s="101" t="s">
        <v>101</v>
      </c>
      <c r="AX975" s="101" t="s">
        <v>89</v>
      </c>
      <c r="AY975" s="104" t="s">
        <v>90</v>
      </c>
    </row>
    <row r="976" spans="2:65" s="9" customFormat="1" ht="24.2" customHeight="1" x14ac:dyDescent="0.2">
      <c r="B976" s="86"/>
      <c r="C976" s="87" t="s">
        <v>978</v>
      </c>
      <c r="D976" s="87" t="s">
        <v>93</v>
      </c>
      <c r="E976" s="88" t="s">
        <v>966</v>
      </c>
      <c r="F976" s="89" t="s">
        <v>967</v>
      </c>
      <c r="G976" s="90" t="s">
        <v>96</v>
      </c>
      <c r="H976" s="91">
        <v>183.102</v>
      </c>
      <c r="I976" s="92"/>
      <c r="J976" s="93">
        <f>ROUND(I976*H976,2)</f>
        <v>0</v>
      </c>
      <c r="K976" s="94"/>
      <c r="L976" s="10"/>
      <c r="M976" s="95" t="s">
        <v>3</v>
      </c>
      <c r="N976" s="96" t="s">
        <v>39</v>
      </c>
      <c r="P976" s="97">
        <f>O976*H976</f>
        <v>0</v>
      </c>
      <c r="Q976" s="97">
        <v>0</v>
      </c>
      <c r="R976" s="97">
        <f>Q976*H976</f>
        <v>0</v>
      </c>
      <c r="S976" s="97">
        <v>0</v>
      </c>
      <c r="T976" s="98">
        <f>S976*H976</f>
        <v>0</v>
      </c>
      <c r="AR976" s="99" t="s">
        <v>97</v>
      </c>
      <c r="AT976" s="99" t="s">
        <v>93</v>
      </c>
      <c r="AU976" s="99" t="s">
        <v>5</v>
      </c>
      <c r="AY976" s="1" t="s">
        <v>90</v>
      </c>
      <c r="BE976" s="100">
        <f>IF(N976="základná",J976,0)</f>
        <v>0</v>
      </c>
      <c r="BF976" s="100">
        <f>IF(N976="znížená",J976,0)</f>
        <v>0</v>
      </c>
      <c r="BG976" s="100">
        <f>IF(N976="zákl. prenesená",J976,0)</f>
        <v>0</v>
      </c>
      <c r="BH976" s="100">
        <f>IF(N976="zníž. prenesená",J976,0)</f>
        <v>0</v>
      </c>
      <c r="BI976" s="100">
        <f>IF(N976="nulová",J976,0)</f>
        <v>0</v>
      </c>
      <c r="BJ976" s="1" t="s">
        <v>5</v>
      </c>
      <c r="BK976" s="100">
        <f>ROUND(I976*H976,2)</f>
        <v>0</v>
      </c>
      <c r="BL976" s="1" t="s">
        <v>97</v>
      </c>
      <c r="BM976" s="99" t="s">
        <v>979</v>
      </c>
    </row>
    <row r="977" spans="2:65" s="101" customFormat="1" x14ac:dyDescent="0.2">
      <c r="B977" s="102"/>
      <c r="D977" s="103" t="s">
        <v>99</v>
      </c>
      <c r="E977" s="104" t="s">
        <v>3</v>
      </c>
      <c r="F977" s="105" t="s">
        <v>980</v>
      </c>
      <c r="H977" s="106">
        <v>183.102</v>
      </c>
      <c r="I977" s="107"/>
      <c r="L977" s="102"/>
      <c r="M977" s="108"/>
      <c r="T977" s="109"/>
      <c r="AT977" s="104" t="s">
        <v>99</v>
      </c>
      <c r="AU977" s="104" t="s">
        <v>5</v>
      </c>
      <c r="AV977" s="101" t="s">
        <v>5</v>
      </c>
      <c r="AW977" s="101" t="s">
        <v>101</v>
      </c>
      <c r="AX977" s="101" t="s">
        <v>89</v>
      </c>
      <c r="AY977" s="104" t="s">
        <v>90</v>
      </c>
    </row>
    <row r="978" spans="2:65" s="9" customFormat="1" ht="24.2" customHeight="1" x14ac:dyDescent="0.2">
      <c r="B978" s="86"/>
      <c r="C978" s="138" t="s">
        <v>923</v>
      </c>
      <c r="D978" s="138" t="s">
        <v>498</v>
      </c>
      <c r="E978" s="139" t="s">
        <v>981</v>
      </c>
      <c r="F978" s="140" t="s">
        <v>982</v>
      </c>
      <c r="G978" s="141" t="s">
        <v>359</v>
      </c>
      <c r="H978" s="142">
        <v>54.930999999999997</v>
      </c>
      <c r="I978" s="143"/>
      <c r="J978" s="144">
        <f>ROUND(I978*H978,2)</f>
        <v>0</v>
      </c>
      <c r="K978" s="145"/>
      <c r="L978" s="146"/>
      <c r="M978" s="147" t="s">
        <v>3</v>
      </c>
      <c r="N978" s="148" t="s">
        <v>39</v>
      </c>
      <c r="P978" s="97">
        <f>O978*H978</f>
        <v>0</v>
      </c>
      <c r="Q978" s="97">
        <v>1E-3</v>
      </c>
      <c r="R978" s="97">
        <f>Q978*H978</f>
        <v>5.4931000000000001E-2</v>
      </c>
      <c r="S978" s="97">
        <v>0</v>
      </c>
      <c r="T978" s="98">
        <f>S978*H978</f>
        <v>0</v>
      </c>
      <c r="AR978" s="99" t="s">
        <v>135</v>
      </c>
      <c r="AT978" s="99" t="s">
        <v>498</v>
      </c>
      <c r="AU978" s="99" t="s">
        <v>5</v>
      </c>
      <c r="AY978" s="1" t="s">
        <v>90</v>
      </c>
      <c r="BE978" s="100">
        <f>IF(N978="základná",J978,0)</f>
        <v>0</v>
      </c>
      <c r="BF978" s="100">
        <f>IF(N978="znížená",J978,0)</f>
        <v>0</v>
      </c>
      <c r="BG978" s="100">
        <f>IF(N978="zákl. prenesená",J978,0)</f>
        <v>0</v>
      </c>
      <c r="BH978" s="100">
        <f>IF(N978="zníž. prenesená",J978,0)</f>
        <v>0</v>
      </c>
      <c r="BI978" s="100">
        <f>IF(N978="nulová",J978,0)</f>
        <v>0</v>
      </c>
      <c r="BJ978" s="1" t="s">
        <v>5</v>
      </c>
      <c r="BK978" s="100">
        <f>ROUND(I978*H978,2)</f>
        <v>0</v>
      </c>
      <c r="BL978" s="1" t="s">
        <v>97</v>
      </c>
      <c r="BM978" s="99" t="s">
        <v>983</v>
      </c>
    </row>
    <row r="979" spans="2:65" s="101" customFormat="1" x14ac:dyDescent="0.2">
      <c r="B979" s="102"/>
      <c r="D979" s="103" t="s">
        <v>99</v>
      </c>
      <c r="E979" s="104" t="s">
        <v>3</v>
      </c>
      <c r="F979" s="105" t="s">
        <v>980</v>
      </c>
      <c r="H979" s="106">
        <v>183.102</v>
      </c>
      <c r="I979" s="107"/>
      <c r="L979" s="102"/>
      <c r="M979" s="108"/>
      <c r="T979" s="109"/>
      <c r="AT979" s="104" t="s">
        <v>99</v>
      </c>
      <c r="AU979" s="104" t="s">
        <v>5</v>
      </c>
      <c r="AV979" s="101" t="s">
        <v>5</v>
      </c>
      <c r="AW979" s="101" t="s">
        <v>101</v>
      </c>
      <c r="AX979" s="101" t="s">
        <v>89</v>
      </c>
      <c r="AY979" s="104" t="s">
        <v>90</v>
      </c>
    </row>
    <row r="980" spans="2:65" s="101" customFormat="1" x14ac:dyDescent="0.2">
      <c r="B980" s="102"/>
      <c r="D980" s="103" t="s">
        <v>99</v>
      </c>
      <c r="F980" s="105" t="s">
        <v>984</v>
      </c>
      <c r="H980" s="106">
        <v>54.930999999999997</v>
      </c>
      <c r="I980" s="107"/>
      <c r="L980" s="102"/>
      <c r="M980" s="108"/>
      <c r="T980" s="109"/>
      <c r="AT980" s="104" t="s">
        <v>99</v>
      </c>
      <c r="AU980" s="104" t="s">
        <v>5</v>
      </c>
      <c r="AV980" s="101" t="s">
        <v>5</v>
      </c>
      <c r="AW980" s="101" t="s">
        <v>11</v>
      </c>
      <c r="AX980" s="101" t="s">
        <v>89</v>
      </c>
      <c r="AY980" s="104" t="s">
        <v>90</v>
      </c>
    </row>
    <row r="981" spans="2:65" s="9" customFormat="1" ht="24.2" customHeight="1" x14ac:dyDescent="0.2">
      <c r="B981" s="86"/>
      <c r="C981" s="87" t="s">
        <v>985</v>
      </c>
      <c r="D981" s="87" t="s">
        <v>93</v>
      </c>
      <c r="E981" s="88" t="s">
        <v>986</v>
      </c>
      <c r="F981" s="89" t="s">
        <v>987</v>
      </c>
      <c r="G981" s="90" t="s">
        <v>96</v>
      </c>
      <c r="H981" s="91">
        <v>98.29</v>
      </c>
      <c r="I981" s="92"/>
      <c r="J981" s="93">
        <f>ROUND(I981*H981,2)</f>
        <v>0</v>
      </c>
      <c r="K981" s="94"/>
      <c r="L981" s="10"/>
      <c r="M981" s="95" t="s">
        <v>3</v>
      </c>
      <c r="N981" s="96" t="s">
        <v>39</v>
      </c>
      <c r="P981" s="97">
        <f>O981*H981</f>
        <v>0</v>
      </c>
      <c r="Q981" s="97">
        <v>2.6009999999999998E-2</v>
      </c>
      <c r="R981" s="97">
        <f>Q981*H981</f>
        <v>2.5565229</v>
      </c>
      <c r="S981" s="97">
        <v>0</v>
      </c>
      <c r="T981" s="98">
        <f>S981*H981</f>
        <v>0</v>
      </c>
      <c r="AR981" s="99" t="s">
        <v>97</v>
      </c>
      <c r="AT981" s="99" t="s">
        <v>93</v>
      </c>
      <c r="AU981" s="99" t="s">
        <v>5</v>
      </c>
      <c r="AY981" s="1" t="s">
        <v>90</v>
      </c>
      <c r="BE981" s="100">
        <f>IF(N981="základná",J981,0)</f>
        <v>0</v>
      </c>
      <c r="BF981" s="100">
        <f>IF(N981="znížená",J981,0)</f>
        <v>0</v>
      </c>
      <c r="BG981" s="100">
        <f>IF(N981="zákl. prenesená",J981,0)</f>
        <v>0</v>
      </c>
      <c r="BH981" s="100">
        <f>IF(N981="zníž. prenesená",J981,0)</f>
        <v>0</v>
      </c>
      <c r="BI981" s="100">
        <f>IF(N981="nulová",J981,0)</f>
        <v>0</v>
      </c>
      <c r="BJ981" s="1" t="s">
        <v>5</v>
      </c>
      <c r="BK981" s="100">
        <f>ROUND(I981*H981,2)</f>
        <v>0</v>
      </c>
      <c r="BL981" s="1" t="s">
        <v>97</v>
      </c>
      <c r="BM981" s="99" t="s">
        <v>988</v>
      </c>
    </row>
    <row r="982" spans="2:65" s="101" customFormat="1" x14ac:dyDescent="0.2">
      <c r="B982" s="102"/>
      <c r="D982" s="103" t="s">
        <v>99</v>
      </c>
      <c r="E982" s="104" t="s">
        <v>3</v>
      </c>
      <c r="F982" s="105" t="s">
        <v>428</v>
      </c>
      <c r="H982" s="106">
        <v>98.29</v>
      </c>
      <c r="I982" s="107"/>
      <c r="L982" s="102"/>
      <c r="M982" s="108"/>
      <c r="T982" s="109"/>
      <c r="AT982" s="104" t="s">
        <v>99</v>
      </c>
      <c r="AU982" s="104" t="s">
        <v>5</v>
      </c>
      <c r="AV982" s="101" t="s">
        <v>5</v>
      </c>
      <c r="AW982" s="101" t="s">
        <v>101</v>
      </c>
      <c r="AX982" s="101" t="s">
        <v>89</v>
      </c>
      <c r="AY982" s="104" t="s">
        <v>90</v>
      </c>
    </row>
    <row r="983" spans="2:65" s="73" customFormat="1" ht="22.9" customHeight="1" x14ac:dyDescent="0.2">
      <c r="B983" s="74"/>
      <c r="D983" s="75" t="s">
        <v>86</v>
      </c>
      <c r="E983" s="84" t="s">
        <v>91</v>
      </c>
      <c r="F983" s="84" t="s">
        <v>92</v>
      </c>
      <c r="I983" s="77"/>
      <c r="J983" s="85">
        <f>BK983</f>
        <v>0</v>
      </c>
      <c r="L983" s="74"/>
      <c r="M983" s="79"/>
      <c r="P983" s="80">
        <f>SUM(P984:P1017)</f>
        <v>0</v>
      </c>
      <c r="R983" s="80">
        <f>SUM(R984:R1017)</f>
        <v>166.43561125483001</v>
      </c>
      <c r="T983" s="81">
        <f>SUM(T984:T1017)</f>
        <v>0</v>
      </c>
      <c r="AR983" s="75" t="s">
        <v>89</v>
      </c>
      <c r="AT983" s="82" t="s">
        <v>86</v>
      </c>
      <c r="AU983" s="82" t="s">
        <v>89</v>
      </c>
      <c r="AY983" s="75" t="s">
        <v>90</v>
      </c>
      <c r="BK983" s="83">
        <f>SUM(BK984:BK1017)</f>
        <v>0</v>
      </c>
    </row>
    <row r="984" spans="2:65" s="9" customFormat="1" ht="37.9" customHeight="1" x14ac:dyDescent="0.2">
      <c r="B984" s="86"/>
      <c r="C984" s="87" t="s">
        <v>354</v>
      </c>
      <c r="D984" s="87" t="s">
        <v>93</v>
      </c>
      <c r="E984" s="88" t="s">
        <v>989</v>
      </c>
      <c r="F984" s="89" t="s">
        <v>990</v>
      </c>
      <c r="G984" s="90" t="s">
        <v>164</v>
      </c>
      <c r="H984" s="91">
        <v>92.14</v>
      </c>
      <c r="I984" s="92"/>
      <c r="J984" s="93">
        <f>ROUND(I984*H984,2)</f>
        <v>0</v>
      </c>
      <c r="K984" s="94"/>
      <c r="L984" s="10"/>
      <c r="M984" s="95" t="s">
        <v>3</v>
      </c>
      <c r="N984" s="96" t="s">
        <v>39</v>
      </c>
      <c r="P984" s="97">
        <f>O984*H984</f>
        <v>0</v>
      </c>
      <c r="Q984" s="97">
        <v>9.8529599999999995E-2</v>
      </c>
      <c r="R984" s="97">
        <f>Q984*H984</f>
        <v>9.0785173439999998</v>
      </c>
      <c r="S984" s="97">
        <v>0</v>
      </c>
      <c r="T984" s="98">
        <f>S984*H984</f>
        <v>0</v>
      </c>
      <c r="AR984" s="99" t="s">
        <v>97</v>
      </c>
      <c r="AT984" s="99" t="s">
        <v>93</v>
      </c>
      <c r="AU984" s="99" t="s">
        <v>5</v>
      </c>
      <c r="AY984" s="1" t="s">
        <v>90</v>
      </c>
      <c r="BE984" s="100">
        <f>IF(N984="základná",J984,0)</f>
        <v>0</v>
      </c>
      <c r="BF984" s="100">
        <f>IF(N984="znížená",J984,0)</f>
        <v>0</v>
      </c>
      <c r="BG984" s="100">
        <f>IF(N984="zákl. prenesená",J984,0)</f>
        <v>0</v>
      </c>
      <c r="BH984" s="100">
        <f>IF(N984="zníž. prenesená",J984,0)</f>
        <v>0</v>
      </c>
      <c r="BI984" s="100">
        <f>IF(N984="nulová",J984,0)</f>
        <v>0</v>
      </c>
      <c r="BJ984" s="1" t="s">
        <v>5</v>
      </c>
      <c r="BK984" s="100">
        <f>ROUND(I984*H984,2)</f>
        <v>0</v>
      </c>
      <c r="BL984" s="1" t="s">
        <v>97</v>
      </c>
      <c r="BM984" s="99" t="s">
        <v>991</v>
      </c>
    </row>
    <row r="985" spans="2:65" s="101" customFormat="1" ht="22.5" x14ac:dyDescent="0.2">
      <c r="B985" s="102"/>
      <c r="D985" s="103" t="s">
        <v>99</v>
      </c>
      <c r="E985" s="104" t="s">
        <v>3</v>
      </c>
      <c r="F985" s="105" t="s">
        <v>992</v>
      </c>
      <c r="H985" s="106">
        <v>92.14</v>
      </c>
      <c r="I985" s="107"/>
      <c r="L985" s="102"/>
      <c r="M985" s="108"/>
      <c r="T985" s="109"/>
      <c r="AT985" s="104" t="s">
        <v>99</v>
      </c>
      <c r="AU985" s="104" t="s">
        <v>5</v>
      </c>
      <c r="AV985" s="101" t="s">
        <v>5</v>
      </c>
      <c r="AW985" s="101" t="s">
        <v>101</v>
      </c>
      <c r="AX985" s="101" t="s">
        <v>89</v>
      </c>
      <c r="AY985" s="104" t="s">
        <v>90</v>
      </c>
    </row>
    <row r="986" spans="2:65" s="9" customFormat="1" ht="21.75" customHeight="1" x14ac:dyDescent="0.2">
      <c r="B986" s="86"/>
      <c r="C986" s="138" t="s">
        <v>993</v>
      </c>
      <c r="D986" s="138" t="s">
        <v>498</v>
      </c>
      <c r="E986" s="139" t="s">
        <v>994</v>
      </c>
      <c r="F986" s="140" t="s">
        <v>995</v>
      </c>
      <c r="G986" s="141" t="s">
        <v>177</v>
      </c>
      <c r="H986" s="142">
        <v>95</v>
      </c>
      <c r="I986" s="143"/>
      <c r="J986" s="144">
        <f>ROUND(I986*H986,2)</f>
        <v>0</v>
      </c>
      <c r="K986" s="145"/>
      <c r="L986" s="146"/>
      <c r="M986" s="147" t="s">
        <v>3</v>
      </c>
      <c r="N986" s="148" t="s">
        <v>39</v>
      </c>
      <c r="P986" s="97">
        <f>O986*H986</f>
        <v>0</v>
      </c>
      <c r="Q986" s="97">
        <v>2.3E-2</v>
      </c>
      <c r="R986" s="97">
        <f>Q986*H986</f>
        <v>2.1850000000000001</v>
      </c>
      <c r="S986" s="97">
        <v>0</v>
      </c>
      <c r="T986" s="98">
        <f>S986*H986</f>
        <v>0</v>
      </c>
      <c r="AR986" s="99" t="s">
        <v>135</v>
      </c>
      <c r="AT986" s="99" t="s">
        <v>498</v>
      </c>
      <c r="AU986" s="99" t="s">
        <v>5</v>
      </c>
      <c r="AY986" s="1" t="s">
        <v>90</v>
      </c>
      <c r="BE986" s="100">
        <f>IF(N986="základná",J986,0)</f>
        <v>0</v>
      </c>
      <c r="BF986" s="100">
        <f>IF(N986="znížená",J986,0)</f>
        <v>0</v>
      </c>
      <c r="BG986" s="100">
        <f>IF(N986="zákl. prenesená",J986,0)</f>
        <v>0</v>
      </c>
      <c r="BH986" s="100">
        <f>IF(N986="zníž. prenesená",J986,0)</f>
        <v>0</v>
      </c>
      <c r="BI986" s="100">
        <f>IF(N986="nulová",J986,0)</f>
        <v>0</v>
      </c>
      <c r="BJ986" s="1" t="s">
        <v>5</v>
      </c>
      <c r="BK986" s="100">
        <f>ROUND(I986*H986,2)</f>
        <v>0</v>
      </c>
      <c r="BL986" s="1" t="s">
        <v>97</v>
      </c>
      <c r="BM986" s="99" t="s">
        <v>996</v>
      </c>
    </row>
    <row r="987" spans="2:65" s="9" customFormat="1" ht="33" customHeight="1" x14ac:dyDescent="0.2">
      <c r="B987" s="86"/>
      <c r="C987" s="87" t="s">
        <v>701</v>
      </c>
      <c r="D987" s="87" t="s">
        <v>93</v>
      </c>
      <c r="E987" s="88" t="s">
        <v>997</v>
      </c>
      <c r="F987" s="89" t="s">
        <v>998</v>
      </c>
      <c r="G987" s="90" t="s">
        <v>96</v>
      </c>
      <c r="H987" s="91">
        <v>1284.2090000000001</v>
      </c>
      <c r="I987" s="92"/>
      <c r="J987" s="93">
        <f>ROUND(I987*H987,2)</f>
        <v>0</v>
      </c>
      <c r="K987" s="94"/>
      <c r="L987" s="10"/>
      <c r="M987" s="95" t="s">
        <v>3</v>
      </c>
      <c r="N987" s="96" t="s">
        <v>39</v>
      </c>
      <c r="P987" s="97">
        <f>O987*H987</f>
        <v>0</v>
      </c>
      <c r="Q987" s="97">
        <v>2.5710569999999999E-2</v>
      </c>
      <c r="R987" s="97">
        <f>Q987*H987</f>
        <v>33.017745389129999</v>
      </c>
      <c r="S987" s="97">
        <v>0</v>
      </c>
      <c r="T987" s="98">
        <f>S987*H987</f>
        <v>0</v>
      </c>
      <c r="AR987" s="99" t="s">
        <v>97</v>
      </c>
      <c r="AT987" s="99" t="s">
        <v>93</v>
      </c>
      <c r="AU987" s="99" t="s">
        <v>5</v>
      </c>
      <c r="AY987" s="1" t="s">
        <v>90</v>
      </c>
      <c r="BE987" s="100">
        <f>IF(N987="základná",J987,0)</f>
        <v>0</v>
      </c>
      <c r="BF987" s="100">
        <f>IF(N987="znížená",J987,0)</f>
        <v>0</v>
      </c>
      <c r="BG987" s="100">
        <f>IF(N987="zákl. prenesená",J987,0)</f>
        <v>0</v>
      </c>
      <c r="BH987" s="100">
        <f>IF(N987="zníž. prenesená",J987,0)</f>
        <v>0</v>
      </c>
      <c r="BI987" s="100">
        <f>IF(N987="nulová",J987,0)</f>
        <v>0</v>
      </c>
      <c r="BJ987" s="1" t="s">
        <v>5</v>
      </c>
      <c r="BK987" s="100">
        <f>ROUND(I987*H987,2)</f>
        <v>0</v>
      </c>
      <c r="BL987" s="1" t="s">
        <v>97</v>
      </c>
      <c r="BM987" s="99" t="s">
        <v>999</v>
      </c>
    </row>
    <row r="988" spans="2:65" s="101" customFormat="1" ht="22.5" x14ac:dyDescent="0.2">
      <c r="B988" s="102"/>
      <c r="D988" s="103" t="s">
        <v>99</v>
      </c>
      <c r="E988" s="104" t="s">
        <v>3</v>
      </c>
      <c r="F988" s="105" t="s">
        <v>1000</v>
      </c>
      <c r="H988" s="106">
        <v>1284.2090000000001</v>
      </c>
      <c r="I988" s="107"/>
      <c r="L988" s="102"/>
      <c r="M988" s="108"/>
      <c r="T988" s="109"/>
      <c r="AT988" s="104" t="s">
        <v>99</v>
      </c>
      <c r="AU988" s="104" t="s">
        <v>5</v>
      </c>
      <c r="AV988" s="101" t="s">
        <v>5</v>
      </c>
      <c r="AW988" s="101" t="s">
        <v>101</v>
      </c>
      <c r="AX988" s="101" t="s">
        <v>6</v>
      </c>
      <c r="AY988" s="104" t="s">
        <v>90</v>
      </c>
    </row>
    <row r="989" spans="2:65" s="110" customFormat="1" x14ac:dyDescent="0.2">
      <c r="B989" s="111"/>
      <c r="D989" s="103" t="s">
        <v>99</v>
      </c>
      <c r="E989" s="112" t="s">
        <v>3</v>
      </c>
      <c r="F989" s="113" t="s">
        <v>103</v>
      </c>
      <c r="H989" s="114">
        <v>1284.2090000000001</v>
      </c>
      <c r="I989" s="115"/>
      <c r="L989" s="111"/>
      <c r="M989" s="116"/>
      <c r="T989" s="117"/>
      <c r="AT989" s="112" t="s">
        <v>99</v>
      </c>
      <c r="AU989" s="112" t="s">
        <v>5</v>
      </c>
      <c r="AV989" s="110" t="s">
        <v>97</v>
      </c>
      <c r="AW989" s="110" t="s">
        <v>101</v>
      </c>
      <c r="AX989" s="110" t="s">
        <v>89</v>
      </c>
      <c r="AY989" s="112" t="s">
        <v>90</v>
      </c>
    </row>
    <row r="990" spans="2:65" s="9" customFormat="1" ht="44.25" customHeight="1" x14ac:dyDescent="0.2">
      <c r="B990" s="86"/>
      <c r="C990" s="87" t="s">
        <v>1001</v>
      </c>
      <c r="D990" s="87" t="s">
        <v>93</v>
      </c>
      <c r="E990" s="88" t="s">
        <v>1002</v>
      </c>
      <c r="F990" s="89" t="s">
        <v>1003</v>
      </c>
      <c r="G990" s="90" t="s">
        <v>96</v>
      </c>
      <c r="H990" s="91">
        <v>12842.09</v>
      </c>
      <c r="I990" s="92"/>
      <c r="J990" s="93">
        <f>ROUND(I990*H990,2)</f>
        <v>0</v>
      </c>
      <c r="K990" s="94"/>
      <c r="L990" s="10"/>
      <c r="M990" s="95" t="s">
        <v>3</v>
      </c>
      <c r="N990" s="96" t="s">
        <v>39</v>
      </c>
      <c r="P990" s="97">
        <f>O990*H990</f>
        <v>0</v>
      </c>
      <c r="Q990" s="97">
        <v>0</v>
      </c>
      <c r="R990" s="97">
        <f>Q990*H990</f>
        <v>0</v>
      </c>
      <c r="S990" s="97">
        <v>0</v>
      </c>
      <c r="T990" s="98">
        <f>S990*H990</f>
        <v>0</v>
      </c>
      <c r="AR990" s="99" t="s">
        <v>97</v>
      </c>
      <c r="AT990" s="99" t="s">
        <v>93</v>
      </c>
      <c r="AU990" s="99" t="s">
        <v>5</v>
      </c>
      <c r="AY990" s="1" t="s">
        <v>90</v>
      </c>
      <c r="BE990" s="100">
        <f>IF(N990="základná",J990,0)</f>
        <v>0</v>
      </c>
      <c r="BF990" s="100">
        <f>IF(N990="znížená",J990,0)</f>
        <v>0</v>
      </c>
      <c r="BG990" s="100">
        <f>IF(N990="zákl. prenesená",J990,0)</f>
        <v>0</v>
      </c>
      <c r="BH990" s="100">
        <f>IF(N990="zníž. prenesená",J990,0)</f>
        <v>0</v>
      </c>
      <c r="BI990" s="100">
        <f>IF(N990="nulová",J990,0)</f>
        <v>0</v>
      </c>
      <c r="BJ990" s="1" t="s">
        <v>5</v>
      </c>
      <c r="BK990" s="100">
        <f>ROUND(I990*H990,2)</f>
        <v>0</v>
      </c>
      <c r="BL990" s="1" t="s">
        <v>97</v>
      </c>
      <c r="BM990" s="99" t="s">
        <v>1004</v>
      </c>
    </row>
    <row r="991" spans="2:65" s="101" customFormat="1" x14ac:dyDescent="0.2">
      <c r="B991" s="102"/>
      <c r="D991" s="103" t="s">
        <v>99</v>
      </c>
      <c r="E991" s="104" t="s">
        <v>3</v>
      </c>
      <c r="F991" s="105" t="s">
        <v>1005</v>
      </c>
      <c r="H991" s="106">
        <v>12842.09</v>
      </c>
      <c r="I991" s="107"/>
      <c r="L991" s="102"/>
      <c r="M991" s="108"/>
      <c r="T991" s="109"/>
      <c r="AT991" s="104" t="s">
        <v>99</v>
      </c>
      <c r="AU991" s="104" t="s">
        <v>5</v>
      </c>
      <c r="AV991" s="101" t="s">
        <v>5</v>
      </c>
      <c r="AW991" s="101" t="s">
        <v>101</v>
      </c>
      <c r="AX991" s="101" t="s">
        <v>6</v>
      </c>
      <c r="AY991" s="104" t="s">
        <v>90</v>
      </c>
    </row>
    <row r="992" spans="2:65" s="110" customFormat="1" x14ac:dyDescent="0.2">
      <c r="B992" s="111"/>
      <c r="D992" s="103" t="s">
        <v>99</v>
      </c>
      <c r="E992" s="112" t="s">
        <v>3</v>
      </c>
      <c r="F992" s="113" t="s">
        <v>103</v>
      </c>
      <c r="H992" s="114">
        <v>12842.09</v>
      </c>
      <c r="I992" s="115"/>
      <c r="L992" s="111"/>
      <c r="M992" s="116"/>
      <c r="T992" s="117"/>
      <c r="AT992" s="112" t="s">
        <v>99</v>
      </c>
      <c r="AU992" s="112" t="s">
        <v>5</v>
      </c>
      <c r="AV992" s="110" t="s">
        <v>97</v>
      </c>
      <c r="AW992" s="110" t="s">
        <v>101</v>
      </c>
      <c r="AX992" s="110" t="s">
        <v>89</v>
      </c>
      <c r="AY992" s="112" t="s">
        <v>90</v>
      </c>
    </row>
    <row r="993" spans="2:65" s="9" customFormat="1" ht="33" customHeight="1" x14ac:dyDescent="0.2">
      <c r="B993" s="86"/>
      <c r="C993" s="87" t="s">
        <v>931</v>
      </c>
      <c r="D993" s="87" t="s">
        <v>93</v>
      </c>
      <c r="E993" s="88" t="s">
        <v>1006</v>
      </c>
      <c r="F993" s="89" t="s">
        <v>1007</v>
      </c>
      <c r="G993" s="90" t="s">
        <v>96</v>
      </c>
      <c r="H993" s="91">
        <v>1284.2090000000001</v>
      </c>
      <c r="I993" s="92"/>
      <c r="J993" s="93">
        <f>ROUND(I993*H993,2)</f>
        <v>0</v>
      </c>
      <c r="K993" s="94"/>
      <c r="L993" s="10"/>
      <c r="M993" s="95" t="s">
        <v>3</v>
      </c>
      <c r="N993" s="96" t="s">
        <v>39</v>
      </c>
      <c r="P993" s="97">
        <f>O993*H993</f>
        <v>0</v>
      </c>
      <c r="Q993" s="97">
        <v>2.571E-2</v>
      </c>
      <c r="R993" s="97">
        <f>Q993*H993</f>
        <v>33.017013390000002</v>
      </c>
      <c r="S993" s="97">
        <v>0</v>
      </c>
      <c r="T993" s="98">
        <f>S993*H993</f>
        <v>0</v>
      </c>
      <c r="AR993" s="99" t="s">
        <v>97</v>
      </c>
      <c r="AT993" s="99" t="s">
        <v>93</v>
      </c>
      <c r="AU993" s="99" t="s">
        <v>5</v>
      </c>
      <c r="AY993" s="1" t="s">
        <v>90</v>
      </c>
      <c r="BE993" s="100">
        <f>IF(N993="základná",J993,0)</f>
        <v>0</v>
      </c>
      <c r="BF993" s="100">
        <f>IF(N993="znížená",J993,0)</f>
        <v>0</v>
      </c>
      <c r="BG993" s="100">
        <f>IF(N993="zákl. prenesená",J993,0)</f>
        <v>0</v>
      </c>
      <c r="BH993" s="100">
        <f>IF(N993="zníž. prenesená",J993,0)</f>
        <v>0</v>
      </c>
      <c r="BI993" s="100">
        <f>IF(N993="nulová",J993,0)</f>
        <v>0</v>
      </c>
      <c r="BJ993" s="1" t="s">
        <v>5</v>
      </c>
      <c r="BK993" s="100">
        <f>ROUND(I993*H993,2)</f>
        <v>0</v>
      </c>
      <c r="BL993" s="1" t="s">
        <v>97</v>
      </c>
      <c r="BM993" s="99" t="s">
        <v>1008</v>
      </c>
    </row>
    <row r="994" spans="2:65" s="9" customFormat="1" ht="16.5" customHeight="1" x14ac:dyDescent="0.2">
      <c r="B994" s="86"/>
      <c r="C994" s="87" t="s">
        <v>1009</v>
      </c>
      <c r="D994" s="87" t="s">
        <v>93</v>
      </c>
      <c r="E994" s="88" t="s">
        <v>1010</v>
      </c>
      <c r="F994" s="89" t="s">
        <v>1011</v>
      </c>
      <c r="G994" s="90" t="s">
        <v>164</v>
      </c>
      <c r="H994" s="91">
        <v>55</v>
      </c>
      <c r="I994" s="92"/>
      <c r="J994" s="93">
        <f>ROUND(I994*H994,2)</f>
        <v>0</v>
      </c>
      <c r="K994" s="94"/>
      <c r="L994" s="10"/>
      <c r="M994" s="95" t="s">
        <v>3</v>
      </c>
      <c r="N994" s="96" t="s">
        <v>39</v>
      </c>
      <c r="P994" s="97">
        <f>O994*H994</f>
        <v>0</v>
      </c>
      <c r="Q994" s="97">
        <v>5.4600000000000004E-4</v>
      </c>
      <c r="R994" s="97">
        <f>Q994*H994</f>
        <v>3.0030000000000001E-2</v>
      </c>
      <c r="S994" s="97">
        <v>0</v>
      </c>
      <c r="T994" s="98">
        <f>S994*H994</f>
        <v>0</v>
      </c>
      <c r="AR994" s="99" t="s">
        <v>97</v>
      </c>
      <c r="AT994" s="99" t="s">
        <v>93</v>
      </c>
      <c r="AU994" s="99" t="s">
        <v>5</v>
      </c>
      <c r="AY994" s="1" t="s">
        <v>90</v>
      </c>
      <c r="BE994" s="100">
        <f>IF(N994="základná",J994,0)</f>
        <v>0</v>
      </c>
      <c r="BF994" s="100">
        <f>IF(N994="znížená",J994,0)</f>
        <v>0</v>
      </c>
      <c r="BG994" s="100">
        <f>IF(N994="zákl. prenesená",J994,0)</f>
        <v>0</v>
      </c>
      <c r="BH994" s="100">
        <f>IF(N994="zníž. prenesená",J994,0)</f>
        <v>0</v>
      </c>
      <c r="BI994" s="100">
        <f>IF(N994="nulová",J994,0)</f>
        <v>0</v>
      </c>
      <c r="BJ994" s="1" t="s">
        <v>5</v>
      </c>
      <c r="BK994" s="100">
        <f>ROUND(I994*H994,2)</f>
        <v>0</v>
      </c>
      <c r="BL994" s="1" t="s">
        <v>97</v>
      </c>
      <c r="BM994" s="99" t="s">
        <v>1012</v>
      </c>
    </row>
    <row r="995" spans="2:65" s="9" customFormat="1" ht="24.2" customHeight="1" x14ac:dyDescent="0.2">
      <c r="B995" s="86"/>
      <c r="C995" s="87" t="s">
        <v>617</v>
      </c>
      <c r="D995" s="87" t="s">
        <v>93</v>
      </c>
      <c r="E995" s="88" t="s">
        <v>1013</v>
      </c>
      <c r="F995" s="89" t="s">
        <v>1014</v>
      </c>
      <c r="G995" s="90" t="s">
        <v>164</v>
      </c>
      <c r="H995" s="91">
        <v>55</v>
      </c>
      <c r="I995" s="92"/>
      <c r="J995" s="93">
        <f>ROUND(I995*H995,2)</f>
        <v>0</v>
      </c>
      <c r="K995" s="94"/>
      <c r="L995" s="10"/>
      <c r="M995" s="95" t="s">
        <v>3</v>
      </c>
      <c r="N995" s="96" t="s">
        <v>39</v>
      </c>
      <c r="P995" s="97">
        <f>O995*H995</f>
        <v>0</v>
      </c>
      <c r="Q995" s="97">
        <v>3.6749999999999999E-4</v>
      </c>
      <c r="R995" s="97">
        <f>Q995*H995</f>
        <v>2.0212499999999998E-2</v>
      </c>
      <c r="S995" s="97">
        <v>0</v>
      </c>
      <c r="T995" s="98">
        <f>S995*H995</f>
        <v>0</v>
      </c>
      <c r="AR995" s="99" t="s">
        <v>97</v>
      </c>
      <c r="AT995" s="99" t="s">
        <v>93</v>
      </c>
      <c r="AU995" s="99" t="s">
        <v>5</v>
      </c>
      <c r="AY995" s="1" t="s">
        <v>90</v>
      </c>
      <c r="BE995" s="100">
        <f>IF(N995="základná",J995,0)</f>
        <v>0</v>
      </c>
      <c r="BF995" s="100">
        <f>IF(N995="znížená",J995,0)</f>
        <v>0</v>
      </c>
      <c r="BG995" s="100">
        <f>IF(N995="zákl. prenesená",J995,0)</f>
        <v>0</v>
      </c>
      <c r="BH995" s="100">
        <f>IF(N995="zníž. prenesená",J995,0)</f>
        <v>0</v>
      </c>
      <c r="BI995" s="100">
        <f>IF(N995="nulová",J995,0)</f>
        <v>0</v>
      </c>
      <c r="BJ995" s="1" t="s">
        <v>5</v>
      </c>
      <c r="BK995" s="100">
        <f>ROUND(I995*H995,2)</f>
        <v>0</v>
      </c>
      <c r="BL995" s="1" t="s">
        <v>97</v>
      </c>
      <c r="BM995" s="99" t="s">
        <v>1015</v>
      </c>
    </row>
    <row r="996" spans="2:65" s="101" customFormat="1" x14ac:dyDescent="0.2">
      <c r="B996" s="102"/>
      <c r="D996" s="103" t="s">
        <v>99</v>
      </c>
      <c r="E996" s="104" t="s">
        <v>3</v>
      </c>
      <c r="F996" s="105" t="s">
        <v>1016</v>
      </c>
      <c r="H996" s="106">
        <v>55</v>
      </c>
      <c r="I996" s="107"/>
      <c r="L996" s="102"/>
      <c r="M996" s="108"/>
      <c r="T996" s="109"/>
      <c r="AT996" s="104" t="s">
        <v>99</v>
      </c>
      <c r="AU996" s="104" t="s">
        <v>5</v>
      </c>
      <c r="AV996" s="101" t="s">
        <v>5</v>
      </c>
      <c r="AW996" s="101" t="s">
        <v>101</v>
      </c>
      <c r="AX996" s="101" t="s">
        <v>89</v>
      </c>
      <c r="AY996" s="104" t="s">
        <v>90</v>
      </c>
    </row>
    <row r="997" spans="2:65" s="9" customFormat="1" ht="16.5" customHeight="1" x14ac:dyDescent="0.2">
      <c r="B997" s="86"/>
      <c r="C997" s="87" t="s">
        <v>1017</v>
      </c>
      <c r="D997" s="87" t="s">
        <v>93</v>
      </c>
      <c r="E997" s="88" t="s">
        <v>1018</v>
      </c>
      <c r="F997" s="89" t="s">
        <v>1019</v>
      </c>
      <c r="G997" s="90" t="s">
        <v>164</v>
      </c>
      <c r="H997" s="91">
        <v>576.28</v>
      </c>
      <c r="I997" s="92"/>
      <c r="J997" s="93">
        <f>ROUND(I997*H997,2)</f>
        <v>0</v>
      </c>
      <c r="K997" s="94"/>
      <c r="L997" s="10"/>
      <c r="M997" s="95" t="s">
        <v>3</v>
      </c>
      <c r="N997" s="96" t="s">
        <v>39</v>
      </c>
      <c r="P997" s="97">
        <f>O997*H997</f>
        <v>0</v>
      </c>
      <c r="Q997" s="97">
        <v>2.31E-4</v>
      </c>
      <c r="R997" s="97">
        <f>Q997*H997</f>
        <v>0.13312067999999999</v>
      </c>
      <c r="S997" s="97">
        <v>0</v>
      </c>
      <c r="T997" s="98">
        <f>S997*H997</f>
        <v>0</v>
      </c>
      <c r="AR997" s="99" t="s">
        <v>97</v>
      </c>
      <c r="AT997" s="99" t="s">
        <v>93</v>
      </c>
      <c r="AU997" s="99" t="s">
        <v>5</v>
      </c>
      <c r="AY997" s="1" t="s">
        <v>90</v>
      </c>
      <c r="BE997" s="100">
        <f>IF(N997="základná",J997,0)</f>
        <v>0</v>
      </c>
      <c r="BF997" s="100">
        <f>IF(N997="znížená",J997,0)</f>
        <v>0</v>
      </c>
      <c r="BG997" s="100">
        <f>IF(N997="zákl. prenesená",J997,0)</f>
        <v>0</v>
      </c>
      <c r="BH997" s="100">
        <f>IF(N997="zníž. prenesená",J997,0)</f>
        <v>0</v>
      </c>
      <c r="BI997" s="100">
        <f>IF(N997="nulová",J997,0)</f>
        <v>0</v>
      </c>
      <c r="BJ997" s="1" t="s">
        <v>5</v>
      </c>
      <c r="BK997" s="100">
        <f>ROUND(I997*H997,2)</f>
        <v>0</v>
      </c>
      <c r="BL997" s="1" t="s">
        <v>97</v>
      </c>
      <c r="BM997" s="99" t="s">
        <v>1020</v>
      </c>
    </row>
    <row r="998" spans="2:65" s="101" customFormat="1" ht="33.75" x14ac:dyDescent="0.2">
      <c r="B998" s="102"/>
      <c r="D998" s="103" t="s">
        <v>99</v>
      </c>
      <c r="E998" s="104" t="s">
        <v>3</v>
      </c>
      <c r="F998" s="105" t="s">
        <v>912</v>
      </c>
      <c r="H998" s="106">
        <v>576.28</v>
      </c>
      <c r="I998" s="107"/>
      <c r="L998" s="102"/>
      <c r="M998" s="108"/>
      <c r="T998" s="109"/>
      <c r="AT998" s="104" t="s">
        <v>99</v>
      </c>
      <c r="AU998" s="104" t="s">
        <v>5</v>
      </c>
      <c r="AV998" s="101" t="s">
        <v>5</v>
      </c>
      <c r="AW998" s="101" t="s">
        <v>101</v>
      </c>
      <c r="AX998" s="101" t="s">
        <v>6</v>
      </c>
      <c r="AY998" s="104" t="s">
        <v>90</v>
      </c>
    </row>
    <row r="999" spans="2:65" s="110" customFormat="1" x14ac:dyDescent="0.2">
      <c r="B999" s="111"/>
      <c r="D999" s="103" t="s">
        <v>99</v>
      </c>
      <c r="E999" s="112" t="s">
        <v>3</v>
      </c>
      <c r="F999" s="113" t="s">
        <v>103</v>
      </c>
      <c r="H999" s="114">
        <v>576.28</v>
      </c>
      <c r="I999" s="115"/>
      <c r="L999" s="111"/>
      <c r="M999" s="116"/>
      <c r="T999" s="117"/>
      <c r="AT999" s="112" t="s">
        <v>99</v>
      </c>
      <c r="AU999" s="112" t="s">
        <v>5</v>
      </c>
      <c r="AV999" s="110" t="s">
        <v>97</v>
      </c>
      <c r="AW999" s="110" t="s">
        <v>101</v>
      </c>
      <c r="AX999" s="110" t="s">
        <v>89</v>
      </c>
      <c r="AY999" s="112" t="s">
        <v>90</v>
      </c>
    </row>
    <row r="1000" spans="2:65" s="9" customFormat="1" ht="16.5" customHeight="1" x14ac:dyDescent="0.2">
      <c r="B1000" s="86"/>
      <c r="C1000" s="87" t="s">
        <v>391</v>
      </c>
      <c r="D1000" s="87" t="s">
        <v>93</v>
      </c>
      <c r="E1000" s="88" t="s">
        <v>1021</v>
      </c>
      <c r="F1000" s="89" t="s">
        <v>1022</v>
      </c>
      <c r="G1000" s="90" t="s">
        <v>164</v>
      </c>
      <c r="H1000" s="91">
        <v>96.08</v>
      </c>
      <c r="I1000" s="92"/>
      <c r="J1000" s="93">
        <f>ROUND(I1000*H1000,2)</f>
        <v>0</v>
      </c>
      <c r="K1000" s="94"/>
      <c r="L1000" s="10"/>
      <c r="M1000" s="95" t="s">
        <v>3</v>
      </c>
      <c r="N1000" s="96" t="s">
        <v>39</v>
      </c>
      <c r="P1000" s="97">
        <f>O1000*H1000</f>
        <v>0</v>
      </c>
      <c r="Q1000" s="97">
        <v>2.6249999999999998E-4</v>
      </c>
      <c r="R1000" s="97">
        <f>Q1000*H1000</f>
        <v>2.5220999999999997E-2</v>
      </c>
      <c r="S1000" s="97">
        <v>0</v>
      </c>
      <c r="T1000" s="98">
        <f>S1000*H1000</f>
        <v>0</v>
      </c>
      <c r="AR1000" s="99" t="s">
        <v>97</v>
      </c>
      <c r="AT1000" s="99" t="s">
        <v>93</v>
      </c>
      <c r="AU1000" s="99" t="s">
        <v>5</v>
      </c>
      <c r="AY1000" s="1" t="s">
        <v>90</v>
      </c>
      <c r="BE1000" s="100">
        <f>IF(N1000="základná",J1000,0)</f>
        <v>0</v>
      </c>
      <c r="BF1000" s="100">
        <f>IF(N1000="znížená",J1000,0)</f>
        <v>0</v>
      </c>
      <c r="BG1000" s="100">
        <f>IF(N1000="zákl. prenesená",J1000,0)</f>
        <v>0</v>
      </c>
      <c r="BH1000" s="100">
        <f>IF(N1000="zníž. prenesená",J1000,0)</f>
        <v>0</v>
      </c>
      <c r="BI1000" s="100">
        <f>IF(N1000="nulová",J1000,0)</f>
        <v>0</v>
      </c>
      <c r="BJ1000" s="1" t="s">
        <v>5</v>
      </c>
      <c r="BK1000" s="100">
        <f>ROUND(I1000*H1000,2)</f>
        <v>0</v>
      </c>
      <c r="BL1000" s="1" t="s">
        <v>97</v>
      </c>
      <c r="BM1000" s="99" t="s">
        <v>1023</v>
      </c>
    </row>
    <row r="1001" spans="2:65" s="101" customFormat="1" x14ac:dyDescent="0.2">
      <c r="B1001" s="102"/>
      <c r="D1001" s="103" t="s">
        <v>99</v>
      </c>
      <c r="E1001" s="104" t="s">
        <v>3</v>
      </c>
      <c r="F1001" s="105" t="s">
        <v>1024</v>
      </c>
      <c r="H1001" s="106">
        <v>96.08</v>
      </c>
      <c r="I1001" s="107"/>
      <c r="L1001" s="102"/>
      <c r="M1001" s="108"/>
      <c r="T1001" s="109"/>
      <c r="AT1001" s="104" t="s">
        <v>99</v>
      </c>
      <c r="AU1001" s="104" t="s">
        <v>5</v>
      </c>
      <c r="AV1001" s="101" t="s">
        <v>5</v>
      </c>
      <c r="AW1001" s="101" t="s">
        <v>101</v>
      </c>
      <c r="AX1001" s="101" t="s">
        <v>6</v>
      </c>
      <c r="AY1001" s="104" t="s">
        <v>90</v>
      </c>
    </row>
    <row r="1002" spans="2:65" s="110" customFormat="1" x14ac:dyDescent="0.2">
      <c r="B1002" s="111"/>
      <c r="D1002" s="103" t="s">
        <v>99</v>
      </c>
      <c r="E1002" s="112" t="s">
        <v>3</v>
      </c>
      <c r="F1002" s="113" t="s">
        <v>103</v>
      </c>
      <c r="H1002" s="114">
        <v>96.08</v>
      </c>
      <c r="I1002" s="115"/>
      <c r="L1002" s="111"/>
      <c r="M1002" s="116"/>
      <c r="T1002" s="117"/>
      <c r="AT1002" s="112" t="s">
        <v>99</v>
      </c>
      <c r="AU1002" s="112" t="s">
        <v>5</v>
      </c>
      <c r="AV1002" s="110" t="s">
        <v>97</v>
      </c>
      <c r="AW1002" s="110" t="s">
        <v>101</v>
      </c>
      <c r="AX1002" s="110" t="s">
        <v>89</v>
      </c>
      <c r="AY1002" s="112" t="s">
        <v>90</v>
      </c>
    </row>
    <row r="1003" spans="2:65" s="9" customFormat="1" ht="24.2" customHeight="1" x14ac:dyDescent="0.2">
      <c r="B1003" s="86"/>
      <c r="C1003" s="87" t="s">
        <v>1025</v>
      </c>
      <c r="D1003" s="87" t="s">
        <v>93</v>
      </c>
      <c r="E1003" s="88" t="s">
        <v>1026</v>
      </c>
      <c r="F1003" s="89" t="s">
        <v>1027</v>
      </c>
      <c r="G1003" s="90" t="s">
        <v>164</v>
      </c>
      <c r="H1003" s="91">
        <v>1213</v>
      </c>
      <c r="I1003" s="92"/>
      <c r="J1003" s="93">
        <f>ROUND(I1003*H1003,2)</f>
        <v>0</v>
      </c>
      <c r="K1003" s="94"/>
      <c r="L1003" s="10"/>
      <c r="M1003" s="95" t="s">
        <v>3</v>
      </c>
      <c r="N1003" s="96" t="s">
        <v>39</v>
      </c>
      <c r="P1003" s="97">
        <f>O1003*H1003</f>
        <v>0</v>
      </c>
      <c r="Q1003" s="97">
        <v>6.9999999999999994E-5</v>
      </c>
      <c r="R1003" s="97">
        <f>Q1003*H1003</f>
        <v>8.4909999999999999E-2</v>
      </c>
      <c r="S1003" s="97">
        <v>0</v>
      </c>
      <c r="T1003" s="98">
        <f>S1003*H1003</f>
        <v>0</v>
      </c>
      <c r="AR1003" s="99" t="s">
        <v>97</v>
      </c>
      <c r="AT1003" s="99" t="s">
        <v>93</v>
      </c>
      <c r="AU1003" s="99" t="s">
        <v>5</v>
      </c>
      <c r="AY1003" s="1" t="s">
        <v>90</v>
      </c>
      <c r="BE1003" s="100">
        <f>IF(N1003="základná",J1003,0)</f>
        <v>0</v>
      </c>
      <c r="BF1003" s="100">
        <f>IF(N1003="znížená",J1003,0)</f>
        <v>0</v>
      </c>
      <c r="BG1003" s="100">
        <f>IF(N1003="zákl. prenesená",J1003,0)</f>
        <v>0</v>
      </c>
      <c r="BH1003" s="100">
        <f>IF(N1003="zníž. prenesená",J1003,0)</f>
        <v>0</v>
      </c>
      <c r="BI1003" s="100">
        <f>IF(N1003="nulová",J1003,0)</f>
        <v>0</v>
      </c>
      <c r="BJ1003" s="1" t="s">
        <v>5</v>
      </c>
      <c r="BK1003" s="100">
        <f>ROUND(I1003*H1003,2)</f>
        <v>0</v>
      </c>
      <c r="BL1003" s="1" t="s">
        <v>97</v>
      </c>
      <c r="BM1003" s="99" t="s">
        <v>1028</v>
      </c>
    </row>
    <row r="1004" spans="2:65" s="101" customFormat="1" x14ac:dyDescent="0.2">
      <c r="B1004" s="102"/>
      <c r="D1004" s="103" t="s">
        <v>99</v>
      </c>
      <c r="E1004" s="104" t="s">
        <v>3</v>
      </c>
      <c r="F1004" s="105" t="s">
        <v>1029</v>
      </c>
      <c r="H1004" s="106">
        <v>1213</v>
      </c>
      <c r="I1004" s="107"/>
      <c r="L1004" s="102"/>
      <c r="M1004" s="108"/>
      <c r="T1004" s="109"/>
      <c r="AT1004" s="104" t="s">
        <v>99</v>
      </c>
      <c r="AU1004" s="104" t="s">
        <v>5</v>
      </c>
      <c r="AV1004" s="101" t="s">
        <v>5</v>
      </c>
      <c r="AW1004" s="101" t="s">
        <v>101</v>
      </c>
      <c r="AX1004" s="101" t="s">
        <v>89</v>
      </c>
      <c r="AY1004" s="104" t="s">
        <v>90</v>
      </c>
    </row>
    <row r="1005" spans="2:65" s="9" customFormat="1" ht="16.5" customHeight="1" x14ac:dyDescent="0.2">
      <c r="B1005" s="86"/>
      <c r="C1005" s="87" t="s">
        <v>934</v>
      </c>
      <c r="D1005" s="87" t="s">
        <v>93</v>
      </c>
      <c r="E1005" s="88" t="s">
        <v>1030</v>
      </c>
      <c r="F1005" s="89" t="s">
        <v>1031</v>
      </c>
      <c r="G1005" s="90" t="s">
        <v>164</v>
      </c>
      <c r="H1005" s="91">
        <v>1837.68</v>
      </c>
      <c r="I1005" s="92"/>
      <c r="J1005" s="93">
        <f>ROUND(I1005*H1005,2)</f>
        <v>0</v>
      </c>
      <c r="K1005" s="94"/>
      <c r="L1005" s="10"/>
      <c r="M1005" s="95" t="s">
        <v>3</v>
      </c>
      <c r="N1005" s="96" t="s">
        <v>39</v>
      </c>
      <c r="P1005" s="97">
        <f>O1005*H1005</f>
        <v>0</v>
      </c>
      <c r="Q1005" s="97">
        <v>7.3499999999999998E-5</v>
      </c>
      <c r="R1005" s="97">
        <f>Q1005*H1005</f>
        <v>0.13506947999999999</v>
      </c>
      <c r="S1005" s="97">
        <v>0</v>
      </c>
      <c r="T1005" s="98">
        <f>S1005*H1005</f>
        <v>0</v>
      </c>
      <c r="AR1005" s="99" t="s">
        <v>97</v>
      </c>
      <c r="AT1005" s="99" t="s">
        <v>93</v>
      </c>
      <c r="AU1005" s="99" t="s">
        <v>5</v>
      </c>
      <c r="AY1005" s="1" t="s">
        <v>90</v>
      </c>
      <c r="BE1005" s="100">
        <f>IF(N1005="základná",J1005,0)</f>
        <v>0</v>
      </c>
      <c r="BF1005" s="100">
        <f>IF(N1005="znížená",J1005,0)</f>
        <v>0</v>
      </c>
      <c r="BG1005" s="100">
        <f>IF(N1005="zákl. prenesená",J1005,0)</f>
        <v>0</v>
      </c>
      <c r="BH1005" s="100">
        <f>IF(N1005="zníž. prenesená",J1005,0)</f>
        <v>0</v>
      </c>
      <c r="BI1005" s="100">
        <f>IF(N1005="nulová",J1005,0)</f>
        <v>0</v>
      </c>
      <c r="BJ1005" s="1" t="s">
        <v>5</v>
      </c>
      <c r="BK1005" s="100">
        <f>ROUND(I1005*H1005,2)</f>
        <v>0</v>
      </c>
      <c r="BL1005" s="1" t="s">
        <v>97</v>
      </c>
      <c r="BM1005" s="99" t="s">
        <v>1032</v>
      </c>
    </row>
    <row r="1006" spans="2:65" s="101" customFormat="1" ht="33.75" x14ac:dyDescent="0.2">
      <c r="B1006" s="102"/>
      <c r="D1006" s="103" t="s">
        <v>99</v>
      </c>
      <c r="E1006" s="104" t="s">
        <v>3</v>
      </c>
      <c r="F1006" s="105" t="s">
        <v>1033</v>
      </c>
      <c r="H1006" s="106">
        <v>624.67999999999995</v>
      </c>
      <c r="I1006" s="107"/>
      <c r="L1006" s="102"/>
      <c r="M1006" s="108"/>
      <c r="T1006" s="109"/>
      <c r="AT1006" s="104" t="s">
        <v>99</v>
      </c>
      <c r="AU1006" s="104" t="s">
        <v>5</v>
      </c>
      <c r="AV1006" s="101" t="s">
        <v>5</v>
      </c>
      <c r="AW1006" s="101" t="s">
        <v>101</v>
      </c>
      <c r="AX1006" s="101" t="s">
        <v>6</v>
      </c>
      <c r="AY1006" s="104" t="s">
        <v>90</v>
      </c>
    </row>
    <row r="1007" spans="2:65" s="101" customFormat="1" x14ac:dyDescent="0.2">
      <c r="B1007" s="102"/>
      <c r="D1007" s="103" t="s">
        <v>99</v>
      </c>
      <c r="E1007" s="104" t="s">
        <v>3</v>
      </c>
      <c r="F1007" s="105" t="s">
        <v>1029</v>
      </c>
      <c r="H1007" s="106">
        <v>1213</v>
      </c>
      <c r="I1007" s="107"/>
      <c r="L1007" s="102"/>
      <c r="M1007" s="108"/>
      <c r="T1007" s="109"/>
      <c r="AT1007" s="104" t="s">
        <v>99</v>
      </c>
      <c r="AU1007" s="104" t="s">
        <v>5</v>
      </c>
      <c r="AV1007" s="101" t="s">
        <v>5</v>
      </c>
      <c r="AW1007" s="101" t="s">
        <v>101</v>
      </c>
      <c r="AX1007" s="101" t="s">
        <v>6</v>
      </c>
      <c r="AY1007" s="104" t="s">
        <v>90</v>
      </c>
    </row>
    <row r="1008" spans="2:65" s="110" customFormat="1" x14ac:dyDescent="0.2">
      <c r="B1008" s="111"/>
      <c r="D1008" s="103" t="s">
        <v>99</v>
      </c>
      <c r="E1008" s="112" t="s">
        <v>3</v>
      </c>
      <c r="F1008" s="113" t="s">
        <v>103</v>
      </c>
      <c r="H1008" s="114">
        <v>1837.68</v>
      </c>
      <c r="I1008" s="115"/>
      <c r="L1008" s="111"/>
      <c r="M1008" s="116"/>
      <c r="T1008" s="117"/>
      <c r="AT1008" s="112" t="s">
        <v>99</v>
      </c>
      <c r="AU1008" s="112" t="s">
        <v>5</v>
      </c>
      <c r="AV1008" s="110" t="s">
        <v>97</v>
      </c>
      <c r="AW1008" s="110" t="s">
        <v>101</v>
      </c>
      <c r="AX1008" s="110" t="s">
        <v>89</v>
      </c>
      <c r="AY1008" s="112" t="s">
        <v>90</v>
      </c>
    </row>
    <row r="1009" spans="2:65" s="9" customFormat="1" ht="16.5" customHeight="1" x14ac:dyDescent="0.2">
      <c r="B1009" s="86"/>
      <c r="C1009" s="87" t="s">
        <v>1034</v>
      </c>
      <c r="D1009" s="87" t="s">
        <v>93</v>
      </c>
      <c r="E1009" s="88" t="s">
        <v>1035</v>
      </c>
      <c r="F1009" s="89" t="s">
        <v>1036</v>
      </c>
      <c r="G1009" s="90" t="s">
        <v>164</v>
      </c>
      <c r="H1009" s="91">
        <v>37.5</v>
      </c>
      <c r="I1009" s="92"/>
      <c r="J1009" s="93">
        <f>ROUND(I1009*H1009,2)</f>
        <v>0</v>
      </c>
      <c r="K1009" s="94"/>
      <c r="L1009" s="10"/>
      <c r="M1009" s="95" t="s">
        <v>3</v>
      </c>
      <c r="N1009" s="96" t="s">
        <v>39</v>
      </c>
      <c r="P1009" s="97">
        <f>O1009*H1009</f>
        <v>0</v>
      </c>
      <c r="Q1009" s="97">
        <v>1.6000000000000001E-4</v>
      </c>
      <c r="R1009" s="97">
        <f>Q1009*H1009</f>
        <v>6.0000000000000001E-3</v>
      </c>
      <c r="S1009" s="97">
        <v>0</v>
      </c>
      <c r="T1009" s="98">
        <f>S1009*H1009</f>
        <v>0</v>
      </c>
      <c r="AR1009" s="99" t="s">
        <v>97</v>
      </c>
      <c r="AT1009" s="99" t="s">
        <v>93</v>
      </c>
      <c r="AU1009" s="99" t="s">
        <v>5</v>
      </c>
      <c r="AY1009" s="1" t="s">
        <v>90</v>
      </c>
      <c r="BE1009" s="100">
        <f>IF(N1009="základná",J1009,0)</f>
        <v>0</v>
      </c>
      <c r="BF1009" s="100">
        <f>IF(N1009="znížená",J1009,0)</f>
        <v>0</v>
      </c>
      <c r="BG1009" s="100">
        <f>IF(N1009="zákl. prenesená",J1009,0)</f>
        <v>0</v>
      </c>
      <c r="BH1009" s="100">
        <f>IF(N1009="zníž. prenesená",J1009,0)</f>
        <v>0</v>
      </c>
      <c r="BI1009" s="100">
        <f>IF(N1009="nulová",J1009,0)</f>
        <v>0</v>
      </c>
      <c r="BJ1009" s="1" t="s">
        <v>5</v>
      </c>
      <c r="BK1009" s="100">
        <f>ROUND(I1009*H1009,2)</f>
        <v>0</v>
      </c>
      <c r="BL1009" s="1" t="s">
        <v>97</v>
      </c>
      <c r="BM1009" s="99" t="s">
        <v>1037</v>
      </c>
    </row>
    <row r="1010" spans="2:65" s="101" customFormat="1" x14ac:dyDescent="0.2">
      <c r="B1010" s="102"/>
      <c r="D1010" s="103" t="s">
        <v>99</v>
      </c>
      <c r="E1010" s="104" t="s">
        <v>3</v>
      </c>
      <c r="F1010" s="105" t="s">
        <v>1038</v>
      </c>
      <c r="H1010" s="106">
        <v>37.5</v>
      </c>
      <c r="I1010" s="107"/>
      <c r="L1010" s="102"/>
      <c r="M1010" s="108"/>
      <c r="T1010" s="109"/>
      <c r="AT1010" s="104" t="s">
        <v>99</v>
      </c>
      <c r="AU1010" s="104" t="s">
        <v>5</v>
      </c>
      <c r="AV1010" s="101" t="s">
        <v>5</v>
      </c>
      <c r="AW1010" s="101" t="s">
        <v>101</v>
      </c>
      <c r="AX1010" s="101" t="s">
        <v>89</v>
      </c>
      <c r="AY1010" s="104" t="s">
        <v>90</v>
      </c>
    </row>
    <row r="1011" spans="2:65" s="9" customFormat="1" ht="24.2" customHeight="1" x14ac:dyDescent="0.2">
      <c r="B1011" s="86"/>
      <c r="C1011" s="87" t="s">
        <v>632</v>
      </c>
      <c r="D1011" s="87" t="s">
        <v>93</v>
      </c>
      <c r="E1011" s="88" t="s">
        <v>1039</v>
      </c>
      <c r="F1011" s="89" t="s">
        <v>1040</v>
      </c>
      <c r="G1011" s="90" t="s">
        <v>177</v>
      </c>
      <c r="H1011" s="91">
        <v>2</v>
      </c>
      <c r="I1011" s="92"/>
      <c r="J1011" s="93">
        <f>ROUND(I1011*H1011,2)</f>
        <v>0</v>
      </c>
      <c r="K1011" s="94"/>
      <c r="L1011" s="10"/>
      <c r="M1011" s="95" t="s">
        <v>3</v>
      </c>
      <c r="N1011" s="96" t="s">
        <v>39</v>
      </c>
      <c r="P1011" s="97">
        <f>O1011*H1011</f>
        <v>0</v>
      </c>
      <c r="Q1011" s="97">
        <v>3.4999999999999997E-5</v>
      </c>
      <c r="R1011" s="97">
        <f>Q1011*H1011</f>
        <v>6.9999999999999994E-5</v>
      </c>
      <c r="S1011" s="97">
        <v>0</v>
      </c>
      <c r="T1011" s="98">
        <f>S1011*H1011</f>
        <v>0</v>
      </c>
      <c r="AR1011" s="99" t="s">
        <v>97</v>
      </c>
      <c r="AT1011" s="99" t="s">
        <v>93</v>
      </c>
      <c r="AU1011" s="99" t="s">
        <v>5</v>
      </c>
      <c r="AY1011" s="1" t="s">
        <v>90</v>
      </c>
      <c r="BE1011" s="100">
        <f>IF(N1011="základná",J1011,0)</f>
        <v>0</v>
      </c>
      <c r="BF1011" s="100">
        <f>IF(N1011="znížená",J1011,0)</f>
        <v>0</v>
      </c>
      <c r="BG1011" s="100">
        <f>IF(N1011="zákl. prenesená",J1011,0)</f>
        <v>0</v>
      </c>
      <c r="BH1011" s="100">
        <f>IF(N1011="zníž. prenesená",J1011,0)</f>
        <v>0</v>
      </c>
      <c r="BI1011" s="100">
        <f>IF(N1011="nulová",J1011,0)</f>
        <v>0</v>
      </c>
      <c r="BJ1011" s="1" t="s">
        <v>5</v>
      </c>
      <c r="BK1011" s="100">
        <f>ROUND(I1011*H1011,2)</f>
        <v>0</v>
      </c>
      <c r="BL1011" s="1" t="s">
        <v>97</v>
      </c>
      <c r="BM1011" s="99" t="s">
        <v>1041</v>
      </c>
    </row>
    <row r="1012" spans="2:65" s="9" customFormat="1" ht="24.2" customHeight="1" x14ac:dyDescent="0.2">
      <c r="B1012" s="86"/>
      <c r="C1012" s="138" t="s">
        <v>1042</v>
      </c>
      <c r="D1012" s="138" t="s">
        <v>498</v>
      </c>
      <c r="E1012" s="139" t="s">
        <v>1043</v>
      </c>
      <c r="F1012" s="140" t="s">
        <v>1044</v>
      </c>
      <c r="G1012" s="141" t="s">
        <v>177</v>
      </c>
      <c r="H1012" s="142">
        <v>2</v>
      </c>
      <c r="I1012" s="143"/>
      <c r="J1012" s="144">
        <f>ROUND(I1012*H1012,2)</f>
        <v>0</v>
      </c>
      <c r="K1012" s="145"/>
      <c r="L1012" s="146"/>
      <c r="M1012" s="147" t="s">
        <v>3</v>
      </c>
      <c r="N1012" s="148" t="s">
        <v>39</v>
      </c>
      <c r="P1012" s="97">
        <f>O1012*H1012</f>
        <v>0</v>
      </c>
      <c r="Q1012" s="97">
        <v>0</v>
      </c>
      <c r="R1012" s="97">
        <f>Q1012*H1012</f>
        <v>0</v>
      </c>
      <c r="S1012" s="97">
        <v>0</v>
      </c>
      <c r="T1012" s="98">
        <f>S1012*H1012</f>
        <v>0</v>
      </c>
      <c r="AR1012" s="99" t="s">
        <v>135</v>
      </c>
      <c r="AT1012" s="99" t="s">
        <v>498</v>
      </c>
      <c r="AU1012" s="99" t="s">
        <v>5</v>
      </c>
      <c r="AY1012" s="1" t="s">
        <v>90</v>
      </c>
      <c r="BE1012" s="100">
        <f>IF(N1012="základná",J1012,0)</f>
        <v>0</v>
      </c>
      <c r="BF1012" s="100">
        <f>IF(N1012="znížená",J1012,0)</f>
        <v>0</v>
      </c>
      <c r="BG1012" s="100">
        <f>IF(N1012="zákl. prenesená",J1012,0)</f>
        <v>0</v>
      </c>
      <c r="BH1012" s="100">
        <f>IF(N1012="zníž. prenesená",J1012,0)</f>
        <v>0</v>
      </c>
      <c r="BI1012" s="100">
        <f>IF(N1012="nulová",J1012,0)</f>
        <v>0</v>
      </c>
      <c r="BJ1012" s="1" t="s">
        <v>5</v>
      </c>
      <c r="BK1012" s="100">
        <f>ROUND(I1012*H1012,2)</f>
        <v>0</v>
      </c>
      <c r="BL1012" s="1" t="s">
        <v>97</v>
      </c>
      <c r="BM1012" s="99" t="s">
        <v>1045</v>
      </c>
    </row>
    <row r="1013" spans="2:65" s="9" customFormat="1" ht="24.2" customHeight="1" x14ac:dyDescent="0.2">
      <c r="B1013" s="86"/>
      <c r="C1013" s="87" t="s">
        <v>1046</v>
      </c>
      <c r="D1013" s="87" t="s">
        <v>93</v>
      </c>
      <c r="E1013" s="88" t="s">
        <v>94</v>
      </c>
      <c r="F1013" s="89" t="s">
        <v>95</v>
      </c>
      <c r="G1013" s="90" t="s">
        <v>96</v>
      </c>
      <c r="H1013" s="91">
        <v>2099.59</v>
      </c>
      <c r="I1013" s="92"/>
      <c r="J1013" s="93">
        <f>ROUND(I1013*H1013,2)</f>
        <v>0</v>
      </c>
      <c r="K1013" s="94"/>
      <c r="L1013" s="10"/>
      <c r="M1013" s="95" t="s">
        <v>3</v>
      </c>
      <c r="N1013" s="96" t="s">
        <v>39</v>
      </c>
      <c r="P1013" s="97">
        <f>O1013*H1013</f>
        <v>0</v>
      </c>
      <c r="Q1013" s="97">
        <v>4.2198630000000001E-2</v>
      </c>
      <c r="R1013" s="97">
        <f>Q1013*H1013</f>
        <v>88.599821561700011</v>
      </c>
      <c r="S1013" s="97">
        <v>0</v>
      </c>
      <c r="T1013" s="98">
        <f>S1013*H1013</f>
        <v>0</v>
      </c>
      <c r="AR1013" s="99" t="s">
        <v>97</v>
      </c>
      <c r="AT1013" s="99" t="s">
        <v>93</v>
      </c>
      <c r="AU1013" s="99" t="s">
        <v>5</v>
      </c>
      <c r="AY1013" s="1" t="s">
        <v>90</v>
      </c>
      <c r="BE1013" s="100">
        <f>IF(N1013="základná",J1013,0)</f>
        <v>0</v>
      </c>
      <c r="BF1013" s="100">
        <f>IF(N1013="znížená",J1013,0)</f>
        <v>0</v>
      </c>
      <c r="BG1013" s="100">
        <f>IF(N1013="zákl. prenesená",J1013,0)</f>
        <v>0</v>
      </c>
      <c r="BH1013" s="100">
        <f>IF(N1013="zníž. prenesená",J1013,0)</f>
        <v>0</v>
      </c>
      <c r="BI1013" s="100">
        <f>IF(N1013="nulová",J1013,0)</f>
        <v>0</v>
      </c>
      <c r="BJ1013" s="1" t="s">
        <v>5</v>
      </c>
      <c r="BK1013" s="100">
        <f>ROUND(I1013*H1013,2)</f>
        <v>0</v>
      </c>
      <c r="BL1013" s="1" t="s">
        <v>97</v>
      </c>
      <c r="BM1013" s="99" t="s">
        <v>1047</v>
      </c>
    </row>
    <row r="1014" spans="2:65" s="101" customFormat="1" x14ac:dyDescent="0.2">
      <c r="B1014" s="102"/>
      <c r="D1014" s="103" t="s">
        <v>99</v>
      </c>
      <c r="E1014" s="104" t="s">
        <v>3</v>
      </c>
      <c r="F1014" s="105" t="s">
        <v>960</v>
      </c>
      <c r="H1014" s="106">
        <v>2099.59</v>
      </c>
      <c r="I1014" s="107"/>
      <c r="L1014" s="102"/>
      <c r="M1014" s="108"/>
      <c r="T1014" s="109"/>
      <c r="AT1014" s="104" t="s">
        <v>99</v>
      </c>
      <c r="AU1014" s="104" t="s">
        <v>5</v>
      </c>
      <c r="AV1014" s="101" t="s">
        <v>5</v>
      </c>
      <c r="AW1014" s="101" t="s">
        <v>101</v>
      </c>
      <c r="AX1014" s="101" t="s">
        <v>89</v>
      </c>
      <c r="AY1014" s="104" t="s">
        <v>90</v>
      </c>
    </row>
    <row r="1015" spans="2:65" s="9" customFormat="1" ht="16.5" customHeight="1" x14ac:dyDescent="0.2">
      <c r="B1015" s="86"/>
      <c r="C1015" s="87" t="s">
        <v>1048</v>
      </c>
      <c r="D1015" s="87" t="s">
        <v>93</v>
      </c>
      <c r="E1015" s="88" t="s">
        <v>1049</v>
      </c>
      <c r="F1015" s="89" t="s">
        <v>1050</v>
      </c>
      <c r="G1015" s="90" t="s">
        <v>96</v>
      </c>
      <c r="H1015" s="91">
        <v>2099.59</v>
      </c>
      <c r="I1015" s="92"/>
      <c r="J1015" s="93">
        <f>ROUND(I1015*H1015,2)</f>
        <v>0</v>
      </c>
      <c r="K1015" s="94"/>
      <c r="L1015" s="10"/>
      <c r="M1015" s="95" t="s">
        <v>3</v>
      </c>
      <c r="N1015" s="96" t="s">
        <v>39</v>
      </c>
      <c r="P1015" s="97">
        <f>O1015*H1015</f>
        <v>0</v>
      </c>
      <c r="Q1015" s="97">
        <v>4.8999999999999998E-5</v>
      </c>
      <c r="R1015" s="97">
        <f>Q1015*H1015</f>
        <v>0.10287991</v>
      </c>
      <c r="S1015" s="97">
        <v>0</v>
      </c>
      <c r="T1015" s="98">
        <f>S1015*H1015</f>
        <v>0</v>
      </c>
      <c r="AR1015" s="99" t="s">
        <v>97</v>
      </c>
      <c r="AT1015" s="99" t="s">
        <v>93</v>
      </c>
      <c r="AU1015" s="99" t="s">
        <v>5</v>
      </c>
      <c r="AY1015" s="1" t="s">
        <v>90</v>
      </c>
      <c r="BE1015" s="100">
        <f>IF(N1015="základná",J1015,0)</f>
        <v>0</v>
      </c>
      <c r="BF1015" s="100">
        <f>IF(N1015="znížená",J1015,0)</f>
        <v>0</v>
      </c>
      <c r="BG1015" s="100">
        <f>IF(N1015="zákl. prenesená",J1015,0)</f>
        <v>0</v>
      </c>
      <c r="BH1015" s="100">
        <f>IF(N1015="zníž. prenesená",J1015,0)</f>
        <v>0</v>
      </c>
      <c r="BI1015" s="100">
        <f>IF(N1015="nulová",J1015,0)</f>
        <v>0</v>
      </c>
      <c r="BJ1015" s="1" t="s">
        <v>5</v>
      </c>
      <c r="BK1015" s="100">
        <f>ROUND(I1015*H1015,2)</f>
        <v>0</v>
      </c>
      <c r="BL1015" s="1" t="s">
        <v>97</v>
      </c>
      <c r="BM1015" s="99" t="s">
        <v>1051</v>
      </c>
    </row>
    <row r="1016" spans="2:65" s="9" customFormat="1" ht="16.5" customHeight="1" x14ac:dyDescent="0.2">
      <c r="B1016" s="86"/>
      <c r="C1016" s="87" t="s">
        <v>655</v>
      </c>
      <c r="D1016" s="87" t="s">
        <v>93</v>
      </c>
      <c r="E1016" s="88" t="s">
        <v>1052</v>
      </c>
      <c r="F1016" s="89" t="s">
        <v>1053</v>
      </c>
      <c r="G1016" s="90" t="s">
        <v>302</v>
      </c>
      <c r="H1016" s="91">
        <v>1</v>
      </c>
      <c r="I1016" s="92"/>
      <c r="J1016" s="93">
        <f>ROUND(I1016*H1016,2)</f>
        <v>0</v>
      </c>
      <c r="K1016" s="94"/>
      <c r="L1016" s="10"/>
      <c r="M1016" s="95" t="s">
        <v>3</v>
      </c>
      <c r="N1016" s="96" t="s">
        <v>39</v>
      </c>
      <c r="P1016" s="97">
        <f>O1016*H1016</f>
        <v>0</v>
      </c>
      <c r="Q1016" s="97">
        <v>0</v>
      </c>
      <c r="R1016" s="97">
        <f>Q1016*H1016</f>
        <v>0</v>
      </c>
      <c r="S1016" s="97">
        <v>0</v>
      </c>
      <c r="T1016" s="98">
        <f>S1016*H1016</f>
        <v>0</v>
      </c>
      <c r="AR1016" s="99" t="s">
        <v>97</v>
      </c>
      <c r="AT1016" s="99" t="s">
        <v>93</v>
      </c>
      <c r="AU1016" s="99" t="s">
        <v>5</v>
      </c>
      <c r="AY1016" s="1" t="s">
        <v>90</v>
      </c>
      <c r="BE1016" s="100">
        <f>IF(N1016="základná",J1016,0)</f>
        <v>0</v>
      </c>
      <c r="BF1016" s="100">
        <f>IF(N1016="znížená",J1016,0)</f>
        <v>0</v>
      </c>
      <c r="BG1016" s="100">
        <f>IF(N1016="zákl. prenesená",J1016,0)</f>
        <v>0</v>
      </c>
      <c r="BH1016" s="100">
        <f>IF(N1016="zníž. prenesená",J1016,0)</f>
        <v>0</v>
      </c>
      <c r="BI1016" s="100">
        <f>IF(N1016="nulová",J1016,0)</f>
        <v>0</v>
      </c>
      <c r="BJ1016" s="1" t="s">
        <v>5</v>
      </c>
      <c r="BK1016" s="100">
        <f>ROUND(I1016*H1016,2)</f>
        <v>0</v>
      </c>
      <c r="BL1016" s="1" t="s">
        <v>97</v>
      </c>
      <c r="BM1016" s="99" t="s">
        <v>1054</v>
      </c>
    </row>
    <row r="1017" spans="2:65" s="9" customFormat="1" ht="24.2" customHeight="1" x14ac:dyDescent="0.2">
      <c r="B1017" s="86"/>
      <c r="C1017" s="87" t="s">
        <v>1055</v>
      </c>
      <c r="D1017" s="87" t="s">
        <v>93</v>
      </c>
      <c r="E1017" s="88" t="s">
        <v>1056</v>
      </c>
      <c r="F1017" s="89" t="s">
        <v>1057</v>
      </c>
      <c r="G1017" s="90" t="s">
        <v>164</v>
      </c>
      <c r="H1017" s="91">
        <v>24.5</v>
      </c>
      <c r="I1017" s="92"/>
      <c r="J1017" s="93">
        <f>ROUND(I1017*H1017,2)</f>
        <v>0</v>
      </c>
      <c r="K1017" s="94"/>
      <c r="L1017" s="10"/>
      <c r="M1017" s="95" t="s">
        <v>3</v>
      </c>
      <c r="N1017" s="96" t="s">
        <v>39</v>
      </c>
      <c r="P1017" s="97">
        <f>O1017*H1017</f>
        <v>0</v>
      </c>
      <c r="Q1017" s="97">
        <v>0</v>
      </c>
      <c r="R1017" s="97">
        <f>Q1017*H1017</f>
        <v>0</v>
      </c>
      <c r="S1017" s="97">
        <v>0</v>
      </c>
      <c r="T1017" s="98">
        <f>S1017*H1017</f>
        <v>0</v>
      </c>
      <c r="AR1017" s="99" t="s">
        <v>97</v>
      </c>
      <c r="AT1017" s="99" t="s">
        <v>93</v>
      </c>
      <c r="AU1017" s="99" t="s">
        <v>5</v>
      </c>
      <c r="AY1017" s="1" t="s">
        <v>90</v>
      </c>
      <c r="BE1017" s="100">
        <f>IF(N1017="základná",J1017,0)</f>
        <v>0</v>
      </c>
      <c r="BF1017" s="100">
        <f>IF(N1017="znížená",J1017,0)</f>
        <v>0</v>
      </c>
      <c r="BG1017" s="100">
        <f>IF(N1017="zákl. prenesená",J1017,0)</f>
        <v>0</v>
      </c>
      <c r="BH1017" s="100">
        <f>IF(N1017="zníž. prenesená",J1017,0)</f>
        <v>0</v>
      </c>
      <c r="BI1017" s="100">
        <f>IF(N1017="nulová",J1017,0)</f>
        <v>0</v>
      </c>
      <c r="BJ1017" s="1" t="s">
        <v>5</v>
      </c>
      <c r="BK1017" s="100">
        <f>ROUND(I1017*H1017,2)</f>
        <v>0</v>
      </c>
      <c r="BL1017" s="1" t="s">
        <v>97</v>
      </c>
      <c r="BM1017" s="99" t="s">
        <v>1058</v>
      </c>
    </row>
    <row r="1018" spans="2:65" s="73" customFormat="1" ht="22.9" customHeight="1" x14ac:dyDescent="0.2">
      <c r="B1018" s="74"/>
      <c r="D1018" s="75" t="s">
        <v>86</v>
      </c>
      <c r="E1018" s="84" t="s">
        <v>1059</v>
      </c>
      <c r="F1018" s="84" t="s">
        <v>1060</v>
      </c>
      <c r="I1018" s="77"/>
      <c r="J1018" s="85">
        <f>BK1018</f>
        <v>0</v>
      </c>
      <c r="L1018" s="74"/>
      <c r="M1018" s="79"/>
      <c r="P1018" s="80">
        <f>P1019</f>
        <v>0</v>
      </c>
      <c r="R1018" s="80">
        <f>R1019</f>
        <v>0</v>
      </c>
      <c r="T1018" s="81">
        <f>T1019</f>
        <v>0</v>
      </c>
      <c r="AR1018" s="75" t="s">
        <v>89</v>
      </c>
      <c r="AT1018" s="82" t="s">
        <v>86</v>
      </c>
      <c r="AU1018" s="82" t="s">
        <v>89</v>
      </c>
      <c r="AY1018" s="75" t="s">
        <v>90</v>
      </c>
      <c r="BK1018" s="83">
        <f>BK1019</f>
        <v>0</v>
      </c>
    </row>
    <row r="1019" spans="2:65" s="9" customFormat="1" ht="24.2" customHeight="1" x14ac:dyDescent="0.2">
      <c r="B1019" s="86"/>
      <c r="C1019" s="87" t="s">
        <v>670</v>
      </c>
      <c r="D1019" s="87" t="s">
        <v>93</v>
      </c>
      <c r="E1019" s="88" t="s">
        <v>1061</v>
      </c>
      <c r="F1019" s="89" t="s">
        <v>1062</v>
      </c>
      <c r="G1019" s="90" t="s">
        <v>243</v>
      </c>
      <c r="H1019" s="91">
        <v>1026.296</v>
      </c>
      <c r="I1019" s="92"/>
      <c r="J1019" s="93">
        <f>ROUND(I1019*H1019,2)</f>
        <v>0</v>
      </c>
      <c r="K1019" s="94"/>
      <c r="L1019" s="10"/>
      <c r="M1019" s="95" t="s">
        <v>3</v>
      </c>
      <c r="N1019" s="96" t="s">
        <v>39</v>
      </c>
      <c r="P1019" s="97">
        <f>O1019*H1019</f>
        <v>0</v>
      </c>
      <c r="Q1019" s="97">
        <v>0</v>
      </c>
      <c r="R1019" s="97">
        <f>Q1019*H1019</f>
        <v>0</v>
      </c>
      <c r="S1019" s="97">
        <v>0</v>
      </c>
      <c r="T1019" s="98">
        <f>S1019*H1019</f>
        <v>0</v>
      </c>
      <c r="AR1019" s="99" t="s">
        <v>97</v>
      </c>
      <c r="AT1019" s="99" t="s">
        <v>93</v>
      </c>
      <c r="AU1019" s="99" t="s">
        <v>5</v>
      </c>
      <c r="AY1019" s="1" t="s">
        <v>90</v>
      </c>
      <c r="BE1019" s="100">
        <f>IF(N1019="základná",J1019,0)</f>
        <v>0</v>
      </c>
      <c r="BF1019" s="100">
        <f>IF(N1019="znížená",J1019,0)</f>
        <v>0</v>
      </c>
      <c r="BG1019" s="100">
        <f>IF(N1019="zákl. prenesená",J1019,0)</f>
        <v>0</v>
      </c>
      <c r="BH1019" s="100">
        <f>IF(N1019="zníž. prenesená",J1019,0)</f>
        <v>0</v>
      </c>
      <c r="BI1019" s="100">
        <f>IF(N1019="nulová",J1019,0)</f>
        <v>0</v>
      </c>
      <c r="BJ1019" s="1" t="s">
        <v>5</v>
      </c>
      <c r="BK1019" s="100">
        <f>ROUND(I1019*H1019,2)</f>
        <v>0</v>
      </c>
      <c r="BL1019" s="1" t="s">
        <v>97</v>
      </c>
      <c r="BM1019" s="99" t="s">
        <v>1063</v>
      </c>
    </row>
    <row r="1020" spans="2:65" s="73" customFormat="1" ht="25.9" customHeight="1" x14ac:dyDescent="0.2">
      <c r="B1020" s="74"/>
      <c r="D1020" s="75" t="s">
        <v>86</v>
      </c>
      <c r="E1020" s="76" t="s">
        <v>264</v>
      </c>
      <c r="F1020" s="76" t="s">
        <v>265</v>
      </c>
      <c r="I1020" s="77"/>
      <c r="J1020" s="78">
        <f>BK1020</f>
        <v>0</v>
      </c>
      <c r="L1020" s="74"/>
      <c r="M1020" s="79"/>
      <c r="P1020" s="80">
        <f>P1021+P1036+P1100+P1131+P1133+P1162+P1164+P1181+P1203+P1220+P1304+P1330+P1332+P1393+P1401+P1423+P1464+P1469</f>
        <v>0</v>
      </c>
      <c r="R1020" s="80">
        <f>R1021+R1036+R1100+R1131+R1133+R1162+R1164+R1181+R1203+R1220+R1304+R1330+R1332+R1393+R1401+R1423+R1464+R1469</f>
        <v>47.063436063782198</v>
      </c>
      <c r="T1020" s="81">
        <f>T1021+T1036+T1100+T1131+T1133+T1162+T1164+T1181+T1203+T1220+T1304+T1330+T1332+T1393+T1401+T1423+T1464+T1469</f>
        <v>3.1994975999999999</v>
      </c>
      <c r="AR1020" s="75" t="s">
        <v>5</v>
      </c>
      <c r="AT1020" s="82" t="s">
        <v>86</v>
      </c>
      <c r="AU1020" s="82" t="s">
        <v>6</v>
      </c>
      <c r="AY1020" s="75" t="s">
        <v>90</v>
      </c>
      <c r="BK1020" s="83">
        <f>BK1021+BK1036+BK1100+BK1131+BK1133+BK1162+BK1164+BK1181+BK1203+BK1220+BK1304+BK1330+BK1332+BK1393+BK1401+BK1423+BK1464+BK1469</f>
        <v>0</v>
      </c>
    </row>
    <row r="1021" spans="2:65" s="73" customFormat="1" ht="22.9" customHeight="1" x14ac:dyDescent="0.2">
      <c r="B1021" s="74"/>
      <c r="D1021" s="75" t="s">
        <v>86</v>
      </c>
      <c r="E1021" s="84" t="s">
        <v>1064</v>
      </c>
      <c r="F1021" s="84" t="s">
        <v>1065</v>
      </c>
      <c r="I1021" s="77"/>
      <c r="J1021" s="85">
        <f>BK1021</f>
        <v>0</v>
      </c>
      <c r="L1021" s="74"/>
      <c r="M1021" s="79"/>
      <c r="P1021" s="80">
        <f>SUM(P1022:P1035)</f>
        <v>0</v>
      </c>
      <c r="R1021" s="80">
        <f>SUM(R1022:R1035)</f>
        <v>4.3994481500000004</v>
      </c>
      <c r="T1021" s="81">
        <f>SUM(T1022:T1035)</f>
        <v>0</v>
      </c>
      <c r="AR1021" s="75" t="s">
        <v>5</v>
      </c>
      <c r="AT1021" s="82" t="s">
        <v>86</v>
      </c>
      <c r="AU1021" s="82" t="s">
        <v>89</v>
      </c>
      <c r="AY1021" s="75" t="s">
        <v>90</v>
      </c>
      <c r="BK1021" s="83">
        <f>SUM(BK1022:BK1035)</f>
        <v>0</v>
      </c>
    </row>
    <row r="1022" spans="2:65" s="9" customFormat="1" ht="24.2" customHeight="1" x14ac:dyDescent="0.2">
      <c r="B1022" s="86"/>
      <c r="C1022" s="87" t="s">
        <v>1066</v>
      </c>
      <c r="D1022" s="87" t="s">
        <v>93</v>
      </c>
      <c r="E1022" s="88" t="s">
        <v>1067</v>
      </c>
      <c r="F1022" s="89" t="s">
        <v>1068</v>
      </c>
      <c r="G1022" s="90" t="s">
        <v>96</v>
      </c>
      <c r="H1022" s="91">
        <v>756.94500000000005</v>
      </c>
      <c r="I1022" s="92"/>
      <c r="J1022" s="93">
        <f>ROUND(I1022*H1022,2)</f>
        <v>0</v>
      </c>
      <c r="K1022" s="94"/>
      <c r="L1022" s="10"/>
      <c r="M1022" s="95" t="s">
        <v>3</v>
      </c>
      <c r="N1022" s="96" t="s">
        <v>39</v>
      </c>
      <c r="P1022" s="97">
        <f>O1022*H1022</f>
        <v>0</v>
      </c>
      <c r="Q1022" s="97">
        <v>0</v>
      </c>
      <c r="R1022" s="97">
        <f>Q1022*H1022</f>
        <v>0</v>
      </c>
      <c r="S1022" s="97">
        <v>0</v>
      </c>
      <c r="T1022" s="98">
        <f>S1022*H1022</f>
        <v>0</v>
      </c>
      <c r="AR1022" s="99" t="s">
        <v>138</v>
      </c>
      <c r="AT1022" s="99" t="s">
        <v>93</v>
      </c>
      <c r="AU1022" s="99" t="s">
        <v>5</v>
      </c>
      <c r="AY1022" s="1" t="s">
        <v>90</v>
      </c>
      <c r="BE1022" s="100">
        <f>IF(N1022="základná",J1022,0)</f>
        <v>0</v>
      </c>
      <c r="BF1022" s="100">
        <f>IF(N1022="znížená",J1022,0)</f>
        <v>0</v>
      </c>
      <c r="BG1022" s="100">
        <f>IF(N1022="zákl. prenesená",J1022,0)</f>
        <v>0</v>
      </c>
      <c r="BH1022" s="100">
        <f>IF(N1022="zníž. prenesená",J1022,0)</f>
        <v>0</v>
      </c>
      <c r="BI1022" s="100">
        <f>IF(N1022="nulová",J1022,0)</f>
        <v>0</v>
      </c>
      <c r="BJ1022" s="1" t="s">
        <v>5</v>
      </c>
      <c r="BK1022" s="100">
        <f>ROUND(I1022*H1022,2)</f>
        <v>0</v>
      </c>
      <c r="BL1022" s="1" t="s">
        <v>138</v>
      </c>
      <c r="BM1022" s="99" t="s">
        <v>1069</v>
      </c>
    </row>
    <row r="1023" spans="2:65" s="9" customFormat="1" ht="16.5" customHeight="1" x14ac:dyDescent="0.2">
      <c r="B1023" s="86"/>
      <c r="C1023" s="138" t="s">
        <v>659</v>
      </c>
      <c r="D1023" s="138" t="s">
        <v>498</v>
      </c>
      <c r="E1023" s="139" t="s">
        <v>1070</v>
      </c>
      <c r="F1023" s="140" t="s">
        <v>1071</v>
      </c>
      <c r="G1023" s="141" t="s">
        <v>359</v>
      </c>
      <c r="H1023" s="142">
        <v>227.084</v>
      </c>
      <c r="I1023" s="143"/>
      <c r="J1023" s="144">
        <f>ROUND(I1023*H1023,2)</f>
        <v>0</v>
      </c>
      <c r="K1023" s="145"/>
      <c r="L1023" s="146"/>
      <c r="M1023" s="147" t="s">
        <v>3</v>
      </c>
      <c r="N1023" s="148" t="s">
        <v>39</v>
      </c>
      <c r="P1023" s="97">
        <f>O1023*H1023</f>
        <v>0</v>
      </c>
      <c r="Q1023" s="97">
        <v>1E-3</v>
      </c>
      <c r="R1023" s="97">
        <f>Q1023*H1023</f>
        <v>0.22708400000000001</v>
      </c>
      <c r="S1023" s="97">
        <v>0</v>
      </c>
      <c r="T1023" s="98">
        <f>S1023*H1023</f>
        <v>0</v>
      </c>
      <c r="AR1023" s="99" t="s">
        <v>280</v>
      </c>
      <c r="AT1023" s="99" t="s">
        <v>498</v>
      </c>
      <c r="AU1023" s="99" t="s">
        <v>5</v>
      </c>
      <c r="AY1023" s="1" t="s">
        <v>90</v>
      </c>
      <c r="BE1023" s="100">
        <f>IF(N1023="základná",J1023,0)</f>
        <v>0</v>
      </c>
      <c r="BF1023" s="100">
        <f>IF(N1023="znížená",J1023,0)</f>
        <v>0</v>
      </c>
      <c r="BG1023" s="100">
        <f>IF(N1023="zákl. prenesená",J1023,0)</f>
        <v>0</v>
      </c>
      <c r="BH1023" s="100">
        <f>IF(N1023="zníž. prenesená",J1023,0)</f>
        <v>0</v>
      </c>
      <c r="BI1023" s="100">
        <f>IF(N1023="nulová",J1023,0)</f>
        <v>0</v>
      </c>
      <c r="BJ1023" s="1" t="s">
        <v>5</v>
      </c>
      <c r="BK1023" s="100">
        <f>ROUND(I1023*H1023,2)</f>
        <v>0</v>
      </c>
      <c r="BL1023" s="1" t="s">
        <v>138</v>
      </c>
      <c r="BM1023" s="99" t="s">
        <v>1072</v>
      </c>
    </row>
    <row r="1024" spans="2:65" s="101" customFormat="1" x14ac:dyDescent="0.2">
      <c r="B1024" s="102"/>
      <c r="D1024" s="103" t="s">
        <v>99</v>
      </c>
      <c r="F1024" s="105" t="s">
        <v>1073</v>
      </c>
      <c r="H1024" s="106">
        <v>227.084</v>
      </c>
      <c r="I1024" s="107"/>
      <c r="L1024" s="102"/>
      <c r="M1024" s="108"/>
      <c r="T1024" s="109"/>
      <c r="AT1024" s="104" t="s">
        <v>99</v>
      </c>
      <c r="AU1024" s="104" t="s">
        <v>5</v>
      </c>
      <c r="AV1024" s="101" t="s">
        <v>5</v>
      </c>
      <c r="AW1024" s="101" t="s">
        <v>11</v>
      </c>
      <c r="AX1024" s="101" t="s">
        <v>89</v>
      </c>
      <c r="AY1024" s="104" t="s">
        <v>90</v>
      </c>
    </row>
    <row r="1025" spans="2:65" s="9" customFormat="1" ht="24.2" customHeight="1" x14ac:dyDescent="0.2">
      <c r="B1025" s="86"/>
      <c r="C1025" s="87" t="s">
        <v>1074</v>
      </c>
      <c r="D1025" s="87" t="s">
        <v>93</v>
      </c>
      <c r="E1025" s="88" t="s">
        <v>1075</v>
      </c>
      <c r="F1025" s="89" t="s">
        <v>1076</v>
      </c>
      <c r="G1025" s="90" t="s">
        <v>96</v>
      </c>
      <c r="H1025" s="91">
        <v>756.94500000000005</v>
      </c>
      <c r="I1025" s="92"/>
      <c r="J1025" s="93">
        <f>ROUND(I1025*H1025,2)</f>
        <v>0</v>
      </c>
      <c r="K1025" s="94"/>
      <c r="L1025" s="10"/>
      <c r="M1025" s="95" t="s">
        <v>3</v>
      </c>
      <c r="N1025" s="96" t="s">
        <v>39</v>
      </c>
      <c r="P1025" s="97">
        <f>O1025*H1025</f>
        <v>0</v>
      </c>
      <c r="Q1025" s="97">
        <v>5.4000000000000001E-4</v>
      </c>
      <c r="R1025" s="97">
        <f>Q1025*H1025</f>
        <v>0.40875030000000001</v>
      </c>
      <c r="S1025" s="97">
        <v>0</v>
      </c>
      <c r="T1025" s="98">
        <f>S1025*H1025</f>
        <v>0</v>
      </c>
      <c r="AR1025" s="99" t="s">
        <v>138</v>
      </c>
      <c r="AT1025" s="99" t="s">
        <v>93</v>
      </c>
      <c r="AU1025" s="99" t="s">
        <v>5</v>
      </c>
      <c r="AY1025" s="1" t="s">
        <v>90</v>
      </c>
      <c r="BE1025" s="100">
        <f>IF(N1025="základná",J1025,0)</f>
        <v>0</v>
      </c>
      <c r="BF1025" s="100">
        <f>IF(N1025="znížená",J1025,0)</f>
        <v>0</v>
      </c>
      <c r="BG1025" s="100">
        <f>IF(N1025="zákl. prenesená",J1025,0)</f>
        <v>0</v>
      </c>
      <c r="BH1025" s="100">
        <f>IF(N1025="zníž. prenesená",J1025,0)</f>
        <v>0</v>
      </c>
      <c r="BI1025" s="100">
        <f>IF(N1025="nulová",J1025,0)</f>
        <v>0</v>
      </c>
      <c r="BJ1025" s="1" t="s">
        <v>5</v>
      </c>
      <c r="BK1025" s="100">
        <f>ROUND(I1025*H1025,2)</f>
        <v>0</v>
      </c>
      <c r="BL1025" s="1" t="s">
        <v>138</v>
      </c>
      <c r="BM1025" s="99" t="s">
        <v>1077</v>
      </c>
    </row>
    <row r="1026" spans="2:65" s="101" customFormat="1" x14ac:dyDescent="0.2">
      <c r="B1026" s="102"/>
      <c r="D1026" s="103" t="s">
        <v>99</v>
      </c>
      <c r="E1026" s="104" t="s">
        <v>3</v>
      </c>
      <c r="F1026" s="105" t="s">
        <v>1078</v>
      </c>
      <c r="H1026" s="106">
        <v>756.94500000000005</v>
      </c>
      <c r="I1026" s="107"/>
      <c r="L1026" s="102"/>
      <c r="M1026" s="108"/>
      <c r="T1026" s="109"/>
      <c r="AT1026" s="104" t="s">
        <v>99</v>
      </c>
      <c r="AU1026" s="104" t="s">
        <v>5</v>
      </c>
      <c r="AV1026" s="101" t="s">
        <v>5</v>
      </c>
      <c r="AW1026" s="101" t="s">
        <v>101</v>
      </c>
      <c r="AX1026" s="101" t="s">
        <v>89</v>
      </c>
      <c r="AY1026" s="104" t="s">
        <v>90</v>
      </c>
    </row>
    <row r="1027" spans="2:65" s="9" customFormat="1" ht="24.2" customHeight="1" x14ac:dyDescent="0.2">
      <c r="B1027" s="86"/>
      <c r="C1027" s="138" t="s">
        <v>679</v>
      </c>
      <c r="D1027" s="138" t="s">
        <v>498</v>
      </c>
      <c r="E1027" s="139" t="s">
        <v>1079</v>
      </c>
      <c r="F1027" s="140" t="s">
        <v>1080</v>
      </c>
      <c r="G1027" s="141" t="s">
        <v>96</v>
      </c>
      <c r="H1027" s="142">
        <v>870.48699999999997</v>
      </c>
      <c r="I1027" s="143"/>
      <c r="J1027" s="144">
        <f>ROUND(I1027*H1027,2)</f>
        <v>0</v>
      </c>
      <c r="K1027" s="145"/>
      <c r="L1027" s="146"/>
      <c r="M1027" s="147" t="s">
        <v>3</v>
      </c>
      <c r="N1027" s="148" t="s">
        <v>39</v>
      </c>
      <c r="P1027" s="97">
        <f>O1027*H1027</f>
        <v>0</v>
      </c>
      <c r="Q1027" s="97">
        <v>4.2500000000000003E-3</v>
      </c>
      <c r="R1027" s="97">
        <f>Q1027*H1027</f>
        <v>3.6995697500000002</v>
      </c>
      <c r="S1027" s="97">
        <v>0</v>
      </c>
      <c r="T1027" s="98">
        <f>S1027*H1027</f>
        <v>0</v>
      </c>
      <c r="AR1027" s="99" t="s">
        <v>280</v>
      </c>
      <c r="AT1027" s="99" t="s">
        <v>498</v>
      </c>
      <c r="AU1027" s="99" t="s">
        <v>5</v>
      </c>
      <c r="AY1027" s="1" t="s">
        <v>90</v>
      </c>
      <c r="BE1027" s="100">
        <f>IF(N1027="základná",J1027,0)</f>
        <v>0</v>
      </c>
      <c r="BF1027" s="100">
        <f>IF(N1027="znížená",J1027,0)</f>
        <v>0</v>
      </c>
      <c r="BG1027" s="100">
        <f>IF(N1027="zákl. prenesená",J1027,0)</f>
        <v>0</v>
      </c>
      <c r="BH1027" s="100">
        <f>IF(N1027="zníž. prenesená",J1027,0)</f>
        <v>0</v>
      </c>
      <c r="BI1027" s="100">
        <f>IF(N1027="nulová",J1027,0)</f>
        <v>0</v>
      </c>
      <c r="BJ1027" s="1" t="s">
        <v>5</v>
      </c>
      <c r="BK1027" s="100">
        <f>ROUND(I1027*H1027,2)</f>
        <v>0</v>
      </c>
      <c r="BL1027" s="1" t="s">
        <v>138</v>
      </c>
      <c r="BM1027" s="99" t="s">
        <v>1081</v>
      </c>
    </row>
    <row r="1028" spans="2:65" s="101" customFormat="1" x14ac:dyDescent="0.2">
      <c r="B1028" s="102"/>
      <c r="D1028" s="103" t="s">
        <v>99</v>
      </c>
      <c r="F1028" s="105" t="s">
        <v>1082</v>
      </c>
      <c r="H1028" s="106">
        <v>870.48699999999997</v>
      </c>
      <c r="I1028" s="107"/>
      <c r="L1028" s="102"/>
      <c r="M1028" s="108"/>
      <c r="T1028" s="109"/>
      <c r="AT1028" s="104" t="s">
        <v>99</v>
      </c>
      <c r="AU1028" s="104" t="s">
        <v>5</v>
      </c>
      <c r="AV1028" s="101" t="s">
        <v>5</v>
      </c>
      <c r="AW1028" s="101" t="s">
        <v>11</v>
      </c>
      <c r="AX1028" s="101" t="s">
        <v>89</v>
      </c>
      <c r="AY1028" s="104" t="s">
        <v>90</v>
      </c>
    </row>
    <row r="1029" spans="2:65" s="9" customFormat="1" ht="37.9" customHeight="1" x14ac:dyDescent="0.2">
      <c r="B1029" s="86"/>
      <c r="C1029" s="87" t="s">
        <v>1083</v>
      </c>
      <c r="D1029" s="87" t="s">
        <v>93</v>
      </c>
      <c r="E1029" s="88" t="s">
        <v>1084</v>
      </c>
      <c r="F1029" s="89" t="s">
        <v>1085</v>
      </c>
      <c r="G1029" s="90" t="s">
        <v>96</v>
      </c>
      <c r="H1029" s="91">
        <v>12.8</v>
      </c>
      <c r="I1029" s="92"/>
      <c r="J1029" s="93">
        <f>ROUND(I1029*H1029,2)</f>
        <v>0</v>
      </c>
      <c r="K1029" s="94"/>
      <c r="L1029" s="10"/>
      <c r="M1029" s="95" t="s">
        <v>3</v>
      </c>
      <c r="N1029" s="96" t="s">
        <v>39</v>
      </c>
      <c r="P1029" s="97">
        <f>O1029*H1029</f>
        <v>0</v>
      </c>
      <c r="Q1029" s="97">
        <v>3.5000000000000001E-3</v>
      </c>
      <c r="R1029" s="97">
        <f>Q1029*H1029</f>
        <v>4.4800000000000006E-2</v>
      </c>
      <c r="S1029" s="97">
        <v>0</v>
      </c>
      <c r="T1029" s="98">
        <f>S1029*H1029</f>
        <v>0</v>
      </c>
      <c r="AR1029" s="99" t="s">
        <v>138</v>
      </c>
      <c r="AT1029" s="99" t="s">
        <v>93</v>
      </c>
      <c r="AU1029" s="99" t="s">
        <v>5</v>
      </c>
      <c r="AY1029" s="1" t="s">
        <v>90</v>
      </c>
      <c r="BE1029" s="100">
        <f>IF(N1029="základná",J1029,0)</f>
        <v>0</v>
      </c>
      <c r="BF1029" s="100">
        <f>IF(N1029="znížená",J1029,0)</f>
        <v>0</v>
      </c>
      <c r="BG1029" s="100">
        <f>IF(N1029="zákl. prenesená",J1029,0)</f>
        <v>0</v>
      </c>
      <c r="BH1029" s="100">
        <f>IF(N1029="zníž. prenesená",J1029,0)</f>
        <v>0</v>
      </c>
      <c r="BI1029" s="100">
        <f>IF(N1029="nulová",J1029,0)</f>
        <v>0</v>
      </c>
      <c r="BJ1029" s="1" t="s">
        <v>5</v>
      </c>
      <c r="BK1029" s="100">
        <f>ROUND(I1029*H1029,2)</f>
        <v>0</v>
      </c>
      <c r="BL1029" s="1" t="s">
        <v>138</v>
      </c>
      <c r="BM1029" s="99" t="s">
        <v>1086</v>
      </c>
    </row>
    <row r="1030" spans="2:65" s="101" customFormat="1" x14ac:dyDescent="0.2">
      <c r="B1030" s="102"/>
      <c r="D1030" s="103" t="s">
        <v>99</v>
      </c>
      <c r="E1030" s="104" t="s">
        <v>3</v>
      </c>
      <c r="F1030" s="105" t="s">
        <v>1087</v>
      </c>
      <c r="H1030" s="106">
        <v>12.8</v>
      </c>
      <c r="I1030" s="107"/>
      <c r="L1030" s="102"/>
      <c r="M1030" s="108"/>
      <c r="T1030" s="109"/>
      <c r="AT1030" s="104" t="s">
        <v>99</v>
      </c>
      <c r="AU1030" s="104" t="s">
        <v>5</v>
      </c>
      <c r="AV1030" s="101" t="s">
        <v>5</v>
      </c>
      <c r="AW1030" s="101" t="s">
        <v>101</v>
      </c>
      <c r="AX1030" s="101" t="s">
        <v>89</v>
      </c>
      <c r="AY1030" s="104" t="s">
        <v>90</v>
      </c>
    </row>
    <row r="1031" spans="2:65" s="9" customFormat="1" ht="24.2" customHeight="1" x14ac:dyDescent="0.2">
      <c r="B1031" s="86"/>
      <c r="C1031" s="87" t="s">
        <v>968</v>
      </c>
      <c r="D1031" s="87" t="s">
        <v>93</v>
      </c>
      <c r="E1031" s="88" t="s">
        <v>1088</v>
      </c>
      <c r="F1031" s="89" t="s">
        <v>1089</v>
      </c>
      <c r="G1031" s="90" t="s">
        <v>96</v>
      </c>
      <c r="H1031" s="91">
        <v>55.78</v>
      </c>
      <c r="I1031" s="92"/>
      <c r="J1031" s="93">
        <f>ROUND(I1031*H1031,2)</f>
        <v>0</v>
      </c>
      <c r="K1031" s="94"/>
      <c r="L1031" s="10"/>
      <c r="M1031" s="95" t="s">
        <v>3</v>
      </c>
      <c r="N1031" s="96" t="s">
        <v>39</v>
      </c>
      <c r="P1031" s="97">
        <f>O1031*H1031</f>
        <v>0</v>
      </c>
      <c r="Q1031" s="97">
        <v>0</v>
      </c>
      <c r="R1031" s="97">
        <f>Q1031*H1031</f>
        <v>0</v>
      </c>
      <c r="S1031" s="97">
        <v>0</v>
      </c>
      <c r="T1031" s="98">
        <f>S1031*H1031</f>
        <v>0</v>
      </c>
      <c r="AR1031" s="99" t="s">
        <v>138</v>
      </c>
      <c r="AT1031" s="99" t="s">
        <v>93</v>
      </c>
      <c r="AU1031" s="99" t="s">
        <v>5</v>
      </c>
      <c r="AY1031" s="1" t="s">
        <v>90</v>
      </c>
      <c r="BE1031" s="100">
        <f>IF(N1031="základná",J1031,0)</f>
        <v>0</v>
      </c>
      <c r="BF1031" s="100">
        <f>IF(N1031="znížená",J1031,0)</f>
        <v>0</v>
      </c>
      <c r="BG1031" s="100">
        <f>IF(N1031="zákl. prenesená",J1031,0)</f>
        <v>0</v>
      </c>
      <c r="BH1031" s="100">
        <f>IF(N1031="zníž. prenesená",J1031,0)</f>
        <v>0</v>
      </c>
      <c r="BI1031" s="100">
        <f>IF(N1031="nulová",J1031,0)</f>
        <v>0</v>
      </c>
      <c r="BJ1031" s="1" t="s">
        <v>5</v>
      </c>
      <c r="BK1031" s="100">
        <f>ROUND(I1031*H1031,2)</f>
        <v>0</v>
      </c>
      <c r="BL1031" s="1" t="s">
        <v>138</v>
      </c>
      <c r="BM1031" s="99" t="s">
        <v>1090</v>
      </c>
    </row>
    <row r="1032" spans="2:65" s="101" customFormat="1" ht="22.5" x14ac:dyDescent="0.2">
      <c r="B1032" s="102"/>
      <c r="D1032" s="103" t="s">
        <v>99</v>
      </c>
      <c r="E1032" s="104" t="s">
        <v>3</v>
      </c>
      <c r="F1032" s="105" t="s">
        <v>1091</v>
      </c>
      <c r="H1032" s="106">
        <v>55.78</v>
      </c>
      <c r="I1032" s="107"/>
      <c r="L1032" s="102"/>
      <c r="M1032" s="108"/>
      <c r="T1032" s="109"/>
      <c r="AT1032" s="104" t="s">
        <v>99</v>
      </c>
      <c r="AU1032" s="104" t="s">
        <v>5</v>
      </c>
      <c r="AV1032" s="101" t="s">
        <v>5</v>
      </c>
      <c r="AW1032" s="101" t="s">
        <v>101</v>
      </c>
      <c r="AX1032" s="101" t="s">
        <v>89</v>
      </c>
      <c r="AY1032" s="104" t="s">
        <v>90</v>
      </c>
    </row>
    <row r="1033" spans="2:65" s="9" customFormat="1" ht="16.5" customHeight="1" x14ac:dyDescent="0.2">
      <c r="B1033" s="86"/>
      <c r="C1033" s="138" t="s">
        <v>1059</v>
      </c>
      <c r="D1033" s="138" t="s">
        <v>498</v>
      </c>
      <c r="E1033" s="139" t="s">
        <v>1092</v>
      </c>
      <c r="F1033" s="140" t="s">
        <v>1093</v>
      </c>
      <c r="G1033" s="141" t="s">
        <v>96</v>
      </c>
      <c r="H1033" s="142">
        <v>64.147000000000006</v>
      </c>
      <c r="I1033" s="143"/>
      <c r="J1033" s="144">
        <f>ROUND(I1033*H1033,2)</f>
        <v>0</v>
      </c>
      <c r="K1033" s="145"/>
      <c r="L1033" s="146"/>
      <c r="M1033" s="147" t="s">
        <v>3</v>
      </c>
      <c r="N1033" s="148" t="s">
        <v>39</v>
      </c>
      <c r="P1033" s="97">
        <f>O1033*H1033</f>
        <v>0</v>
      </c>
      <c r="Q1033" s="97">
        <v>2.9999999999999997E-4</v>
      </c>
      <c r="R1033" s="97">
        <f>Q1033*H1033</f>
        <v>1.92441E-2</v>
      </c>
      <c r="S1033" s="97">
        <v>0</v>
      </c>
      <c r="T1033" s="98">
        <f>S1033*H1033</f>
        <v>0</v>
      </c>
      <c r="AR1033" s="99" t="s">
        <v>280</v>
      </c>
      <c r="AT1033" s="99" t="s">
        <v>498</v>
      </c>
      <c r="AU1033" s="99" t="s">
        <v>5</v>
      </c>
      <c r="AY1033" s="1" t="s">
        <v>90</v>
      </c>
      <c r="BE1033" s="100">
        <f>IF(N1033="základná",J1033,0)</f>
        <v>0</v>
      </c>
      <c r="BF1033" s="100">
        <f>IF(N1033="znížená",J1033,0)</f>
        <v>0</v>
      </c>
      <c r="BG1033" s="100">
        <f>IF(N1033="zákl. prenesená",J1033,0)</f>
        <v>0</v>
      </c>
      <c r="BH1033" s="100">
        <f>IF(N1033="zníž. prenesená",J1033,0)</f>
        <v>0</v>
      </c>
      <c r="BI1033" s="100">
        <f>IF(N1033="nulová",J1033,0)</f>
        <v>0</v>
      </c>
      <c r="BJ1033" s="1" t="s">
        <v>5</v>
      </c>
      <c r="BK1033" s="100">
        <f>ROUND(I1033*H1033,2)</f>
        <v>0</v>
      </c>
      <c r="BL1033" s="1" t="s">
        <v>138</v>
      </c>
      <c r="BM1033" s="99" t="s">
        <v>1094</v>
      </c>
    </row>
    <row r="1034" spans="2:65" s="101" customFormat="1" x14ac:dyDescent="0.2">
      <c r="B1034" s="102"/>
      <c r="D1034" s="103" t="s">
        <v>99</v>
      </c>
      <c r="F1034" s="105" t="s">
        <v>1095</v>
      </c>
      <c r="H1034" s="106">
        <v>64.147000000000006</v>
      </c>
      <c r="I1034" s="107"/>
      <c r="L1034" s="102"/>
      <c r="M1034" s="108"/>
      <c r="T1034" s="109"/>
      <c r="AT1034" s="104" t="s">
        <v>99</v>
      </c>
      <c r="AU1034" s="104" t="s">
        <v>5</v>
      </c>
      <c r="AV1034" s="101" t="s">
        <v>5</v>
      </c>
      <c r="AW1034" s="101" t="s">
        <v>11</v>
      </c>
      <c r="AX1034" s="101" t="s">
        <v>89</v>
      </c>
      <c r="AY1034" s="104" t="s">
        <v>90</v>
      </c>
    </row>
    <row r="1035" spans="2:65" s="9" customFormat="1" ht="24.2" customHeight="1" x14ac:dyDescent="0.2">
      <c r="B1035" s="86"/>
      <c r="C1035" s="87" t="s">
        <v>1096</v>
      </c>
      <c r="D1035" s="87" t="s">
        <v>93</v>
      </c>
      <c r="E1035" s="88" t="s">
        <v>1097</v>
      </c>
      <c r="F1035" s="89" t="s">
        <v>1098</v>
      </c>
      <c r="G1035" s="90" t="s">
        <v>1099</v>
      </c>
      <c r="H1035" s="149"/>
      <c r="I1035" s="92"/>
      <c r="J1035" s="93">
        <f>ROUND(I1035*H1035,2)</f>
        <v>0</v>
      </c>
      <c r="K1035" s="94"/>
      <c r="L1035" s="10"/>
      <c r="M1035" s="95" t="s">
        <v>3</v>
      </c>
      <c r="N1035" s="96" t="s">
        <v>39</v>
      </c>
      <c r="P1035" s="97">
        <f>O1035*H1035</f>
        <v>0</v>
      </c>
      <c r="Q1035" s="97">
        <v>0</v>
      </c>
      <c r="R1035" s="97">
        <f>Q1035*H1035</f>
        <v>0</v>
      </c>
      <c r="S1035" s="97">
        <v>0</v>
      </c>
      <c r="T1035" s="98">
        <f>S1035*H1035</f>
        <v>0</v>
      </c>
      <c r="AR1035" s="99" t="s">
        <v>138</v>
      </c>
      <c r="AT1035" s="99" t="s">
        <v>93</v>
      </c>
      <c r="AU1035" s="99" t="s">
        <v>5</v>
      </c>
      <c r="AY1035" s="1" t="s">
        <v>90</v>
      </c>
      <c r="BE1035" s="100">
        <f>IF(N1035="základná",J1035,0)</f>
        <v>0</v>
      </c>
      <c r="BF1035" s="100">
        <f>IF(N1035="znížená",J1035,0)</f>
        <v>0</v>
      </c>
      <c r="BG1035" s="100">
        <f>IF(N1035="zákl. prenesená",J1035,0)</f>
        <v>0</v>
      </c>
      <c r="BH1035" s="100">
        <f>IF(N1035="zníž. prenesená",J1035,0)</f>
        <v>0</v>
      </c>
      <c r="BI1035" s="100">
        <f>IF(N1035="nulová",J1035,0)</f>
        <v>0</v>
      </c>
      <c r="BJ1035" s="1" t="s">
        <v>5</v>
      </c>
      <c r="BK1035" s="100">
        <f>ROUND(I1035*H1035,2)</f>
        <v>0</v>
      </c>
      <c r="BL1035" s="1" t="s">
        <v>138</v>
      </c>
      <c r="BM1035" s="99" t="s">
        <v>1100</v>
      </c>
    </row>
    <row r="1036" spans="2:65" s="73" customFormat="1" ht="22.9" customHeight="1" x14ac:dyDescent="0.2">
      <c r="B1036" s="74"/>
      <c r="D1036" s="75" t="s">
        <v>86</v>
      </c>
      <c r="E1036" s="84" t="s">
        <v>266</v>
      </c>
      <c r="F1036" s="84" t="s">
        <v>267</v>
      </c>
      <c r="I1036" s="77"/>
      <c r="J1036" s="85">
        <f>BK1036</f>
        <v>0</v>
      </c>
      <c r="L1036" s="74"/>
      <c r="M1036" s="79"/>
      <c r="P1036" s="80">
        <f>SUM(P1037:P1099)</f>
        <v>0</v>
      </c>
      <c r="R1036" s="80">
        <f>SUM(R1037:R1099)</f>
        <v>8.9090619995500031</v>
      </c>
      <c r="T1036" s="81">
        <f>SUM(T1037:T1099)</f>
        <v>0</v>
      </c>
      <c r="AR1036" s="75" t="s">
        <v>5</v>
      </c>
      <c r="AT1036" s="82" t="s">
        <v>86</v>
      </c>
      <c r="AU1036" s="82" t="s">
        <v>89</v>
      </c>
      <c r="AY1036" s="75" t="s">
        <v>90</v>
      </c>
      <c r="BK1036" s="83">
        <f>SUM(BK1037:BK1099)</f>
        <v>0</v>
      </c>
    </row>
    <row r="1037" spans="2:65" s="9" customFormat="1" ht="44.25" customHeight="1" x14ac:dyDescent="0.2">
      <c r="B1037" s="86"/>
      <c r="C1037" s="87" t="s">
        <v>1101</v>
      </c>
      <c r="D1037" s="87" t="s">
        <v>93</v>
      </c>
      <c r="E1037" s="88" t="s">
        <v>1102</v>
      </c>
      <c r="F1037" s="89" t="s">
        <v>1103</v>
      </c>
      <c r="G1037" s="90" t="s">
        <v>96</v>
      </c>
      <c r="H1037" s="91">
        <v>173.00899999999999</v>
      </c>
      <c r="I1037" s="92"/>
      <c r="J1037" s="93">
        <f>ROUND(I1037*H1037,2)</f>
        <v>0</v>
      </c>
      <c r="K1037" s="94"/>
      <c r="L1037" s="10"/>
      <c r="M1037" s="95" t="s">
        <v>3</v>
      </c>
      <c r="N1037" s="96" t="s">
        <v>39</v>
      </c>
      <c r="P1037" s="97">
        <f>O1037*H1037</f>
        <v>0</v>
      </c>
      <c r="Q1037" s="97">
        <v>0</v>
      </c>
      <c r="R1037" s="97">
        <f>Q1037*H1037</f>
        <v>0</v>
      </c>
      <c r="S1037" s="97">
        <v>0</v>
      </c>
      <c r="T1037" s="98">
        <f>S1037*H1037</f>
        <v>0</v>
      </c>
      <c r="AR1037" s="99" t="s">
        <v>138</v>
      </c>
      <c r="AT1037" s="99" t="s">
        <v>93</v>
      </c>
      <c r="AU1037" s="99" t="s">
        <v>5</v>
      </c>
      <c r="AY1037" s="1" t="s">
        <v>90</v>
      </c>
      <c r="BE1037" s="100">
        <f>IF(N1037="základná",J1037,0)</f>
        <v>0</v>
      </c>
      <c r="BF1037" s="100">
        <f>IF(N1037="znížená",J1037,0)</f>
        <v>0</v>
      </c>
      <c r="BG1037" s="100">
        <f>IF(N1037="zákl. prenesená",J1037,0)</f>
        <v>0</v>
      </c>
      <c r="BH1037" s="100">
        <f>IF(N1037="zníž. prenesená",J1037,0)</f>
        <v>0</v>
      </c>
      <c r="BI1037" s="100">
        <f>IF(N1037="nulová",J1037,0)</f>
        <v>0</v>
      </c>
      <c r="BJ1037" s="1" t="s">
        <v>5</v>
      </c>
      <c r="BK1037" s="100">
        <f>ROUND(I1037*H1037,2)</f>
        <v>0</v>
      </c>
      <c r="BL1037" s="1" t="s">
        <v>138</v>
      </c>
      <c r="BM1037" s="99" t="s">
        <v>1104</v>
      </c>
    </row>
    <row r="1038" spans="2:65" s="101" customFormat="1" x14ac:dyDescent="0.2">
      <c r="B1038" s="102"/>
      <c r="D1038" s="103" t="s">
        <v>99</v>
      </c>
      <c r="E1038" s="104" t="s">
        <v>3</v>
      </c>
      <c r="F1038" s="105" t="s">
        <v>1105</v>
      </c>
      <c r="H1038" s="106">
        <v>173.00899999999999</v>
      </c>
      <c r="I1038" s="107"/>
      <c r="L1038" s="102"/>
      <c r="M1038" s="108"/>
      <c r="T1038" s="109"/>
      <c r="AT1038" s="104" t="s">
        <v>99</v>
      </c>
      <c r="AU1038" s="104" t="s">
        <v>5</v>
      </c>
      <c r="AV1038" s="101" t="s">
        <v>5</v>
      </c>
      <c r="AW1038" s="101" t="s">
        <v>101</v>
      </c>
      <c r="AX1038" s="101" t="s">
        <v>89</v>
      </c>
      <c r="AY1038" s="104" t="s">
        <v>90</v>
      </c>
    </row>
    <row r="1039" spans="2:65" s="9" customFormat="1" ht="24.2" customHeight="1" x14ac:dyDescent="0.2">
      <c r="B1039" s="86"/>
      <c r="C1039" s="87" t="s">
        <v>1106</v>
      </c>
      <c r="D1039" s="87" t="s">
        <v>93</v>
      </c>
      <c r="E1039" s="88" t="s">
        <v>1107</v>
      </c>
      <c r="F1039" s="89" t="s">
        <v>1108</v>
      </c>
      <c r="G1039" s="90" t="s">
        <v>96</v>
      </c>
      <c r="H1039" s="91">
        <v>275.50900000000001</v>
      </c>
      <c r="I1039" s="92"/>
      <c r="J1039" s="93">
        <f>ROUND(I1039*H1039,2)</f>
        <v>0</v>
      </c>
      <c r="K1039" s="94"/>
      <c r="L1039" s="10"/>
      <c r="M1039" s="95" t="s">
        <v>3</v>
      </c>
      <c r="N1039" s="96" t="s">
        <v>39</v>
      </c>
      <c r="P1039" s="97">
        <f>O1039*H1039</f>
        <v>0</v>
      </c>
      <c r="Q1039" s="97">
        <v>0</v>
      </c>
      <c r="R1039" s="97">
        <f>Q1039*H1039</f>
        <v>0</v>
      </c>
      <c r="S1039" s="97">
        <v>0</v>
      </c>
      <c r="T1039" s="98">
        <f>S1039*H1039</f>
        <v>0</v>
      </c>
      <c r="AR1039" s="99" t="s">
        <v>138</v>
      </c>
      <c r="AT1039" s="99" t="s">
        <v>93</v>
      </c>
      <c r="AU1039" s="99" t="s">
        <v>5</v>
      </c>
      <c r="AY1039" s="1" t="s">
        <v>90</v>
      </c>
      <c r="BE1039" s="100">
        <f>IF(N1039="základná",J1039,0)</f>
        <v>0</v>
      </c>
      <c r="BF1039" s="100">
        <f>IF(N1039="znížená",J1039,0)</f>
        <v>0</v>
      </c>
      <c r="BG1039" s="100">
        <f>IF(N1039="zákl. prenesená",J1039,0)</f>
        <v>0</v>
      </c>
      <c r="BH1039" s="100">
        <f>IF(N1039="zníž. prenesená",J1039,0)</f>
        <v>0</v>
      </c>
      <c r="BI1039" s="100">
        <f>IF(N1039="nulová",J1039,0)</f>
        <v>0</v>
      </c>
      <c r="BJ1039" s="1" t="s">
        <v>5</v>
      </c>
      <c r="BK1039" s="100">
        <f>ROUND(I1039*H1039,2)</f>
        <v>0</v>
      </c>
      <c r="BL1039" s="1" t="s">
        <v>138</v>
      </c>
      <c r="BM1039" s="99" t="s">
        <v>1109</v>
      </c>
    </row>
    <row r="1040" spans="2:65" s="9" customFormat="1" ht="16.5" customHeight="1" x14ac:dyDescent="0.2">
      <c r="B1040" s="86"/>
      <c r="C1040" s="138" t="s">
        <v>1110</v>
      </c>
      <c r="D1040" s="138" t="s">
        <v>498</v>
      </c>
      <c r="E1040" s="139" t="s">
        <v>1111</v>
      </c>
      <c r="F1040" s="140" t="s">
        <v>1112</v>
      </c>
      <c r="G1040" s="141" t="s">
        <v>243</v>
      </c>
      <c r="H1040" s="142">
        <v>8.3000000000000004E-2</v>
      </c>
      <c r="I1040" s="143"/>
      <c r="J1040" s="144">
        <f>ROUND(I1040*H1040,2)</f>
        <v>0</v>
      </c>
      <c r="K1040" s="145"/>
      <c r="L1040" s="146"/>
      <c r="M1040" s="147" t="s">
        <v>3</v>
      </c>
      <c r="N1040" s="148" t="s">
        <v>39</v>
      </c>
      <c r="P1040" s="97">
        <f>O1040*H1040</f>
        <v>0</v>
      </c>
      <c r="Q1040" s="97">
        <v>0</v>
      </c>
      <c r="R1040" s="97">
        <f>Q1040*H1040</f>
        <v>0</v>
      </c>
      <c r="S1040" s="97">
        <v>0</v>
      </c>
      <c r="T1040" s="98">
        <f>S1040*H1040</f>
        <v>0</v>
      </c>
      <c r="AR1040" s="99" t="s">
        <v>280</v>
      </c>
      <c r="AT1040" s="99" t="s">
        <v>498</v>
      </c>
      <c r="AU1040" s="99" t="s">
        <v>5</v>
      </c>
      <c r="AY1040" s="1" t="s">
        <v>90</v>
      </c>
      <c r="BE1040" s="100">
        <f>IF(N1040="základná",J1040,0)</f>
        <v>0</v>
      </c>
      <c r="BF1040" s="100">
        <f>IF(N1040="znížená",J1040,0)</f>
        <v>0</v>
      </c>
      <c r="BG1040" s="100">
        <f>IF(N1040="zákl. prenesená",J1040,0)</f>
        <v>0</v>
      </c>
      <c r="BH1040" s="100">
        <f>IF(N1040="zníž. prenesená",J1040,0)</f>
        <v>0</v>
      </c>
      <c r="BI1040" s="100">
        <f>IF(N1040="nulová",J1040,0)</f>
        <v>0</v>
      </c>
      <c r="BJ1040" s="1" t="s">
        <v>5</v>
      </c>
      <c r="BK1040" s="100">
        <f>ROUND(I1040*H1040,2)</f>
        <v>0</v>
      </c>
      <c r="BL1040" s="1" t="s">
        <v>138</v>
      </c>
      <c r="BM1040" s="99" t="s">
        <v>1113</v>
      </c>
    </row>
    <row r="1041" spans="2:65" s="101" customFormat="1" x14ac:dyDescent="0.2">
      <c r="B1041" s="102"/>
      <c r="D1041" s="103" t="s">
        <v>99</v>
      </c>
      <c r="E1041" s="104" t="s">
        <v>3</v>
      </c>
      <c r="F1041" s="105" t="s">
        <v>1114</v>
      </c>
      <c r="H1041" s="106">
        <v>8.3000000000000004E-2</v>
      </c>
      <c r="I1041" s="107"/>
      <c r="L1041" s="102"/>
      <c r="M1041" s="108"/>
      <c r="T1041" s="109"/>
      <c r="AT1041" s="104" t="s">
        <v>99</v>
      </c>
      <c r="AU1041" s="104" t="s">
        <v>5</v>
      </c>
      <c r="AV1041" s="101" t="s">
        <v>5</v>
      </c>
      <c r="AW1041" s="101" t="s">
        <v>101</v>
      </c>
      <c r="AX1041" s="101" t="s">
        <v>89</v>
      </c>
      <c r="AY1041" s="104" t="s">
        <v>90</v>
      </c>
    </row>
    <row r="1042" spans="2:65" s="9" customFormat="1" ht="33" customHeight="1" x14ac:dyDescent="0.2">
      <c r="B1042" s="86"/>
      <c r="C1042" s="87" t="s">
        <v>977</v>
      </c>
      <c r="D1042" s="87" t="s">
        <v>93</v>
      </c>
      <c r="E1042" s="88" t="s">
        <v>1115</v>
      </c>
      <c r="F1042" s="89" t="s">
        <v>1116</v>
      </c>
      <c r="G1042" s="90" t="s">
        <v>96</v>
      </c>
      <c r="H1042" s="91">
        <v>275.50900000000001</v>
      </c>
      <c r="I1042" s="92"/>
      <c r="J1042" s="93">
        <f>ROUND(I1042*H1042,2)</f>
        <v>0</v>
      </c>
      <c r="K1042" s="94"/>
      <c r="L1042" s="10"/>
      <c r="M1042" s="95" t="s">
        <v>3</v>
      </c>
      <c r="N1042" s="96" t="s">
        <v>39</v>
      </c>
      <c r="P1042" s="97">
        <f>O1042*H1042</f>
        <v>0</v>
      </c>
      <c r="Q1042" s="97">
        <v>5.4494999999999999E-4</v>
      </c>
      <c r="R1042" s="97">
        <f>Q1042*H1042</f>
        <v>0.15013862955000001</v>
      </c>
      <c r="S1042" s="97">
        <v>0</v>
      </c>
      <c r="T1042" s="98">
        <f>S1042*H1042</f>
        <v>0</v>
      </c>
      <c r="AR1042" s="99" t="s">
        <v>138</v>
      </c>
      <c r="AT1042" s="99" t="s">
        <v>93</v>
      </c>
      <c r="AU1042" s="99" t="s">
        <v>5</v>
      </c>
      <c r="AY1042" s="1" t="s">
        <v>90</v>
      </c>
      <c r="BE1042" s="100">
        <f>IF(N1042="základná",J1042,0)</f>
        <v>0</v>
      </c>
      <c r="BF1042" s="100">
        <f>IF(N1042="znížená",J1042,0)</f>
        <v>0</v>
      </c>
      <c r="BG1042" s="100">
        <f>IF(N1042="zákl. prenesená",J1042,0)</f>
        <v>0</v>
      </c>
      <c r="BH1042" s="100">
        <f>IF(N1042="zníž. prenesená",J1042,0)</f>
        <v>0</v>
      </c>
      <c r="BI1042" s="100">
        <f>IF(N1042="nulová",J1042,0)</f>
        <v>0</v>
      </c>
      <c r="BJ1042" s="1" t="s">
        <v>5</v>
      </c>
      <c r="BK1042" s="100">
        <f>ROUND(I1042*H1042,2)</f>
        <v>0</v>
      </c>
      <c r="BL1042" s="1" t="s">
        <v>138</v>
      </c>
      <c r="BM1042" s="99" t="s">
        <v>1117</v>
      </c>
    </row>
    <row r="1043" spans="2:65" s="101" customFormat="1" x14ac:dyDescent="0.2">
      <c r="B1043" s="102"/>
      <c r="D1043" s="103" t="s">
        <v>99</v>
      </c>
      <c r="E1043" s="104" t="s">
        <v>3</v>
      </c>
      <c r="F1043" s="105" t="s">
        <v>1118</v>
      </c>
      <c r="H1043" s="106">
        <v>275.50900000000001</v>
      </c>
      <c r="I1043" s="107"/>
      <c r="L1043" s="102"/>
      <c r="M1043" s="108"/>
      <c r="T1043" s="109"/>
      <c r="AT1043" s="104" t="s">
        <v>99</v>
      </c>
      <c r="AU1043" s="104" t="s">
        <v>5</v>
      </c>
      <c r="AV1043" s="101" t="s">
        <v>5</v>
      </c>
      <c r="AW1043" s="101" t="s">
        <v>101</v>
      </c>
      <c r="AX1043" s="101" t="s">
        <v>89</v>
      </c>
      <c r="AY1043" s="104" t="s">
        <v>90</v>
      </c>
    </row>
    <row r="1044" spans="2:65" s="9" customFormat="1" ht="24.2" customHeight="1" x14ac:dyDescent="0.2">
      <c r="B1044" s="86"/>
      <c r="C1044" s="138" t="s">
        <v>1119</v>
      </c>
      <c r="D1044" s="138" t="s">
        <v>498</v>
      </c>
      <c r="E1044" s="139" t="s">
        <v>1079</v>
      </c>
      <c r="F1044" s="140" t="s">
        <v>1080</v>
      </c>
      <c r="G1044" s="141" t="s">
        <v>96</v>
      </c>
      <c r="H1044" s="142">
        <v>316.83499999999998</v>
      </c>
      <c r="I1044" s="143"/>
      <c r="J1044" s="144">
        <f>ROUND(I1044*H1044,2)</f>
        <v>0</v>
      </c>
      <c r="K1044" s="145"/>
      <c r="L1044" s="146"/>
      <c r="M1044" s="147" t="s">
        <v>3</v>
      </c>
      <c r="N1044" s="148" t="s">
        <v>39</v>
      </c>
      <c r="P1044" s="97">
        <f>O1044*H1044</f>
        <v>0</v>
      </c>
      <c r="Q1044" s="97">
        <v>4.2500000000000003E-3</v>
      </c>
      <c r="R1044" s="97">
        <f>Q1044*H1044</f>
        <v>1.34654875</v>
      </c>
      <c r="S1044" s="97">
        <v>0</v>
      </c>
      <c r="T1044" s="98">
        <f>S1044*H1044</f>
        <v>0</v>
      </c>
      <c r="AR1044" s="99" t="s">
        <v>280</v>
      </c>
      <c r="AT1044" s="99" t="s">
        <v>498</v>
      </c>
      <c r="AU1044" s="99" t="s">
        <v>5</v>
      </c>
      <c r="AY1044" s="1" t="s">
        <v>90</v>
      </c>
      <c r="BE1044" s="100">
        <f>IF(N1044="základná",J1044,0)</f>
        <v>0</v>
      </c>
      <c r="BF1044" s="100">
        <f>IF(N1044="znížená",J1044,0)</f>
        <v>0</v>
      </c>
      <c r="BG1044" s="100">
        <f>IF(N1044="zákl. prenesená",J1044,0)</f>
        <v>0</v>
      </c>
      <c r="BH1044" s="100">
        <f>IF(N1044="zníž. prenesená",J1044,0)</f>
        <v>0</v>
      </c>
      <c r="BI1044" s="100">
        <f>IF(N1044="nulová",J1044,0)</f>
        <v>0</v>
      </c>
      <c r="BJ1044" s="1" t="s">
        <v>5</v>
      </c>
      <c r="BK1044" s="100">
        <f>ROUND(I1044*H1044,2)</f>
        <v>0</v>
      </c>
      <c r="BL1044" s="1" t="s">
        <v>138</v>
      </c>
      <c r="BM1044" s="99" t="s">
        <v>1120</v>
      </c>
    </row>
    <row r="1045" spans="2:65" s="101" customFormat="1" x14ac:dyDescent="0.2">
      <c r="B1045" s="102"/>
      <c r="D1045" s="103" t="s">
        <v>99</v>
      </c>
      <c r="E1045" s="104" t="s">
        <v>3</v>
      </c>
      <c r="F1045" s="105" t="s">
        <v>1121</v>
      </c>
      <c r="H1045" s="106">
        <v>316.83499999999998</v>
      </c>
      <c r="I1045" s="107"/>
      <c r="L1045" s="102"/>
      <c r="M1045" s="108"/>
      <c r="T1045" s="109"/>
      <c r="AT1045" s="104" t="s">
        <v>99</v>
      </c>
      <c r="AU1045" s="104" t="s">
        <v>5</v>
      </c>
      <c r="AV1045" s="101" t="s">
        <v>5</v>
      </c>
      <c r="AW1045" s="101" t="s">
        <v>101</v>
      </c>
      <c r="AX1045" s="101" t="s">
        <v>89</v>
      </c>
      <c r="AY1045" s="104" t="s">
        <v>90</v>
      </c>
    </row>
    <row r="1046" spans="2:65" s="9" customFormat="1" ht="24.2" customHeight="1" x14ac:dyDescent="0.2">
      <c r="B1046" s="86"/>
      <c r="C1046" s="87" t="s">
        <v>988</v>
      </c>
      <c r="D1046" s="87" t="s">
        <v>93</v>
      </c>
      <c r="E1046" s="88" t="s">
        <v>1122</v>
      </c>
      <c r="F1046" s="89" t="s">
        <v>1123</v>
      </c>
      <c r="G1046" s="90" t="s">
        <v>96</v>
      </c>
      <c r="H1046" s="91">
        <v>771.24800000000005</v>
      </c>
      <c r="I1046" s="92"/>
      <c r="J1046" s="93">
        <f>ROUND(I1046*H1046,2)</f>
        <v>0</v>
      </c>
      <c r="K1046" s="94"/>
      <c r="L1046" s="10"/>
      <c r="M1046" s="95" t="s">
        <v>3</v>
      </c>
      <c r="N1046" s="96" t="s">
        <v>39</v>
      </c>
      <c r="P1046" s="97">
        <f>O1046*H1046</f>
        <v>0</v>
      </c>
      <c r="Q1046" s="97">
        <v>0</v>
      </c>
      <c r="R1046" s="97">
        <f>Q1046*H1046</f>
        <v>0</v>
      </c>
      <c r="S1046" s="97">
        <v>0</v>
      </c>
      <c r="T1046" s="98">
        <f>S1046*H1046</f>
        <v>0</v>
      </c>
      <c r="AR1046" s="99" t="s">
        <v>138</v>
      </c>
      <c r="AT1046" s="99" t="s">
        <v>93</v>
      </c>
      <c r="AU1046" s="99" t="s">
        <v>5</v>
      </c>
      <c r="AY1046" s="1" t="s">
        <v>90</v>
      </c>
      <c r="BE1046" s="100">
        <f>IF(N1046="základná",J1046,0)</f>
        <v>0</v>
      </c>
      <c r="BF1046" s="100">
        <f>IF(N1046="znížená",J1046,0)</f>
        <v>0</v>
      </c>
      <c r="BG1046" s="100">
        <f>IF(N1046="zákl. prenesená",J1046,0)</f>
        <v>0</v>
      </c>
      <c r="BH1046" s="100">
        <f>IF(N1046="zníž. prenesená",J1046,0)</f>
        <v>0</v>
      </c>
      <c r="BI1046" s="100">
        <f>IF(N1046="nulová",J1046,0)</f>
        <v>0</v>
      </c>
      <c r="BJ1046" s="1" t="s">
        <v>5</v>
      </c>
      <c r="BK1046" s="100">
        <f>ROUND(I1046*H1046,2)</f>
        <v>0</v>
      </c>
      <c r="BL1046" s="1" t="s">
        <v>138</v>
      </c>
      <c r="BM1046" s="99" t="s">
        <v>1124</v>
      </c>
    </row>
    <row r="1047" spans="2:65" s="101" customFormat="1" x14ac:dyDescent="0.2">
      <c r="B1047" s="102"/>
      <c r="D1047" s="103" t="s">
        <v>99</v>
      </c>
      <c r="E1047" s="104" t="s">
        <v>3</v>
      </c>
      <c r="F1047" s="105" t="s">
        <v>1125</v>
      </c>
      <c r="H1047" s="106">
        <v>771.24800000000005</v>
      </c>
      <c r="I1047" s="107"/>
      <c r="L1047" s="102"/>
      <c r="M1047" s="108"/>
      <c r="T1047" s="109"/>
      <c r="AT1047" s="104" t="s">
        <v>99</v>
      </c>
      <c r="AU1047" s="104" t="s">
        <v>5</v>
      </c>
      <c r="AV1047" s="101" t="s">
        <v>5</v>
      </c>
      <c r="AW1047" s="101" t="s">
        <v>101</v>
      </c>
      <c r="AX1047" s="101" t="s">
        <v>89</v>
      </c>
      <c r="AY1047" s="104" t="s">
        <v>90</v>
      </c>
    </row>
    <row r="1048" spans="2:65" s="9" customFormat="1" ht="16.5" customHeight="1" x14ac:dyDescent="0.2">
      <c r="B1048" s="86"/>
      <c r="C1048" s="138" t="s">
        <v>1126</v>
      </c>
      <c r="D1048" s="138" t="s">
        <v>498</v>
      </c>
      <c r="E1048" s="139" t="s">
        <v>1127</v>
      </c>
      <c r="F1048" s="140" t="s">
        <v>1128</v>
      </c>
      <c r="G1048" s="141" t="s">
        <v>243</v>
      </c>
      <c r="H1048" s="142">
        <v>6.17</v>
      </c>
      <c r="I1048" s="143"/>
      <c r="J1048" s="144">
        <f>ROUND(I1048*H1048,2)</f>
        <v>0</v>
      </c>
      <c r="K1048" s="145"/>
      <c r="L1048" s="146"/>
      <c r="M1048" s="147" t="s">
        <v>3</v>
      </c>
      <c r="N1048" s="148" t="s">
        <v>39</v>
      </c>
      <c r="P1048" s="97">
        <f>O1048*H1048</f>
        <v>0</v>
      </c>
      <c r="Q1048" s="97">
        <v>1</v>
      </c>
      <c r="R1048" s="97">
        <f>Q1048*H1048</f>
        <v>6.17</v>
      </c>
      <c r="S1048" s="97">
        <v>0</v>
      </c>
      <c r="T1048" s="98">
        <f>S1048*H1048</f>
        <v>0</v>
      </c>
      <c r="AR1048" s="99" t="s">
        <v>280</v>
      </c>
      <c r="AT1048" s="99" t="s">
        <v>498</v>
      </c>
      <c r="AU1048" s="99" t="s">
        <v>5</v>
      </c>
      <c r="AY1048" s="1" t="s">
        <v>90</v>
      </c>
      <c r="BE1048" s="100">
        <f>IF(N1048="základná",J1048,0)</f>
        <v>0</v>
      </c>
      <c r="BF1048" s="100">
        <f>IF(N1048="znížená",J1048,0)</f>
        <v>0</v>
      </c>
      <c r="BG1048" s="100">
        <f>IF(N1048="zákl. prenesená",J1048,0)</f>
        <v>0</v>
      </c>
      <c r="BH1048" s="100">
        <f>IF(N1048="zníž. prenesená",J1048,0)</f>
        <v>0</v>
      </c>
      <c r="BI1048" s="100">
        <f>IF(N1048="nulová",J1048,0)</f>
        <v>0</v>
      </c>
      <c r="BJ1048" s="1" t="s">
        <v>5</v>
      </c>
      <c r="BK1048" s="100">
        <f>ROUND(I1048*H1048,2)</f>
        <v>0</v>
      </c>
      <c r="BL1048" s="1" t="s">
        <v>138</v>
      </c>
      <c r="BM1048" s="99" t="s">
        <v>1129</v>
      </c>
    </row>
    <row r="1049" spans="2:65" s="101" customFormat="1" x14ac:dyDescent="0.2">
      <c r="B1049" s="102"/>
      <c r="D1049" s="103" t="s">
        <v>99</v>
      </c>
      <c r="E1049" s="104" t="s">
        <v>3</v>
      </c>
      <c r="F1049" s="105" t="s">
        <v>1130</v>
      </c>
      <c r="H1049" s="106">
        <v>6.17</v>
      </c>
      <c r="I1049" s="107"/>
      <c r="L1049" s="102"/>
      <c r="M1049" s="108"/>
      <c r="T1049" s="109"/>
      <c r="AT1049" s="104" t="s">
        <v>99</v>
      </c>
      <c r="AU1049" s="104" t="s">
        <v>5</v>
      </c>
      <c r="AV1049" s="101" t="s">
        <v>5</v>
      </c>
      <c r="AW1049" s="101" t="s">
        <v>101</v>
      </c>
      <c r="AX1049" s="101" t="s">
        <v>6</v>
      </c>
      <c r="AY1049" s="104" t="s">
        <v>90</v>
      </c>
    </row>
    <row r="1050" spans="2:65" s="110" customFormat="1" x14ac:dyDescent="0.2">
      <c r="B1050" s="111"/>
      <c r="D1050" s="103" t="s">
        <v>99</v>
      </c>
      <c r="E1050" s="112" t="s">
        <v>3</v>
      </c>
      <c r="F1050" s="113" t="s">
        <v>103</v>
      </c>
      <c r="H1050" s="114">
        <v>6.17</v>
      </c>
      <c r="I1050" s="115"/>
      <c r="L1050" s="111"/>
      <c r="M1050" s="116"/>
      <c r="T1050" s="117"/>
      <c r="AT1050" s="112" t="s">
        <v>99</v>
      </c>
      <c r="AU1050" s="112" t="s">
        <v>5</v>
      </c>
      <c r="AV1050" s="110" t="s">
        <v>97</v>
      </c>
      <c r="AW1050" s="110" t="s">
        <v>101</v>
      </c>
      <c r="AX1050" s="110" t="s">
        <v>89</v>
      </c>
      <c r="AY1050" s="112" t="s">
        <v>90</v>
      </c>
    </row>
    <row r="1051" spans="2:65" s="9" customFormat="1" ht="37.9" customHeight="1" x14ac:dyDescent="0.2">
      <c r="B1051" s="86"/>
      <c r="C1051" s="87" t="s">
        <v>991</v>
      </c>
      <c r="D1051" s="87" t="s">
        <v>93</v>
      </c>
      <c r="E1051" s="88" t="s">
        <v>1131</v>
      </c>
      <c r="F1051" s="89" t="s">
        <v>1132</v>
      </c>
      <c r="G1051" s="90" t="s">
        <v>164</v>
      </c>
      <c r="H1051" s="91">
        <v>167.04499999999999</v>
      </c>
      <c r="I1051" s="92"/>
      <c r="J1051" s="93">
        <f>ROUND(I1051*H1051,2)</f>
        <v>0</v>
      </c>
      <c r="K1051" s="94"/>
      <c r="L1051" s="10"/>
      <c r="M1051" s="95" t="s">
        <v>3</v>
      </c>
      <c r="N1051" s="96" t="s">
        <v>39</v>
      </c>
      <c r="P1051" s="97">
        <f>O1051*H1051</f>
        <v>0</v>
      </c>
      <c r="Q1051" s="97">
        <v>0</v>
      </c>
      <c r="R1051" s="97">
        <f>Q1051*H1051</f>
        <v>0</v>
      </c>
      <c r="S1051" s="97">
        <v>0</v>
      </c>
      <c r="T1051" s="98">
        <f>S1051*H1051</f>
        <v>0</v>
      </c>
      <c r="AR1051" s="99" t="s">
        <v>138</v>
      </c>
      <c r="AT1051" s="99" t="s">
        <v>93</v>
      </c>
      <c r="AU1051" s="99" t="s">
        <v>5</v>
      </c>
      <c r="AY1051" s="1" t="s">
        <v>90</v>
      </c>
      <c r="BE1051" s="100">
        <f>IF(N1051="základná",J1051,0)</f>
        <v>0</v>
      </c>
      <c r="BF1051" s="100">
        <f>IF(N1051="znížená",J1051,0)</f>
        <v>0</v>
      </c>
      <c r="BG1051" s="100">
        <f>IF(N1051="zákl. prenesená",J1051,0)</f>
        <v>0</v>
      </c>
      <c r="BH1051" s="100">
        <f>IF(N1051="zníž. prenesená",J1051,0)</f>
        <v>0</v>
      </c>
      <c r="BI1051" s="100">
        <f>IF(N1051="nulová",J1051,0)</f>
        <v>0</v>
      </c>
      <c r="BJ1051" s="1" t="s">
        <v>5</v>
      </c>
      <c r="BK1051" s="100">
        <f>ROUND(I1051*H1051,2)</f>
        <v>0</v>
      </c>
      <c r="BL1051" s="1" t="s">
        <v>138</v>
      </c>
      <c r="BM1051" s="99" t="s">
        <v>1133</v>
      </c>
    </row>
    <row r="1052" spans="2:65" s="101" customFormat="1" x14ac:dyDescent="0.2">
      <c r="B1052" s="102"/>
      <c r="D1052" s="103" t="s">
        <v>99</v>
      </c>
      <c r="E1052" s="104" t="s">
        <v>3</v>
      </c>
      <c r="F1052" s="105" t="s">
        <v>1134</v>
      </c>
      <c r="H1052" s="106">
        <v>167.04499999999999</v>
      </c>
      <c r="I1052" s="107"/>
      <c r="L1052" s="102"/>
      <c r="M1052" s="108"/>
      <c r="T1052" s="109"/>
      <c r="AT1052" s="104" t="s">
        <v>99</v>
      </c>
      <c r="AU1052" s="104" t="s">
        <v>5</v>
      </c>
      <c r="AV1052" s="101" t="s">
        <v>5</v>
      </c>
      <c r="AW1052" s="101" t="s">
        <v>101</v>
      </c>
      <c r="AX1052" s="101" t="s">
        <v>6</v>
      </c>
      <c r="AY1052" s="104" t="s">
        <v>90</v>
      </c>
    </row>
    <row r="1053" spans="2:65" s="110" customFormat="1" x14ac:dyDescent="0.2">
      <c r="B1053" s="111"/>
      <c r="D1053" s="103" t="s">
        <v>99</v>
      </c>
      <c r="E1053" s="112" t="s">
        <v>3</v>
      </c>
      <c r="F1053" s="113" t="s">
        <v>103</v>
      </c>
      <c r="H1053" s="114">
        <v>167.04499999999999</v>
      </c>
      <c r="I1053" s="115"/>
      <c r="L1053" s="111"/>
      <c r="M1053" s="116"/>
      <c r="T1053" s="117"/>
      <c r="AT1053" s="112" t="s">
        <v>99</v>
      </c>
      <c r="AU1053" s="112" t="s">
        <v>5</v>
      </c>
      <c r="AV1053" s="110" t="s">
        <v>97</v>
      </c>
      <c r="AW1053" s="110" t="s">
        <v>101</v>
      </c>
      <c r="AX1053" s="110" t="s">
        <v>89</v>
      </c>
      <c r="AY1053" s="112" t="s">
        <v>90</v>
      </c>
    </row>
    <row r="1054" spans="2:65" s="9" customFormat="1" ht="16.5" customHeight="1" x14ac:dyDescent="0.2">
      <c r="B1054" s="86"/>
      <c r="C1054" s="138" t="s">
        <v>1135</v>
      </c>
      <c r="D1054" s="138" t="s">
        <v>498</v>
      </c>
      <c r="E1054" s="139" t="s">
        <v>1136</v>
      </c>
      <c r="F1054" s="140" t="s">
        <v>1137</v>
      </c>
      <c r="G1054" s="141" t="s">
        <v>96</v>
      </c>
      <c r="H1054" s="142">
        <v>87.698999999999998</v>
      </c>
      <c r="I1054" s="143"/>
      <c r="J1054" s="144">
        <f>ROUND(I1054*H1054,2)</f>
        <v>0</v>
      </c>
      <c r="K1054" s="145"/>
      <c r="L1054" s="146"/>
      <c r="M1054" s="147" t="s">
        <v>3</v>
      </c>
      <c r="N1054" s="148" t="s">
        <v>39</v>
      </c>
      <c r="P1054" s="97">
        <f>O1054*H1054</f>
        <v>0</v>
      </c>
      <c r="Q1054" s="97">
        <v>9.6799999999999994E-3</v>
      </c>
      <c r="R1054" s="97">
        <f>Q1054*H1054</f>
        <v>0.8489263199999999</v>
      </c>
      <c r="S1054" s="97">
        <v>0</v>
      </c>
      <c r="T1054" s="98">
        <f>S1054*H1054</f>
        <v>0</v>
      </c>
      <c r="AR1054" s="99" t="s">
        <v>280</v>
      </c>
      <c r="AT1054" s="99" t="s">
        <v>498</v>
      </c>
      <c r="AU1054" s="99" t="s">
        <v>5</v>
      </c>
      <c r="AY1054" s="1" t="s">
        <v>90</v>
      </c>
      <c r="BE1054" s="100">
        <f>IF(N1054="základná",J1054,0)</f>
        <v>0</v>
      </c>
      <c r="BF1054" s="100">
        <f>IF(N1054="znížená",J1054,0)</f>
        <v>0</v>
      </c>
      <c r="BG1054" s="100">
        <f>IF(N1054="zákl. prenesená",J1054,0)</f>
        <v>0</v>
      </c>
      <c r="BH1054" s="100">
        <f>IF(N1054="zníž. prenesená",J1054,0)</f>
        <v>0</v>
      </c>
      <c r="BI1054" s="100">
        <f>IF(N1054="nulová",J1054,0)</f>
        <v>0</v>
      </c>
      <c r="BJ1054" s="1" t="s">
        <v>5</v>
      </c>
      <c r="BK1054" s="100">
        <f>ROUND(I1054*H1054,2)</f>
        <v>0</v>
      </c>
      <c r="BL1054" s="1" t="s">
        <v>138</v>
      </c>
      <c r="BM1054" s="99" t="s">
        <v>1138</v>
      </c>
    </row>
    <row r="1055" spans="2:65" s="101" customFormat="1" x14ac:dyDescent="0.2">
      <c r="B1055" s="102"/>
      <c r="D1055" s="103" t="s">
        <v>99</v>
      </c>
      <c r="E1055" s="104" t="s">
        <v>3</v>
      </c>
      <c r="F1055" s="105" t="s">
        <v>1139</v>
      </c>
      <c r="H1055" s="106">
        <v>87.698999999999998</v>
      </c>
      <c r="I1055" s="107"/>
      <c r="L1055" s="102"/>
      <c r="M1055" s="108"/>
      <c r="T1055" s="109"/>
      <c r="AT1055" s="104" t="s">
        <v>99</v>
      </c>
      <c r="AU1055" s="104" t="s">
        <v>5</v>
      </c>
      <c r="AV1055" s="101" t="s">
        <v>5</v>
      </c>
      <c r="AW1055" s="101" t="s">
        <v>101</v>
      </c>
      <c r="AX1055" s="101" t="s">
        <v>89</v>
      </c>
      <c r="AY1055" s="104" t="s">
        <v>90</v>
      </c>
    </row>
    <row r="1056" spans="2:65" s="9" customFormat="1" ht="16.5" customHeight="1" x14ac:dyDescent="0.2">
      <c r="B1056" s="86"/>
      <c r="C1056" s="138" t="s">
        <v>996</v>
      </c>
      <c r="D1056" s="138" t="s">
        <v>498</v>
      </c>
      <c r="E1056" s="139" t="s">
        <v>1140</v>
      </c>
      <c r="F1056" s="140" t="s">
        <v>1141</v>
      </c>
      <c r="G1056" s="141" t="s">
        <v>177</v>
      </c>
      <c r="H1056" s="142">
        <v>365</v>
      </c>
      <c r="I1056" s="143"/>
      <c r="J1056" s="144">
        <f>ROUND(I1056*H1056,2)</f>
        <v>0</v>
      </c>
      <c r="K1056" s="145"/>
      <c r="L1056" s="146"/>
      <c r="M1056" s="147" t="s">
        <v>3</v>
      </c>
      <c r="N1056" s="148" t="s">
        <v>39</v>
      </c>
      <c r="P1056" s="97">
        <f>O1056*H1056</f>
        <v>0</v>
      </c>
      <c r="Q1056" s="97">
        <v>0</v>
      </c>
      <c r="R1056" s="97">
        <f>Q1056*H1056</f>
        <v>0</v>
      </c>
      <c r="S1056" s="97">
        <v>0</v>
      </c>
      <c r="T1056" s="98">
        <f>S1056*H1056</f>
        <v>0</v>
      </c>
      <c r="AR1056" s="99" t="s">
        <v>280</v>
      </c>
      <c r="AT1056" s="99" t="s">
        <v>498</v>
      </c>
      <c r="AU1056" s="99" t="s">
        <v>5</v>
      </c>
      <c r="AY1056" s="1" t="s">
        <v>90</v>
      </c>
      <c r="BE1056" s="100">
        <f>IF(N1056="základná",J1056,0)</f>
        <v>0</v>
      </c>
      <c r="BF1056" s="100">
        <f>IF(N1056="znížená",J1056,0)</f>
        <v>0</v>
      </c>
      <c r="BG1056" s="100">
        <f>IF(N1056="zákl. prenesená",J1056,0)</f>
        <v>0</v>
      </c>
      <c r="BH1056" s="100">
        <f>IF(N1056="zníž. prenesená",J1056,0)</f>
        <v>0</v>
      </c>
      <c r="BI1056" s="100">
        <f>IF(N1056="nulová",J1056,0)</f>
        <v>0</v>
      </c>
      <c r="BJ1056" s="1" t="s">
        <v>5</v>
      </c>
      <c r="BK1056" s="100">
        <f>ROUND(I1056*H1056,2)</f>
        <v>0</v>
      </c>
      <c r="BL1056" s="1" t="s">
        <v>138</v>
      </c>
      <c r="BM1056" s="99" t="s">
        <v>1142</v>
      </c>
    </row>
    <row r="1057" spans="2:65" s="9" customFormat="1" ht="44.25" customHeight="1" x14ac:dyDescent="0.2">
      <c r="B1057" s="86"/>
      <c r="C1057" s="87" t="s">
        <v>1143</v>
      </c>
      <c r="D1057" s="87" t="s">
        <v>93</v>
      </c>
      <c r="E1057" s="88" t="s">
        <v>1144</v>
      </c>
      <c r="F1057" s="89" t="s">
        <v>1145</v>
      </c>
      <c r="G1057" s="90" t="s">
        <v>164</v>
      </c>
      <c r="H1057" s="91">
        <v>160</v>
      </c>
      <c r="I1057" s="92"/>
      <c r="J1057" s="93">
        <f>ROUND(I1057*H1057,2)</f>
        <v>0</v>
      </c>
      <c r="K1057" s="94"/>
      <c r="L1057" s="10"/>
      <c r="M1057" s="95" t="s">
        <v>3</v>
      </c>
      <c r="N1057" s="96" t="s">
        <v>39</v>
      </c>
      <c r="P1057" s="97">
        <f>O1057*H1057</f>
        <v>0</v>
      </c>
      <c r="Q1057" s="97">
        <v>2.9E-4</v>
      </c>
      <c r="R1057" s="97">
        <f>Q1057*H1057</f>
        <v>4.6399999999999997E-2</v>
      </c>
      <c r="S1057" s="97">
        <v>0</v>
      </c>
      <c r="T1057" s="98">
        <f>S1057*H1057</f>
        <v>0</v>
      </c>
      <c r="AR1057" s="99" t="s">
        <v>138</v>
      </c>
      <c r="AT1057" s="99" t="s">
        <v>93</v>
      </c>
      <c r="AU1057" s="99" t="s">
        <v>5</v>
      </c>
      <c r="AY1057" s="1" t="s">
        <v>90</v>
      </c>
      <c r="BE1057" s="100">
        <f>IF(N1057="základná",J1057,0)</f>
        <v>0</v>
      </c>
      <c r="BF1057" s="100">
        <f>IF(N1057="znížená",J1057,0)</f>
        <v>0</v>
      </c>
      <c r="BG1057" s="100">
        <f>IF(N1057="zákl. prenesená",J1057,0)</f>
        <v>0</v>
      </c>
      <c r="BH1057" s="100">
        <f>IF(N1057="zníž. prenesená",J1057,0)</f>
        <v>0</v>
      </c>
      <c r="BI1057" s="100">
        <f>IF(N1057="nulová",J1057,0)</f>
        <v>0</v>
      </c>
      <c r="BJ1057" s="1" t="s">
        <v>5</v>
      </c>
      <c r="BK1057" s="100">
        <f>ROUND(I1057*H1057,2)</f>
        <v>0</v>
      </c>
      <c r="BL1057" s="1" t="s">
        <v>138</v>
      </c>
      <c r="BM1057" s="99" t="s">
        <v>1146</v>
      </c>
    </row>
    <row r="1058" spans="2:65" s="101" customFormat="1" x14ac:dyDescent="0.2">
      <c r="B1058" s="102"/>
      <c r="D1058" s="103" t="s">
        <v>99</v>
      </c>
      <c r="E1058" s="104" t="s">
        <v>3</v>
      </c>
      <c r="F1058" s="105" t="s">
        <v>1147</v>
      </c>
      <c r="H1058" s="106">
        <v>160</v>
      </c>
      <c r="I1058" s="107"/>
      <c r="L1058" s="102"/>
      <c r="M1058" s="108"/>
      <c r="T1058" s="109"/>
      <c r="AT1058" s="104" t="s">
        <v>99</v>
      </c>
      <c r="AU1058" s="104" t="s">
        <v>5</v>
      </c>
      <c r="AV1058" s="101" t="s">
        <v>5</v>
      </c>
      <c r="AW1058" s="101" t="s">
        <v>101</v>
      </c>
      <c r="AX1058" s="101" t="s">
        <v>89</v>
      </c>
      <c r="AY1058" s="104" t="s">
        <v>90</v>
      </c>
    </row>
    <row r="1059" spans="2:65" s="9" customFormat="1" ht="37.9" customHeight="1" x14ac:dyDescent="0.2">
      <c r="B1059" s="86"/>
      <c r="C1059" s="87" t="s">
        <v>1148</v>
      </c>
      <c r="D1059" s="87" t="s">
        <v>93</v>
      </c>
      <c r="E1059" s="88" t="s">
        <v>1149</v>
      </c>
      <c r="F1059" s="89" t="s">
        <v>1150</v>
      </c>
      <c r="G1059" s="90" t="s">
        <v>164</v>
      </c>
      <c r="H1059" s="91">
        <v>164</v>
      </c>
      <c r="I1059" s="92"/>
      <c r="J1059" s="93">
        <f>ROUND(I1059*H1059,2)</f>
        <v>0</v>
      </c>
      <c r="K1059" s="94"/>
      <c r="L1059" s="10"/>
      <c r="M1059" s="95" t="s">
        <v>3</v>
      </c>
      <c r="N1059" s="96" t="s">
        <v>39</v>
      </c>
      <c r="P1059" s="97">
        <f>O1059*H1059</f>
        <v>0</v>
      </c>
      <c r="Q1059" s="97">
        <v>4.0000000000000003E-5</v>
      </c>
      <c r="R1059" s="97">
        <f>Q1059*H1059</f>
        <v>6.5600000000000007E-3</v>
      </c>
      <c r="S1059" s="97">
        <v>0</v>
      </c>
      <c r="T1059" s="98">
        <f>S1059*H1059</f>
        <v>0</v>
      </c>
      <c r="AR1059" s="99" t="s">
        <v>138</v>
      </c>
      <c r="AT1059" s="99" t="s">
        <v>93</v>
      </c>
      <c r="AU1059" s="99" t="s">
        <v>5</v>
      </c>
      <c r="AY1059" s="1" t="s">
        <v>90</v>
      </c>
      <c r="BE1059" s="100">
        <f>IF(N1059="základná",J1059,0)</f>
        <v>0</v>
      </c>
      <c r="BF1059" s="100">
        <f>IF(N1059="znížená",J1059,0)</f>
        <v>0</v>
      </c>
      <c r="BG1059" s="100">
        <f>IF(N1059="zákl. prenesená",J1059,0)</f>
        <v>0</v>
      </c>
      <c r="BH1059" s="100">
        <f>IF(N1059="zníž. prenesená",J1059,0)</f>
        <v>0</v>
      </c>
      <c r="BI1059" s="100">
        <f>IF(N1059="nulová",J1059,0)</f>
        <v>0</v>
      </c>
      <c r="BJ1059" s="1" t="s">
        <v>5</v>
      </c>
      <c r="BK1059" s="100">
        <f>ROUND(I1059*H1059,2)</f>
        <v>0</v>
      </c>
      <c r="BL1059" s="1" t="s">
        <v>138</v>
      </c>
      <c r="BM1059" s="99" t="s">
        <v>1151</v>
      </c>
    </row>
    <row r="1060" spans="2:65" s="101" customFormat="1" x14ac:dyDescent="0.2">
      <c r="B1060" s="102"/>
      <c r="D1060" s="103" t="s">
        <v>99</v>
      </c>
      <c r="E1060" s="104" t="s">
        <v>3</v>
      </c>
      <c r="F1060" s="105" t="s">
        <v>1152</v>
      </c>
      <c r="H1060" s="106">
        <v>164</v>
      </c>
      <c r="I1060" s="107"/>
      <c r="L1060" s="102"/>
      <c r="M1060" s="108"/>
      <c r="T1060" s="109"/>
      <c r="AT1060" s="104" t="s">
        <v>99</v>
      </c>
      <c r="AU1060" s="104" t="s">
        <v>5</v>
      </c>
      <c r="AV1060" s="101" t="s">
        <v>5</v>
      </c>
      <c r="AW1060" s="101" t="s">
        <v>101</v>
      </c>
      <c r="AX1060" s="101" t="s">
        <v>89</v>
      </c>
      <c r="AY1060" s="104" t="s">
        <v>90</v>
      </c>
    </row>
    <row r="1061" spans="2:65" s="9" customFormat="1" ht="37.9" customHeight="1" x14ac:dyDescent="0.2">
      <c r="B1061" s="86"/>
      <c r="C1061" s="87" t="s">
        <v>1153</v>
      </c>
      <c r="D1061" s="87" t="s">
        <v>93</v>
      </c>
      <c r="E1061" s="88" t="s">
        <v>1154</v>
      </c>
      <c r="F1061" s="89" t="s">
        <v>1155</v>
      </c>
      <c r="G1061" s="90" t="s">
        <v>164</v>
      </c>
      <c r="H1061" s="91">
        <v>96</v>
      </c>
      <c r="I1061" s="92"/>
      <c r="J1061" s="93">
        <f>ROUND(I1061*H1061,2)</f>
        <v>0</v>
      </c>
      <c r="K1061" s="94"/>
      <c r="L1061" s="10"/>
      <c r="M1061" s="95" t="s">
        <v>3</v>
      </c>
      <c r="N1061" s="96" t="s">
        <v>39</v>
      </c>
      <c r="P1061" s="97">
        <f>O1061*H1061</f>
        <v>0</v>
      </c>
      <c r="Q1061" s="97">
        <v>4.0000000000000003E-5</v>
      </c>
      <c r="R1061" s="97">
        <f>Q1061*H1061</f>
        <v>3.8400000000000005E-3</v>
      </c>
      <c r="S1061" s="97">
        <v>0</v>
      </c>
      <c r="T1061" s="98">
        <f>S1061*H1061</f>
        <v>0</v>
      </c>
      <c r="AR1061" s="99" t="s">
        <v>138</v>
      </c>
      <c r="AT1061" s="99" t="s">
        <v>93</v>
      </c>
      <c r="AU1061" s="99" t="s">
        <v>5</v>
      </c>
      <c r="AY1061" s="1" t="s">
        <v>90</v>
      </c>
      <c r="BE1061" s="100">
        <f>IF(N1061="základná",J1061,0)</f>
        <v>0</v>
      </c>
      <c r="BF1061" s="100">
        <f>IF(N1061="znížená",J1061,0)</f>
        <v>0</v>
      </c>
      <c r="BG1061" s="100">
        <f>IF(N1061="zákl. prenesená",J1061,0)</f>
        <v>0</v>
      </c>
      <c r="BH1061" s="100">
        <f>IF(N1061="zníž. prenesená",J1061,0)</f>
        <v>0</v>
      </c>
      <c r="BI1061" s="100">
        <f>IF(N1061="nulová",J1061,0)</f>
        <v>0</v>
      </c>
      <c r="BJ1061" s="1" t="s">
        <v>5</v>
      </c>
      <c r="BK1061" s="100">
        <f>ROUND(I1061*H1061,2)</f>
        <v>0</v>
      </c>
      <c r="BL1061" s="1" t="s">
        <v>138</v>
      </c>
      <c r="BM1061" s="99" t="s">
        <v>1156</v>
      </c>
    </row>
    <row r="1062" spans="2:65" s="101" customFormat="1" x14ac:dyDescent="0.2">
      <c r="B1062" s="102"/>
      <c r="D1062" s="103" t="s">
        <v>99</v>
      </c>
      <c r="E1062" s="104" t="s">
        <v>3</v>
      </c>
      <c r="F1062" s="105" t="s">
        <v>1157</v>
      </c>
      <c r="H1062" s="106">
        <v>96</v>
      </c>
      <c r="I1062" s="107"/>
      <c r="L1062" s="102"/>
      <c r="M1062" s="108"/>
      <c r="T1062" s="109"/>
      <c r="AT1062" s="104" t="s">
        <v>99</v>
      </c>
      <c r="AU1062" s="104" t="s">
        <v>5</v>
      </c>
      <c r="AV1062" s="101" t="s">
        <v>5</v>
      </c>
      <c r="AW1062" s="101" t="s">
        <v>101</v>
      </c>
      <c r="AX1062" s="101" t="s">
        <v>89</v>
      </c>
      <c r="AY1062" s="104" t="s">
        <v>90</v>
      </c>
    </row>
    <row r="1063" spans="2:65" s="9" customFormat="1" ht="37.9" customHeight="1" x14ac:dyDescent="0.2">
      <c r="B1063" s="86"/>
      <c r="C1063" s="87" t="s">
        <v>1158</v>
      </c>
      <c r="D1063" s="87" t="s">
        <v>93</v>
      </c>
      <c r="E1063" s="88" t="s">
        <v>1159</v>
      </c>
      <c r="F1063" s="89" t="s">
        <v>1160</v>
      </c>
      <c r="G1063" s="90" t="s">
        <v>164</v>
      </c>
      <c r="H1063" s="91">
        <v>18</v>
      </c>
      <c r="I1063" s="92"/>
      <c r="J1063" s="93">
        <f>ROUND(I1063*H1063,2)</f>
        <v>0</v>
      </c>
      <c r="K1063" s="94"/>
      <c r="L1063" s="10"/>
      <c r="M1063" s="95" t="s">
        <v>3</v>
      </c>
      <c r="N1063" s="96" t="s">
        <v>39</v>
      </c>
      <c r="P1063" s="97">
        <f>O1063*H1063</f>
        <v>0</v>
      </c>
      <c r="Q1063" s="97">
        <v>2.5000000000000001E-4</v>
      </c>
      <c r="R1063" s="97">
        <f>Q1063*H1063</f>
        <v>4.5000000000000005E-3</v>
      </c>
      <c r="S1063" s="97">
        <v>0</v>
      </c>
      <c r="T1063" s="98">
        <f>S1063*H1063</f>
        <v>0</v>
      </c>
      <c r="AR1063" s="99" t="s">
        <v>138</v>
      </c>
      <c r="AT1063" s="99" t="s">
        <v>93</v>
      </c>
      <c r="AU1063" s="99" t="s">
        <v>5</v>
      </c>
      <c r="AY1063" s="1" t="s">
        <v>90</v>
      </c>
      <c r="BE1063" s="100">
        <f>IF(N1063="základná",J1063,0)</f>
        <v>0</v>
      </c>
      <c r="BF1063" s="100">
        <f>IF(N1063="znížená",J1063,0)</f>
        <v>0</v>
      </c>
      <c r="BG1063" s="100">
        <f>IF(N1063="zákl. prenesená",J1063,0)</f>
        <v>0</v>
      </c>
      <c r="BH1063" s="100">
        <f>IF(N1063="zníž. prenesená",J1063,0)</f>
        <v>0</v>
      </c>
      <c r="BI1063" s="100">
        <f>IF(N1063="nulová",J1063,0)</f>
        <v>0</v>
      </c>
      <c r="BJ1063" s="1" t="s">
        <v>5</v>
      </c>
      <c r="BK1063" s="100">
        <f>ROUND(I1063*H1063,2)</f>
        <v>0</v>
      </c>
      <c r="BL1063" s="1" t="s">
        <v>138</v>
      </c>
      <c r="BM1063" s="99" t="s">
        <v>1161</v>
      </c>
    </row>
    <row r="1064" spans="2:65" s="101" customFormat="1" x14ac:dyDescent="0.2">
      <c r="B1064" s="102"/>
      <c r="D1064" s="103" t="s">
        <v>99</v>
      </c>
      <c r="E1064" s="104" t="s">
        <v>3</v>
      </c>
      <c r="F1064" s="105" t="s">
        <v>1162</v>
      </c>
      <c r="H1064" s="106">
        <v>18</v>
      </c>
      <c r="I1064" s="107"/>
      <c r="L1064" s="102"/>
      <c r="M1064" s="108"/>
      <c r="T1064" s="109"/>
      <c r="AT1064" s="104" t="s">
        <v>99</v>
      </c>
      <c r="AU1064" s="104" t="s">
        <v>5</v>
      </c>
      <c r="AV1064" s="101" t="s">
        <v>5</v>
      </c>
      <c r="AW1064" s="101" t="s">
        <v>101</v>
      </c>
      <c r="AX1064" s="101" t="s">
        <v>89</v>
      </c>
      <c r="AY1064" s="104" t="s">
        <v>90</v>
      </c>
    </row>
    <row r="1065" spans="2:65" s="9" customFormat="1" ht="37.9" customHeight="1" x14ac:dyDescent="0.2">
      <c r="B1065" s="86"/>
      <c r="C1065" s="87" t="s">
        <v>1163</v>
      </c>
      <c r="D1065" s="87" t="s">
        <v>93</v>
      </c>
      <c r="E1065" s="88" t="s">
        <v>1164</v>
      </c>
      <c r="F1065" s="89" t="s">
        <v>1165</v>
      </c>
      <c r="G1065" s="90" t="s">
        <v>164</v>
      </c>
      <c r="H1065" s="91">
        <v>16</v>
      </c>
      <c r="I1065" s="92"/>
      <c r="J1065" s="93">
        <f>ROUND(I1065*H1065,2)</f>
        <v>0</v>
      </c>
      <c r="K1065" s="94"/>
      <c r="L1065" s="10"/>
      <c r="M1065" s="95" t="s">
        <v>3</v>
      </c>
      <c r="N1065" s="96" t="s">
        <v>39</v>
      </c>
      <c r="P1065" s="97">
        <f>O1065*H1065</f>
        <v>0</v>
      </c>
      <c r="Q1065" s="97">
        <v>2.1000000000000001E-4</v>
      </c>
      <c r="R1065" s="97">
        <f>Q1065*H1065</f>
        <v>3.3600000000000001E-3</v>
      </c>
      <c r="S1065" s="97">
        <v>0</v>
      </c>
      <c r="T1065" s="98">
        <f>S1065*H1065</f>
        <v>0</v>
      </c>
      <c r="AR1065" s="99" t="s">
        <v>138</v>
      </c>
      <c r="AT1065" s="99" t="s">
        <v>93</v>
      </c>
      <c r="AU1065" s="99" t="s">
        <v>5</v>
      </c>
      <c r="AY1065" s="1" t="s">
        <v>90</v>
      </c>
      <c r="BE1065" s="100">
        <f>IF(N1065="základná",J1065,0)</f>
        <v>0</v>
      </c>
      <c r="BF1065" s="100">
        <f>IF(N1065="znížená",J1065,0)</f>
        <v>0</v>
      </c>
      <c r="BG1065" s="100">
        <f>IF(N1065="zákl. prenesená",J1065,0)</f>
        <v>0</v>
      </c>
      <c r="BH1065" s="100">
        <f>IF(N1065="zníž. prenesená",J1065,0)</f>
        <v>0</v>
      </c>
      <c r="BI1065" s="100">
        <f>IF(N1065="nulová",J1065,0)</f>
        <v>0</v>
      </c>
      <c r="BJ1065" s="1" t="s">
        <v>5</v>
      </c>
      <c r="BK1065" s="100">
        <f>ROUND(I1065*H1065,2)</f>
        <v>0</v>
      </c>
      <c r="BL1065" s="1" t="s">
        <v>138</v>
      </c>
      <c r="BM1065" s="99" t="s">
        <v>1166</v>
      </c>
    </row>
    <row r="1066" spans="2:65" s="101" customFormat="1" x14ac:dyDescent="0.2">
      <c r="B1066" s="102"/>
      <c r="D1066" s="103" t="s">
        <v>99</v>
      </c>
      <c r="E1066" s="104" t="s">
        <v>3</v>
      </c>
      <c r="F1066" s="105" t="s">
        <v>1167</v>
      </c>
      <c r="H1066" s="106">
        <v>16</v>
      </c>
      <c r="I1066" s="107"/>
      <c r="L1066" s="102"/>
      <c r="M1066" s="108"/>
      <c r="T1066" s="109"/>
      <c r="AT1066" s="104" t="s">
        <v>99</v>
      </c>
      <c r="AU1066" s="104" t="s">
        <v>5</v>
      </c>
      <c r="AV1066" s="101" t="s">
        <v>5</v>
      </c>
      <c r="AW1066" s="101" t="s">
        <v>101</v>
      </c>
      <c r="AX1066" s="101" t="s">
        <v>89</v>
      </c>
      <c r="AY1066" s="104" t="s">
        <v>90</v>
      </c>
    </row>
    <row r="1067" spans="2:65" s="9" customFormat="1" ht="44.25" customHeight="1" x14ac:dyDescent="0.2">
      <c r="B1067" s="86"/>
      <c r="C1067" s="87" t="s">
        <v>999</v>
      </c>
      <c r="D1067" s="87" t="s">
        <v>93</v>
      </c>
      <c r="E1067" s="88" t="s">
        <v>1168</v>
      </c>
      <c r="F1067" s="89" t="s">
        <v>1169</v>
      </c>
      <c r="G1067" s="90" t="s">
        <v>164</v>
      </c>
      <c r="H1067" s="91">
        <v>8</v>
      </c>
      <c r="I1067" s="92"/>
      <c r="J1067" s="93">
        <f>ROUND(I1067*H1067,2)</f>
        <v>0</v>
      </c>
      <c r="K1067" s="94"/>
      <c r="L1067" s="10"/>
      <c r="M1067" s="95" t="s">
        <v>3</v>
      </c>
      <c r="N1067" s="96" t="s">
        <v>39</v>
      </c>
      <c r="P1067" s="97">
        <f>O1067*H1067</f>
        <v>0</v>
      </c>
      <c r="Q1067" s="97">
        <v>2.9999999999999997E-4</v>
      </c>
      <c r="R1067" s="97">
        <f>Q1067*H1067</f>
        <v>2.3999999999999998E-3</v>
      </c>
      <c r="S1067" s="97">
        <v>0</v>
      </c>
      <c r="T1067" s="98">
        <f>S1067*H1067</f>
        <v>0</v>
      </c>
      <c r="AR1067" s="99" t="s">
        <v>138</v>
      </c>
      <c r="AT1067" s="99" t="s">
        <v>93</v>
      </c>
      <c r="AU1067" s="99" t="s">
        <v>5</v>
      </c>
      <c r="AY1067" s="1" t="s">
        <v>90</v>
      </c>
      <c r="BE1067" s="100">
        <f>IF(N1067="základná",J1067,0)</f>
        <v>0</v>
      </c>
      <c r="BF1067" s="100">
        <f>IF(N1067="znížená",J1067,0)</f>
        <v>0</v>
      </c>
      <c r="BG1067" s="100">
        <f>IF(N1067="zákl. prenesená",J1067,0)</f>
        <v>0</v>
      </c>
      <c r="BH1067" s="100">
        <f>IF(N1067="zníž. prenesená",J1067,0)</f>
        <v>0</v>
      </c>
      <c r="BI1067" s="100">
        <f>IF(N1067="nulová",J1067,0)</f>
        <v>0</v>
      </c>
      <c r="BJ1067" s="1" t="s">
        <v>5</v>
      </c>
      <c r="BK1067" s="100">
        <f>ROUND(I1067*H1067,2)</f>
        <v>0</v>
      </c>
      <c r="BL1067" s="1" t="s">
        <v>138</v>
      </c>
      <c r="BM1067" s="99" t="s">
        <v>1170</v>
      </c>
    </row>
    <row r="1068" spans="2:65" s="101" customFormat="1" x14ac:dyDescent="0.2">
      <c r="B1068" s="102"/>
      <c r="D1068" s="103" t="s">
        <v>99</v>
      </c>
      <c r="E1068" s="104" t="s">
        <v>3</v>
      </c>
      <c r="F1068" s="105" t="s">
        <v>1171</v>
      </c>
      <c r="H1068" s="106">
        <v>8</v>
      </c>
      <c r="I1068" s="107"/>
      <c r="L1068" s="102"/>
      <c r="M1068" s="108"/>
      <c r="T1068" s="109"/>
      <c r="AT1068" s="104" t="s">
        <v>99</v>
      </c>
      <c r="AU1068" s="104" t="s">
        <v>5</v>
      </c>
      <c r="AV1068" s="101" t="s">
        <v>5</v>
      </c>
      <c r="AW1068" s="101" t="s">
        <v>101</v>
      </c>
      <c r="AX1068" s="101" t="s">
        <v>89</v>
      </c>
      <c r="AY1068" s="104" t="s">
        <v>90</v>
      </c>
    </row>
    <row r="1069" spans="2:65" s="9" customFormat="1" ht="24.2" customHeight="1" x14ac:dyDescent="0.2">
      <c r="B1069" s="86"/>
      <c r="C1069" s="87" t="s">
        <v>1172</v>
      </c>
      <c r="D1069" s="87" t="s">
        <v>93</v>
      </c>
      <c r="E1069" s="88" t="s">
        <v>1173</v>
      </c>
      <c r="F1069" s="89" t="s">
        <v>1174</v>
      </c>
      <c r="G1069" s="90" t="s">
        <v>96</v>
      </c>
      <c r="H1069" s="91">
        <v>865.04399999999998</v>
      </c>
      <c r="I1069" s="92"/>
      <c r="J1069" s="93">
        <f>ROUND(I1069*H1069,2)</f>
        <v>0</v>
      </c>
      <c r="K1069" s="94"/>
      <c r="L1069" s="10"/>
      <c r="M1069" s="95" t="s">
        <v>3</v>
      </c>
      <c r="N1069" s="96" t="s">
        <v>39</v>
      </c>
      <c r="P1069" s="97">
        <f>O1069*H1069</f>
        <v>0</v>
      </c>
      <c r="Q1069" s="97">
        <v>0</v>
      </c>
      <c r="R1069" s="97">
        <f>Q1069*H1069</f>
        <v>0</v>
      </c>
      <c r="S1069" s="97">
        <v>0</v>
      </c>
      <c r="T1069" s="98">
        <f>S1069*H1069</f>
        <v>0</v>
      </c>
      <c r="AR1069" s="99" t="s">
        <v>138</v>
      </c>
      <c r="AT1069" s="99" t="s">
        <v>93</v>
      </c>
      <c r="AU1069" s="99" t="s">
        <v>5</v>
      </c>
      <c r="AY1069" s="1" t="s">
        <v>90</v>
      </c>
      <c r="BE1069" s="100">
        <f>IF(N1069="základná",J1069,0)</f>
        <v>0</v>
      </c>
      <c r="BF1069" s="100">
        <f>IF(N1069="znížená",J1069,0)</f>
        <v>0</v>
      </c>
      <c r="BG1069" s="100">
        <f>IF(N1069="zákl. prenesená",J1069,0)</f>
        <v>0</v>
      </c>
      <c r="BH1069" s="100">
        <f>IF(N1069="zníž. prenesená",J1069,0)</f>
        <v>0</v>
      </c>
      <c r="BI1069" s="100">
        <f>IF(N1069="nulová",J1069,0)</f>
        <v>0</v>
      </c>
      <c r="BJ1069" s="1" t="s">
        <v>5</v>
      </c>
      <c r="BK1069" s="100">
        <f>ROUND(I1069*H1069,2)</f>
        <v>0</v>
      </c>
      <c r="BL1069" s="1" t="s">
        <v>138</v>
      </c>
      <c r="BM1069" s="99" t="s">
        <v>1175</v>
      </c>
    </row>
    <row r="1070" spans="2:65" s="101" customFormat="1" x14ac:dyDescent="0.2">
      <c r="B1070" s="102"/>
      <c r="D1070" s="103" t="s">
        <v>99</v>
      </c>
      <c r="E1070" s="104" t="s">
        <v>3</v>
      </c>
      <c r="F1070" s="105" t="s">
        <v>395</v>
      </c>
      <c r="H1070" s="106">
        <v>865.04399999999998</v>
      </c>
      <c r="I1070" s="107"/>
      <c r="L1070" s="102"/>
      <c r="M1070" s="108"/>
      <c r="T1070" s="109"/>
      <c r="AT1070" s="104" t="s">
        <v>99</v>
      </c>
      <c r="AU1070" s="104" t="s">
        <v>5</v>
      </c>
      <c r="AV1070" s="101" t="s">
        <v>5</v>
      </c>
      <c r="AW1070" s="101" t="s">
        <v>101</v>
      </c>
      <c r="AX1070" s="101" t="s">
        <v>89</v>
      </c>
      <c r="AY1070" s="104" t="s">
        <v>90</v>
      </c>
    </row>
    <row r="1071" spans="2:65" s="9" customFormat="1" ht="16.5" customHeight="1" x14ac:dyDescent="0.2">
      <c r="B1071" s="86"/>
      <c r="C1071" s="138" t="s">
        <v>1004</v>
      </c>
      <c r="D1071" s="138" t="s">
        <v>498</v>
      </c>
      <c r="E1071" s="139" t="s">
        <v>1092</v>
      </c>
      <c r="F1071" s="140" t="s">
        <v>1093</v>
      </c>
      <c r="G1071" s="141" t="s">
        <v>96</v>
      </c>
      <c r="H1071" s="142">
        <v>994.80100000000004</v>
      </c>
      <c r="I1071" s="143"/>
      <c r="J1071" s="144">
        <f>ROUND(I1071*H1071,2)</f>
        <v>0</v>
      </c>
      <c r="K1071" s="145"/>
      <c r="L1071" s="146"/>
      <c r="M1071" s="147" t="s">
        <v>3</v>
      </c>
      <c r="N1071" s="148" t="s">
        <v>39</v>
      </c>
      <c r="P1071" s="97">
        <f>O1071*H1071</f>
        <v>0</v>
      </c>
      <c r="Q1071" s="97">
        <v>2.9999999999999997E-4</v>
      </c>
      <c r="R1071" s="97">
        <f>Q1071*H1071</f>
        <v>0.29844029999999999</v>
      </c>
      <c r="S1071" s="97">
        <v>0</v>
      </c>
      <c r="T1071" s="98">
        <f>S1071*H1071</f>
        <v>0</v>
      </c>
      <c r="AR1071" s="99" t="s">
        <v>280</v>
      </c>
      <c r="AT1071" s="99" t="s">
        <v>498</v>
      </c>
      <c r="AU1071" s="99" t="s">
        <v>5</v>
      </c>
      <c r="AY1071" s="1" t="s">
        <v>90</v>
      </c>
      <c r="BE1071" s="100">
        <f>IF(N1071="základná",J1071,0)</f>
        <v>0</v>
      </c>
      <c r="BF1071" s="100">
        <f>IF(N1071="znížená",J1071,0)</f>
        <v>0</v>
      </c>
      <c r="BG1071" s="100">
        <f>IF(N1071="zákl. prenesená",J1071,0)</f>
        <v>0</v>
      </c>
      <c r="BH1071" s="100">
        <f>IF(N1071="zníž. prenesená",J1071,0)</f>
        <v>0</v>
      </c>
      <c r="BI1071" s="100">
        <f>IF(N1071="nulová",J1071,0)</f>
        <v>0</v>
      </c>
      <c r="BJ1071" s="1" t="s">
        <v>5</v>
      </c>
      <c r="BK1071" s="100">
        <f>ROUND(I1071*H1071,2)</f>
        <v>0</v>
      </c>
      <c r="BL1071" s="1" t="s">
        <v>138</v>
      </c>
      <c r="BM1071" s="99" t="s">
        <v>1176</v>
      </c>
    </row>
    <row r="1072" spans="2:65" s="101" customFormat="1" x14ac:dyDescent="0.2">
      <c r="B1072" s="102"/>
      <c r="D1072" s="103" t="s">
        <v>99</v>
      </c>
      <c r="E1072" s="104" t="s">
        <v>3</v>
      </c>
      <c r="F1072" s="105" t="s">
        <v>1177</v>
      </c>
      <c r="H1072" s="106">
        <v>994.80100000000004</v>
      </c>
      <c r="I1072" s="107"/>
      <c r="L1072" s="102"/>
      <c r="M1072" s="108"/>
      <c r="T1072" s="109"/>
      <c r="AT1072" s="104" t="s">
        <v>99</v>
      </c>
      <c r="AU1072" s="104" t="s">
        <v>5</v>
      </c>
      <c r="AV1072" s="101" t="s">
        <v>5</v>
      </c>
      <c r="AW1072" s="101" t="s">
        <v>101</v>
      </c>
      <c r="AX1072" s="101" t="s">
        <v>89</v>
      </c>
      <c r="AY1072" s="104" t="s">
        <v>90</v>
      </c>
    </row>
    <row r="1073" spans="2:65" s="9" customFormat="1" ht="37.9" customHeight="1" x14ac:dyDescent="0.2">
      <c r="B1073" s="86"/>
      <c r="C1073" s="87" t="s">
        <v>1178</v>
      </c>
      <c r="D1073" s="87" t="s">
        <v>93</v>
      </c>
      <c r="E1073" s="88" t="s">
        <v>1179</v>
      </c>
      <c r="F1073" s="89" t="s">
        <v>1180</v>
      </c>
      <c r="G1073" s="90" t="s">
        <v>96</v>
      </c>
      <c r="H1073" s="91">
        <v>865.04399999999998</v>
      </c>
      <c r="I1073" s="92"/>
      <c r="J1073" s="93">
        <f>ROUND(I1073*H1073,2)</f>
        <v>0</v>
      </c>
      <c r="K1073" s="94"/>
      <c r="L1073" s="10"/>
      <c r="M1073" s="95" t="s">
        <v>3</v>
      </c>
      <c r="N1073" s="96" t="s">
        <v>39</v>
      </c>
      <c r="P1073" s="97">
        <f>O1073*H1073</f>
        <v>0</v>
      </c>
      <c r="Q1073" s="97">
        <v>0</v>
      </c>
      <c r="R1073" s="97">
        <f>Q1073*H1073</f>
        <v>0</v>
      </c>
      <c r="S1073" s="97">
        <v>0</v>
      </c>
      <c r="T1073" s="98">
        <f>S1073*H1073</f>
        <v>0</v>
      </c>
      <c r="AR1073" s="99" t="s">
        <v>138</v>
      </c>
      <c r="AT1073" s="99" t="s">
        <v>93</v>
      </c>
      <c r="AU1073" s="99" t="s">
        <v>5</v>
      </c>
      <c r="AY1073" s="1" t="s">
        <v>90</v>
      </c>
      <c r="BE1073" s="100">
        <f>IF(N1073="základná",J1073,0)</f>
        <v>0</v>
      </c>
      <c r="BF1073" s="100">
        <f>IF(N1073="znížená",J1073,0)</f>
        <v>0</v>
      </c>
      <c r="BG1073" s="100">
        <f>IF(N1073="zákl. prenesená",J1073,0)</f>
        <v>0</v>
      </c>
      <c r="BH1073" s="100">
        <f>IF(N1073="zníž. prenesená",J1073,0)</f>
        <v>0</v>
      </c>
      <c r="BI1073" s="100">
        <f>IF(N1073="nulová",J1073,0)</f>
        <v>0</v>
      </c>
      <c r="BJ1073" s="1" t="s">
        <v>5</v>
      </c>
      <c r="BK1073" s="100">
        <f>ROUND(I1073*H1073,2)</f>
        <v>0</v>
      </c>
      <c r="BL1073" s="1" t="s">
        <v>138</v>
      </c>
      <c r="BM1073" s="99" t="s">
        <v>1181</v>
      </c>
    </row>
    <row r="1074" spans="2:65" s="118" customFormat="1" x14ac:dyDescent="0.2">
      <c r="B1074" s="119"/>
      <c r="D1074" s="103" t="s">
        <v>99</v>
      </c>
      <c r="E1074" s="120" t="s">
        <v>3</v>
      </c>
      <c r="F1074" s="121" t="s">
        <v>1182</v>
      </c>
      <c r="H1074" s="120" t="s">
        <v>3</v>
      </c>
      <c r="I1074" s="122"/>
      <c r="L1074" s="119"/>
      <c r="M1074" s="123"/>
      <c r="T1074" s="124"/>
      <c r="AT1074" s="120" t="s">
        <v>99</v>
      </c>
      <c r="AU1074" s="120" t="s">
        <v>5</v>
      </c>
      <c r="AV1074" s="118" t="s">
        <v>89</v>
      </c>
      <c r="AW1074" s="118" t="s">
        <v>101</v>
      </c>
      <c r="AX1074" s="118" t="s">
        <v>6</v>
      </c>
      <c r="AY1074" s="120" t="s">
        <v>90</v>
      </c>
    </row>
    <row r="1075" spans="2:65" s="101" customFormat="1" x14ac:dyDescent="0.2">
      <c r="B1075" s="102"/>
      <c r="D1075" s="103" t="s">
        <v>99</v>
      </c>
      <c r="E1075" s="104" t="s">
        <v>3</v>
      </c>
      <c r="F1075" s="105" t="s">
        <v>1183</v>
      </c>
      <c r="H1075" s="106">
        <v>801.17499999999995</v>
      </c>
      <c r="I1075" s="107"/>
      <c r="L1075" s="102"/>
      <c r="M1075" s="108"/>
      <c r="T1075" s="109"/>
      <c r="AT1075" s="104" t="s">
        <v>99</v>
      </c>
      <c r="AU1075" s="104" t="s">
        <v>5</v>
      </c>
      <c r="AV1075" s="101" t="s">
        <v>5</v>
      </c>
      <c r="AW1075" s="101" t="s">
        <v>101</v>
      </c>
      <c r="AX1075" s="101" t="s">
        <v>6</v>
      </c>
      <c r="AY1075" s="104" t="s">
        <v>90</v>
      </c>
    </row>
    <row r="1076" spans="2:65" s="101" customFormat="1" x14ac:dyDescent="0.2">
      <c r="B1076" s="102"/>
      <c r="D1076" s="103" t="s">
        <v>99</v>
      </c>
      <c r="E1076" s="104" t="s">
        <v>3</v>
      </c>
      <c r="F1076" s="105" t="s">
        <v>1184</v>
      </c>
      <c r="H1076" s="106">
        <v>37.408999999999999</v>
      </c>
      <c r="I1076" s="107"/>
      <c r="L1076" s="102"/>
      <c r="M1076" s="108"/>
      <c r="T1076" s="109"/>
      <c r="AT1076" s="104" t="s">
        <v>99</v>
      </c>
      <c r="AU1076" s="104" t="s">
        <v>5</v>
      </c>
      <c r="AV1076" s="101" t="s">
        <v>5</v>
      </c>
      <c r="AW1076" s="101" t="s">
        <v>101</v>
      </c>
      <c r="AX1076" s="101" t="s">
        <v>6</v>
      </c>
      <c r="AY1076" s="104" t="s">
        <v>90</v>
      </c>
    </row>
    <row r="1077" spans="2:65" s="101" customFormat="1" x14ac:dyDescent="0.2">
      <c r="B1077" s="102"/>
      <c r="D1077" s="103" t="s">
        <v>99</v>
      </c>
      <c r="E1077" s="104" t="s">
        <v>3</v>
      </c>
      <c r="F1077" s="105" t="s">
        <v>1185</v>
      </c>
      <c r="H1077" s="106">
        <v>26.46</v>
      </c>
      <c r="I1077" s="107"/>
      <c r="L1077" s="102"/>
      <c r="M1077" s="108"/>
      <c r="T1077" s="109"/>
      <c r="AT1077" s="104" t="s">
        <v>99</v>
      </c>
      <c r="AU1077" s="104" t="s">
        <v>5</v>
      </c>
      <c r="AV1077" s="101" t="s">
        <v>5</v>
      </c>
      <c r="AW1077" s="101" t="s">
        <v>101</v>
      </c>
      <c r="AX1077" s="101" t="s">
        <v>6</v>
      </c>
      <c r="AY1077" s="104" t="s">
        <v>90</v>
      </c>
    </row>
    <row r="1078" spans="2:65" s="110" customFormat="1" x14ac:dyDescent="0.2">
      <c r="B1078" s="111"/>
      <c r="D1078" s="103" t="s">
        <v>99</v>
      </c>
      <c r="E1078" s="112" t="s">
        <v>395</v>
      </c>
      <c r="F1078" s="113" t="s">
        <v>103</v>
      </c>
      <c r="H1078" s="114">
        <v>865.04399999999998</v>
      </c>
      <c r="I1078" s="115"/>
      <c r="L1078" s="111"/>
      <c r="M1078" s="116"/>
      <c r="T1078" s="117"/>
      <c r="AT1078" s="112" t="s">
        <v>99</v>
      </c>
      <c r="AU1078" s="112" t="s">
        <v>5</v>
      </c>
      <c r="AV1078" s="110" t="s">
        <v>97</v>
      </c>
      <c r="AW1078" s="110" t="s">
        <v>101</v>
      </c>
      <c r="AX1078" s="110" t="s">
        <v>89</v>
      </c>
      <c r="AY1078" s="112" t="s">
        <v>90</v>
      </c>
    </row>
    <row r="1079" spans="2:65" s="9" customFormat="1" ht="37.9" customHeight="1" x14ac:dyDescent="0.2">
      <c r="B1079" s="86"/>
      <c r="C1079" s="138" t="s">
        <v>1008</v>
      </c>
      <c r="D1079" s="138" t="s">
        <v>498</v>
      </c>
      <c r="E1079" s="139" t="s">
        <v>1186</v>
      </c>
      <c r="F1079" s="140" t="s">
        <v>1187</v>
      </c>
      <c r="G1079" s="141" t="s">
        <v>96</v>
      </c>
      <c r="H1079" s="142">
        <v>994.80100000000004</v>
      </c>
      <c r="I1079" s="143"/>
      <c r="J1079" s="144">
        <f>ROUND(I1079*H1079,2)</f>
        <v>0</v>
      </c>
      <c r="K1079" s="145"/>
      <c r="L1079" s="146"/>
      <c r="M1079" s="147" t="s">
        <v>3</v>
      </c>
      <c r="N1079" s="148" t="s">
        <v>39</v>
      </c>
      <c r="P1079" s="97">
        <f>O1079*H1079</f>
        <v>0</v>
      </c>
      <c r="Q1079" s="97">
        <v>0</v>
      </c>
      <c r="R1079" s="97">
        <f>Q1079*H1079</f>
        <v>0</v>
      </c>
      <c r="S1079" s="97">
        <v>0</v>
      </c>
      <c r="T1079" s="98">
        <f>S1079*H1079</f>
        <v>0</v>
      </c>
      <c r="AR1079" s="99" t="s">
        <v>280</v>
      </c>
      <c r="AT1079" s="99" t="s">
        <v>498</v>
      </c>
      <c r="AU1079" s="99" t="s">
        <v>5</v>
      </c>
      <c r="AY1079" s="1" t="s">
        <v>90</v>
      </c>
      <c r="BE1079" s="100">
        <f>IF(N1079="základná",J1079,0)</f>
        <v>0</v>
      </c>
      <c r="BF1079" s="100">
        <f>IF(N1079="znížená",J1079,0)</f>
        <v>0</v>
      </c>
      <c r="BG1079" s="100">
        <f>IF(N1079="zákl. prenesená",J1079,0)</f>
        <v>0</v>
      </c>
      <c r="BH1079" s="100">
        <f>IF(N1079="zníž. prenesená",J1079,0)</f>
        <v>0</v>
      </c>
      <c r="BI1079" s="100">
        <f>IF(N1079="nulová",J1079,0)</f>
        <v>0</v>
      </c>
      <c r="BJ1079" s="1" t="s">
        <v>5</v>
      </c>
      <c r="BK1079" s="100">
        <f>ROUND(I1079*H1079,2)</f>
        <v>0</v>
      </c>
      <c r="BL1079" s="1" t="s">
        <v>138</v>
      </c>
      <c r="BM1079" s="99" t="s">
        <v>1188</v>
      </c>
    </row>
    <row r="1080" spans="2:65" s="101" customFormat="1" x14ac:dyDescent="0.2">
      <c r="B1080" s="102"/>
      <c r="D1080" s="103" t="s">
        <v>99</v>
      </c>
      <c r="E1080" s="104" t="s">
        <v>3</v>
      </c>
      <c r="F1080" s="105" t="s">
        <v>1177</v>
      </c>
      <c r="H1080" s="106">
        <v>994.80100000000004</v>
      </c>
      <c r="I1080" s="107"/>
      <c r="L1080" s="102"/>
      <c r="M1080" s="108"/>
      <c r="T1080" s="109"/>
      <c r="AT1080" s="104" t="s">
        <v>99</v>
      </c>
      <c r="AU1080" s="104" t="s">
        <v>5</v>
      </c>
      <c r="AV1080" s="101" t="s">
        <v>5</v>
      </c>
      <c r="AW1080" s="101" t="s">
        <v>101</v>
      </c>
      <c r="AX1080" s="101" t="s">
        <v>6</v>
      </c>
      <c r="AY1080" s="104" t="s">
        <v>90</v>
      </c>
    </row>
    <row r="1081" spans="2:65" s="110" customFormat="1" x14ac:dyDescent="0.2">
      <c r="B1081" s="111"/>
      <c r="D1081" s="103" t="s">
        <v>99</v>
      </c>
      <c r="E1081" s="112" t="s">
        <v>3</v>
      </c>
      <c r="F1081" s="113" t="s">
        <v>103</v>
      </c>
      <c r="H1081" s="114">
        <v>994.80100000000004</v>
      </c>
      <c r="I1081" s="115"/>
      <c r="L1081" s="111"/>
      <c r="M1081" s="116"/>
      <c r="T1081" s="117"/>
      <c r="AT1081" s="112" t="s">
        <v>99</v>
      </c>
      <c r="AU1081" s="112" t="s">
        <v>5</v>
      </c>
      <c r="AV1081" s="110" t="s">
        <v>97</v>
      </c>
      <c r="AW1081" s="110" t="s">
        <v>101</v>
      </c>
      <c r="AX1081" s="110" t="s">
        <v>89</v>
      </c>
      <c r="AY1081" s="112" t="s">
        <v>90</v>
      </c>
    </row>
    <row r="1082" spans="2:65" s="9" customFormat="1" ht="16.5" customHeight="1" x14ac:dyDescent="0.2">
      <c r="B1082" s="86"/>
      <c r="C1082" s="138" t="s">
        <v>1189</v>
      </c>
      <c r="D1082" s="138" t="s">
        <v>498</v>
      </c>
      <c r="E1082" s="139" t="s">
        <v>1190</v>
      </c>
      <c r="F1082" s="140" t="s">
        <v>1191</v>
      </c>
      <c r="G1082" s="141" t="s">
        <v>177</v>
      </c>
      <c r="H1082" s="142">
        <v>5190.2640000000001</v>
      </c>
      <c r="I1082" s="143"/>
      <c r="J1082" s="144">
        <f>ROUND(I1082*H1082,2)</f>
        <v>0</v>
      </c>
      <c r="K1082" s="145"/>
      <c r="L1082" s="146"/>
      <c r="M1082" s="147" t="s">
        <v>3</v>
      </c>
      <c r="N1082" s="148" t="s">
        <v>39</v>
      </c>
      <c r="P1082" s="97">
        <f>O1082*H1082</f>
        <v>0</v>
      </c>
      <c r="Q1082" s="97">
        <v>0</v>
      </c>
      <c r="R1082" s="97">
        <f>Q1082*H1082</f>
        <v>0</v>
      </c>
      <c r="S1082" s="97">
        <v>0</v>
      </c>
      <c r="T1082" s="98">
        <f>S1082*H1082</f>
        <v>0</v>
      </c>
      <c r="AR1082" s="99" t="s">
        <v>280</v>
      </c>
      <c r="AT1082" s="99" t="s">
        <v>498</v>
      </c>
      <c r="AU1082" s="99" t="s">
        <v>5</v>
      </c>
      <c r="AY1082" s="1" t="s">
        <v>90</v>
      </c>
      <c r="BE1082" s="100">
        <f>IF(N1082="základná",J1082,0)</f>
        <v>0</v>
      </c>
      <c r="BF1082" s="100">
        <f>IF(N1082="znížená",J1082,0)</f>
        <v>0</v>
      </c>
      <c r="BG1082" s="100">
        <f>IF(N1082="zákl. prenesená",J1082,0)</f>
        <v>0</v>
      </c>
      <c r="BH1082" s="100">
        <f>IF(N1082="zníž. prenesená",J1082,0)</f>
        <v>0</v>
      </c>
      <c r="BI1082" s="100">
        <f>IF(N1082="nulová",J1082,0)</f>
        <v>0</v>
      </c>
      <c r="BJ1082" s="1" t="s">
        <v>5</v>
      </c>
      <c r="BK1082" s="100">
        <f>ROUND(I1082*H1082,2)</f>
        <v>0</v>
      </c>
      <c r="BL1082" s="1" t="s">
        <v>138</v>
      </c>
      <c r="BM1082" s="99" t="s">
        <v>1192</v>
      </c>
    </row>
    <row r="1083" spans="2:65" s="101" customFormat="1" x14ac:dyDescent="0.2">
      <c r="B1083" s="102"/>
      <c r="D1083" s="103" t="s">
        <v>99</v>
      </c>
      <c r="E1083" s="104" t="s">
        <v>3</v>
      </c>
      <c r="F1083" s="105" t="s">
        <v>1193</v>
      </c>
      <c r="H1083" s="106">
        <v>5190.2640000000001</v>
      </c>
      <c r="I1083" s="107"/>
      <c r="L1083" s="102"/>
      <c r="M1083" s="108"/>
      <c r="T1083" s="109"/>
      <c r="AT1083" s="104" t="s">
        <v>99</v>
      </c>
      <c r="AU1083" s="104" t="s">
        <v>5</v>
      </c>
      <c r="AV1083" s="101" t="s">
        <v>5</v>
      </c>
      <c r="AW1083" s="101" t="s">
        <v>101</v>
      </c>
      <c r="AX1083" s="101" t="s">
        <v>89</v>
      </c>
      <c r="AY1083" s="104" t="s">
        <v>90</v>
      </c>
    </row>
    <row r="1084" spans="2:65" s="9" customFormat="1" ht="16.5" customHeight="1" x14ac:dyDescent="0.2">
      <c r="B1084" s="86"/>
      <c r="C1084" s="138" t="s">
        <v>1047</v>
      </c>
      <c r="D1084" s="138" t="s">
        <v>498</v>
      </c>
      <c r="E1084" s="139" t="s">
        <v>1194</v>
      </c>
      <c r="F1084" s="140" t="s">
        <v>1195</v>
      </c>
      <c r="G1084" s="141" t="s">
        <v>177</v>
      </c>
      <c r="H1084" s="142">
        <v>5190.2640000000001</v>
      </c>
      <c r="I1084" s="143"/>
      <c r="J1084" s="144">
        <f>ROUND(I1084*H1084,2)</f>
        <v>0</v>
      </c>
      <c r="K1084" s="145"/>
      <c r="L1084" s="146"/>
      <c r="M1084" s="147" t="s">
        <v>3</v>
      </c>
      <c r="N1084" s="148" t="s">
        <v>39</v>
      </c>
      <c r="P1084" s="97">
        <f>O1084*H1084</f>
        <v>0</v>
      </c>
      <c r="Q1084" s="97">
        <v>0</v>
      </c>
      <c r="R1084" s="97">
        <f>Q1084*H1084</f>
        <v>0</v>
      </c>
      <c r="S1084" s="97">
        <v>0</v>
      </c>
      <c r="T1084" s="98">
        <f>S1084*H1084</f>
        <v>0</v>
      </c>
      <c r="AR1084" s="99" t="s">
        <v>280</v>
      </c>
      <c r="AT1084" s="99" t="s">
        <v>498</v>
      </c>
      <c r="AU1084" s="99" t="s">
        <v>5</v>
      </c>
      <c r="AY1084" s="1" t="s">
        <v>90</v>
      </c>
      <c r="BE1084" s="100">
        <f>IF(N1084="základná",J1084,0)</f>
        <v>0</v>
      </c>
      <c r="BF1084" s="100">
        <f>IF(N1084="znížená",J1084,0)</f>
        <v>0</v>
      </c>
      <c r="BG1084" s="100">
        <f>IF(N1084="zákl. prenesená",J1084,0)</f>
        <v>0</v>
      </c>
      <c r="BH1084" s="100">
        <f>IF(N1084="zníž. prenesená",J1084,0)</f>
        <v>0</v>
      </c>
      <c r="BI1084" s="100">
        <f>IF(N1084="nulová",J1084,0)</f>
        <v>0</v>
      </c>
      <c r="BJ1084" s="1" t="s">
        <v>5</v>
      </c>
      <c r="BK1084" s="100">
        <f>ROUND(I1084*H1084,2)</f>
        <v>0</v>
      </c>
      <c r="BL1084" s="1" t="s">
        <v>138</v>
      </c>
      <c r="BM1084" s="99" t="s">
        <v>1196</v>
      </c>
    </row>
    <row r="1085" spans="2:65" s="9" customFormat="1" ht="33" customHeight="1" x14ac:dyDescent="0.2">
      <c r="B1085" s="86"/>
      <c r="C1085" s="87" t="s">
        <v>1197</v>
      </c>
      <c r="D1085" s="87" t="s">
        <v>93</v>
      </c>
      <c r="E1085" s="88" t="s">
        <v>1198</v>
      </c>
      <c r="F1085" s="89" t="s">
        <v>1199</v>
      </c>
      <c r="G1085" s="90" t="s">
        <v>164</v>
      </c>
      <c r="H1085" s="91">
        <v>9</v>
      </c>
      <c r="I1085" s="92"/>
      <c r="J1085" s="93">
        <f>ROUND(I1085*H1085,2)</f>
        <v>0</v>
      </c>
      <c r="K1085" s="94"/>
      <c r="L1085" s="10"/>
      <c r="M1085" s="95" t="s">
        <v>3</v>
      </c>
      <c r="N1085" s="96" t="s">
        <v>39</v>
      </c>
      <c r="P1085" s="97">
        <f>O1085*H1085</f>
        <v>0</v>
      </c>
      <c r="Q1085" s="97">
        <v>7.9299999999999998E-4</v>
      </c>
      <c r="R1085" s="97">
        <f>Q1085*H1085</f>
        <v>7.1370000000000001E-3</v>
      </c>
      <c r="S1085" s="97">
        <v>0</v>
      </c>
      <c r="T1085" s="98">
        <f>S1085*H1085</f>
        <v>0</v>
      </c>
      <c r="AR1085" s="99" t="s">
        <v>138</v>
      </c>
      <c r="AT1085" s="99" t="s">
        <v>93</v>
      </c>
      <c r="AU1085" s="99" t="s">
        <v>5</v>
      </c>
      <c r="AY1085" s="1" t="s">
        <v>90</v>
      </c>
      <c r="BE1085" s="100">
        <f>IF(N1085="základná",J1085,0)</f>
        <v>0</v>
      </c>
      <c r="BF1085" s="100">
        <f>IF(N1085="znížená",J1085,0)</f>
        <v>0</v>
      </c>
      <c r="BG1085" s="100">
        <f>IF(N1085="zákl. prenesená",J1085,0)</f>
        <v>0</v>
      </c>
      <c r="BH1085" s="100">
        <f>IF(N1085="zníž. prenesená",J1085,0)</f>
        <v>0</v>
      </c>
      <c r="BI1085" s="100">
        <f>IF(N1085="nulová",J1085,0)</f>
        <v>0</v>
      </c>
      <c r="BJ1085" s="1" t="s">
        <v>5</v>
      </c>
      <c r="BK1085" s="100">
        <f>ROUND(I1085*H1085,2)</f>
        <v>0</v>
      </c>
      <c r="BL1085" s="1" t="s">
        <v>138</v>
      </c>
      <c r="BM1085" s="99" t="s">
        <v>1200</v>
      </c>
    </row>
    <row r="1086" spans="2:65" s="9" customFormat="1" ht="24.2" customHeight="1" x14ac:dyDescent="0.2">
      <c r="B1086" s="86"/>
      <c r="C1086" s="138" t="s">
        <v>1201</v>
      </c>
      <c r="D1086" s="138" t="s">
        <v>498</v>
      </c>
      <c r="E1086" s="139" t="s">
        <v>1202</v>
      </c>
      <c r="F1086" s="140" t="s">
        <v>1203</v>
      </c>
      <c r="G1086" s="141" t="s">
        <v>96</v>
      </c>
      <c r="H1086" s="142">
        <v>2.25</v>
      </c>
      <c r="I1086" s="143"/>
      <c r="J1086" s="144">
        <f>ROUND(I1086*H1086,2)</f>
        <v>0</v>
      </c>
      <c r="K1086" s="145"/>
      <c r="L1086" s="146"/>
      <c r="M1086" s="147" t="s">
        <v>3</v>
      </c>
      <c r="N1086" s="148" t="s">
        <v>39</v>
      </c>
      <c r="P1086" s="97">
        <f>O1086*H1086</f>
        <v>0</v>
      </c>
      <c r="Q1086" s="97">
        <v>2.5400000000000002E-3</v>
      </c>
      <c r="R1086" s="97">
        <f>Q1086*H1086</f>
        <v>5.7150000000000005E-3</v>
      </c>
      <c r="S1086" s="97">
        <v>0</v>
      </c>
      <c r="T1086" s="98">
        <f>S1086*H1086</f>
        <v>0</v>
      </c>
      <c r="AR1086" s="99" t="s">
        <v>280</v>
      </c>
      <c r="AT1086" s="99" t="s">
        <v>498</v>
      </c>
      <c r="AU1086" s="99" t="s">
        <v>5</v>
      </c>
      <c r="AY1086" s="1" t="s">
        <v>90</v>
      </c>
      <c r="BE1086" s="100">
        <f>IF(N1086="základná",J1086,0)</f>
        <v>0</v>
      </c>
      <c r="BF1086" s="100">
        <f>IF(N1086="znížená",J1086,0)</f>
        <v>0</v>
      </c>
      <c r="BG1086" s="100">
        <f>IF(N1086="zákl. prenesená",J1086,0)</f>
        <v>0</v>
      </c>
      <c r="BH1086" s="100">
        <f>IF(N1086="zníž. prenesená",J1086,0)</f>
        <v>0</v>
      </c>
      <c r="BI1086" s="100">
        <f>IF(N1086="nulová",J1086,0)</f>
        <v>0</v>
      </c>
      <c r="BJ1086" s="1" t="s">
        <v>5</v>
      </c>
      <c r="BK1086" s="100">
        <f>ROUND(I1086*H1086,2)</f>
        <v>0</v>
      </c>
      <c r="BL1086" s="1" t="s">
        <v>138</v>
      </c>
      <c r="BM1086" s="99" t="s">
        <v>1204</v>
      </c>
    </row>
    <row r="1087" spans="2:65" s="9" customFormat="1" ht="24.2" customHeight="1" x14ac:dyDescent="0.2">
      <c r="B1087" s="86"/>
      <c r="C1087" s="87" t="s">
        <v>1205</v>
      </c>
      <c r="D1087" s="87" t="s">
        <v>93</v>
      </c>
      <c r="E1087" s="88" t="s">
        <v>1206</v>
      </c>
      <c r="F1087" s="89" t="s">
        <v>1207</v>
      </c>
      <c r="G1087" s="90" t="s">
        <v>177</v>
      </c>
      <c r="H1087" s="91">
        <v>26</v>
      </c>
      <c r="I1087" s="92"/>
      <c r="J1087" s="93">
        <f>ROUND(I1087*H1087,2)</f>
        <v>0</v>
      </c>
      <c r="K1087" s="94"/>
      <c r="L1087" s="10"/>
      <c r="M1087" s="95" t="s">
        <v>3</v>
      </c>
      <c r="N1087" s="96" t="s">
        <v>39</v>
      </c>
      <c r="P1087" s="97">
        <f>O1087*H1087</f>
        <v>0</v>
      </c>
      <c r="Q1087" s="97">
        <v>1.0000000000000001E-5</v>
      </c>
      <c r="R1087" s="97">
        <f>Q1087*H1087</f>
        <v>2.6000000000000003E-4</v>
      </c>
      <c r="S1087" s="97">
        <v>0</v>
      </c>
      <c r="T1087" s="98">
        <f>S1087*H1087</f>
        <v>0</v>
      </c>
      <c r="AR1087" s="99" t="s">
        <v>138</v>
      </c>
      <c r="AT1087" s="99" t="s">
        <v>93</v>
      </c>
      <c r="AU1087" s="99" t="s">
        <v>5</v>
      </c>
      <c r="AY1087" s="1" t="s">
        <v>90</v>
      </c>
      <c r="BE1087" s="100">
        <f>IF(N1087="základná",J1087,0)</f>
        <v>0</v>
      </c>
      <c r="BF1087" s="100">
        <f>IF(N1087="znížená",J1087,0)</f>
        <v>0</v>
      </c>
      <c r="BG1087" s="100">
        <f>IF(N1087="zákl. prenesená",J1087,0)</f>
        <v>0</v>
      </c>
      <c r="BH1087" s="100">
        <f>IF(N1087="zníž. prenesená",J1087,0)</f>
        <v>0</v>
      </c>
      <c r="BI1087" s="100">
        <f>IF(N1087="nulová",J1087,0)</f>
        <v>0</v>
      </c>
      <c r="BJ1087" s="1" t="s">
        <v>5</v>
      </c>
      <c r="BK1087" s="100">
        <f>ROUND(I1087*H1087,2)</f>
        <v>0</v>
      </c>
      <c r="BL1087" s="1" t="s">
        <v>138</v>
      </c>
      <c r="BM1087" s="99" t="s">
        <v>1208</v>
      </c>
    </row>
    <row r="1088" spans="2:65" s="101" customFormat="1" x14ac:dyDescent="0.2">
      <c r="B1088" s="102"/>
      <c r="D1088" s="103" t="s">
        <v>99</v>
      </c>
      <c r="E1088" s="104" t="s">
        <v>3</v>
      </c>
      <c r="F1088" s="105" t="s">
        <v>1209</v>
      </c>
      <c r="H1088" s="106">
        <v>26</v>
      </c>
      <c r="I1088" s="107"/>
      <c r="L1088" s="102"/>
      <c r="M1088" s="108"/>
      <c r="T1088" s="109"/>
      <c r="AT1088" s="104" t="s">
        <v>99</v>
      </c>
      <c r="AU1088" s="104" t="s">
        <v>5</v>
      </c>
      <c r="AV1088" s="101" t="s">
        <v>5</v>
      </c>
      <c r="AW1088" s="101" t="s">
        <v>101</v>
      </c>
      <c r="AX1088" s="101" t="s">
        <v>89</v>
      </c>
      <c r="AY1088" s="104" t="s">
        <v>90</v>
      </c>
    </row>
    <row r="1089" spans="2:65" s="9" customFormat="1" ht="24.2" customHeight="1" x14ac:dyDescent="0.2">
      <c r="B1089" s="86"/>
      <c r="C1089" s="138" t="s">
        <v>1210</v>
      </c>
      <c r="D1089" s="138" t="s">
        <v>498</v>
      </c>
      <c r="E1089" s="139" t="s">
        <v>1211</v>
      </c>
      <c r="F1089" s="140" t="s">
        <v>1212</v>
      </c>
      <c r="G1089" s="141" t="s">
        <v>96</v>
      </c>
      <c r="H1089" s="142">
        <v>6.5</v>
      </c>
      <c r="I1089" s="143"/>
      <c r="J1089" s="144">
        <f>ROUND(I1089*H1089,2)</f>
        <v>0</v>
      </c>
      <c r="K1089" s="145"/>
      <c r="L1089" s="146"/>
      <c r="M1089" s="147" t="s">
        <v>3</v>
      </c>
      <c r="N1089" s="148" t="s">
        <v>39</v>
      </c>
      <c r="P1089" s="97">
        <f>O1089*H1089</f>
        <v>0</v>
      </c>
      <c r="Q1089" s="97">
        <v>2.2000000000000001E-3</v>
      </c>
      <c r="R1089" s="97">
        <f>Q1089*H1089</f>
        <v>1.43E-2</v>
      </c>
      <c r="S1089" s="97">
        <v>0</v>
      </c>
      <c r="T1089" s="98">
        <f>S1089*H1089</f>
        <v>0</v>
      </c>
      <c r="AR1089" s="99" t="s">
        <v>280</v>
      </c>
      <c r="AT1089" s="99" t="s">
        <v>498</v>
      </c>
      <c r="AU1089" s="99" t="s">
        <v>5</v>
      </c>
      <c r="AY1089" s="1" t="s">
        <v>90</v>
      </c>
      <c r="BE1089" s="100">
        <f>IF(N1089="základná",J1089,0)</f>
        <v>0</v>
      </c>
      <c r="BF1089" s="100">
        <f>IF(N1089="znížená",J1089,0)</f>
        <v>0</v>
      </c>
      <c r="BG1089" s="100">
        <f>IF(N1089="zákl. prenesená",J1089,0)</f>
        <v>0</v>
      </c>
      <c r="BH1089" s="100">
        <f>IF(N1089="zníž. prenesená",J1089,0)</f>
        <v>0</v>
      </c>
      <c r="BI1089" s="100">
        <f>IF(N1089="nulová",J1089,0)</f>
        <v>0</v>
      </c>
      <c r="BJ1089" s="1" t="s">
        <v>5</v>
      </c>
      <c r="BK1089" s="100">
        <f>ROUND(I1089*H1089,2)</f>
        <v>0</v>
      </c>
      <c r="BL1089" s="1" t="s">
        <v>138</v>
      </c>
      <c r="BM1089" s="99" t="s">
        <v>1213</v>
      </c>
    </row>
    <row r="1090" spans="2:65" s="101" customFormat="1" x14ac:dyDescent="0.2">
      <c r="B1090" s="102"/>
      <c r="D1090" s="103" t="s">
        <v>99</v>
      </c>
      <c r="F1090" s="105" t="s">
        <v>1214</v>
      </c>
      <c r="H1090" s="106">
        <v>6.5</v>
      </c>
      <c r="I1090" s="107"/>
      <c r="L1090" s="102"/>
      <c r="M1090" s="108"/>
      <c r="T1090" s="109"/>
      <c r="AT1090" s="104" t="s">
        <v>99</v>
      </c>
      <c r="AU1090" s="104" t="s">
        <v>5</v>
      </c>
      <c r="AV1090" s="101" t="s">
        <v>5</v>
      </c>
      <c r="AW1090" s="101" t="s">
        <v>11</v>
      </c>
      <c r="AX1090" s="101" t="s">
        <v>89</v>
      </c>
      <c r="AY1090" s="104" t="s">
        <v>90</v>
      </c>
    </row>
    <row r="1091" spans="2:65" s="9" customFormat="1" ht="24.2" customHeight="1" x14ac:dyDescent="0.2">
      <c r="B1091" s="86"/>
      <c r="C1091" s="87" t="s">
        <v>1215</v>
      </c>
      <c r="D1091" s="87" t="s">
        <v>93</v>
      </c>
      <c r="E1091" s="88" t="s">
        <v>1216</v>
      </c>
      <c r="F1091" s="89" t="s">
        <v>1217</v>
      </c>
      <c r="G1091" s="90" t="s">
        <v>177</v>
      </c>
      <c r="H1091" s="91">
        <v>4</v>
      </c>
      <c r="I1091" s="92"/>
      <c r="J1091" s="93">
        <f t="shared" ref="J1091:J1099" si="0">ROUND(I1091*H1091,2)</f>
        <v>0</v>
      </c>
      <c r="K1091" s="94"/>
      <c r="L1091" s="10"/>
      <c r="M1091" s="95" t="s">
        <v>3</v>
      </c>
      <c r="N1091" s="96" t="s">
        <v>39</v>
      </c>
      <c r="P1091" s="97">
        <f t="shared" ref="P1091:P1099" si="1">O1091*H1091</f>
        <v>0</v>
      </c>
      <c r="Q1091" s="97">
        <v>5.5000000000000002E-5</v>
      </c>
      <c r="R1091" s="97">
        <f t="shared" ref="R1091:R1099" si="2">Q1091*H1091</f>
        <v>2.2000000000000001E-4</v>
      </c>
      <c r="S1091" s="97">
        <v>0</v>
      </c>
      <c r="T1091" s="98">
        <f t="shared" ref="T1091:T1099" si="3">S1091*H1091</f>
        <v>0</v>
      </c>
      <c r="AR1091" s="99" t="s">
        <v>138</v>
      </c>
      <c r="AT1091" s="99" t="s">
        <v>93</v>
      </c>
      <c r="AU1091" s="99" t="s">
        <v>5</v>
      </c>
      <c r="AY1091" s="1" t="s">
        <v>90</v>
      </c>
      <c r="BE1091" s="100">
        <f t="shared" ref="BE1091:BE1099" si="4">IF(N1091="základná",J1091,0)</f>
        <v>0</v>
      </c>
      <c r="BF1091" s="100">
        <f t="shared" ref="BF1091:BF1099" si="5">IF(N1091="znížená",J1091,0)</f>
        <v>0</v>
      </c>
      <c r="BG1091" s="100">
        <f t="shared" ref="BG1091:BG1099" si="6">IF(N1091="zákl. prenesená",J1091,0)</f>
        <v>0</v>
      </c>
      <c r="BH1091" s="100">
        <f t="shared" ref="BH1091:BH1099" si="7">IF(N1091="zníž. prenesená",J1091,0)</f>
        <v>0</v>
      </c>
      <c r="BI1091" s="100">
        <f t="shared" ref="BI1091:BI1099" si="8">IF(N1091="nulová",J1091,0)</f>
        <v>0</v>
      </c>
      <c r="BJ1091" s="1" t="s">
        <v>5</v>
      </c>
      <c r="BK1091" s="100">
        <f t="shared" ref="BK1091:BK1099" si="9">ROUND(I1091*H1091,2)</f>
        <v>0</v>
      </c>
      <c r="BL1091" s="1" t="s">
        <v>138</v>
      </c>
      <c r="BM1091" s="99" t="s">
        <v>1218</v>
      </c>
    </row>
    <row r="1092" spans="2:65" s="9" customFormat="1" ht="24.2" customHeight="1" x14ac:dyDescent="0.2">
      <c r="B1092" s="86"/>
      <c r="C1092" s="138" t="s">
        <v>1041</v>
      </c>
      <c r="D1092" s="138" t="s">
        <v>498</v>
      </c>
      <c r="E1092" s="139" t="s">
        <v>1219</v>
      </c>
      <c r="F1092" s="140" t="s">
        <v>1220</v>
      </c>
      <c r="G1092" s="141" t="s">
        <v>177</v>
      </c>
      <c r="H1092" s="142">
        <v>4</v>
      </c>
      <c r="I1092" s="143"/>
      <c r="J1092" s="144">
        <f t="shared" si="0"/>
        <v>0</v>
      </c>
      <c r="K1092" s="145"/>
      <c r="L1092" s="146"/>
      <c r="M1092" s="147" t="s">
        <v>3</v>
      </c>
      <c r="N1092" s="148" t="s">
        <v>39</v>
      </c>
      <c r="P1092" s="97">
        <f t="shared" si="1"/>
        <v>0</v>
      </c>
      <c r="Q1092" s="97">
        <v>0</v>
      </c>
      <c r="R1092" s="97">
        <f t="shared" si="2"/>
        <v>0</v>
      </c>
      <c r="S1092" s="97">
        <v>0</v>
      </c>
      <c r="T1092" s="98">
        <f t="shared" si="3"/>
        <v>0</v>
      </c>
      <c r="AR1092" s="99" t="s">
        <v>280</v>
      </c>
      <c r="AT1092" s="99" t="s">
        <v>498</v>
      </c>
      <c r="AU1092" s="99" t="s">
        <v>5</v>
      </c>
      <c r="AY1092" s="1" t="s">
        <v>90</v>
      </c>
      <c r="BE1092" s="100">
        <f t="shared" si="4"/>
        <v>0</v>
      </c>
      <c r="BF1092" s="100">
        <f t="shared" si="5"/>
        <v>0</v>
      </c>
      <c r="BG1092" s="100">
        <f t="shared" si="6"/>
        <v>0</v>
      </c>
      <c r="BH1092" s="100">
        <f t="shared" si="7"/>
        <v>0</v>
      </c>
      <c r="BI1092" s="100">
        <f t="shared" si="8"/>
        <v>0</v>
      </c>
      <c r="BJ1092" s="1" t="s">
        <v>5</v>
      </c>
      <c r="BK1092" s="100">
        <f t="shared" si="9"/>
        <v>0</v>
      </c>
      <c r="BL1092" s="1" t="s">
        <v>138</v>
      </c>
      <c r="BM1092" s="99" t="s">
        <v>1221</v>
      </c>
    </row>
    <row r="1093" spans="2:65" s="9" customFormat="1" ht="21.75" customHeight="1" x14ac:dyDescent="0.2">
      <c r="B1093" s="86"/>
      <c r="C1093" s="87" t="s">
        <v>1222</v>
      </c>
      <c r="D1093" s="87" t="s">
        <v>93</v>
      </c>
      <c r="E1093" s="88" t="s">
        <v>1223</v>
      </c>
      <c r="F1093" s="89" t="s">
        <v>1224</v>
      </c>
      <c r="G1093" s="90" t="s">
        <v>177</v>
      </c>
      <c r="H1093" s="91">
        <v>32</v>
      </c>
      <c r="I1093" s="92"/>
      <c r="J1093" s="93">
        <f t="shared" si="0"/>
        <v>0</v>
      </c>
      <c r="K1093" s="94"/>
      <c r="L1093" s="10"/>
      <c r="M1093" s="95" t="s">
        <v>3</v>
      </c>
      <c r="N1093" s="96" t="s">
        <v>39</v>
      </c>
      <c r="P1093" s="97">
        <f t="shared" si="1"/>
        <v>0</v>
      </c>
      <c r="Q1093" s="97">
        <v>7.9999999999999996E-6</v>
      </c>
      <c r="R1093" s="97">
        <f t="shared" si="2"/>
        <v>2.5599999999999999E-4</v>
      </c>
      <c r="S1093" s="97">
        <v>0</v>
      </c>
      <c r="T1093" s="98">
        <f t="shared" si="3"/>
        <v>0</v>
      </c>
      <c r="AR1093" s="99" t="s">
        <v>138</v>
      </c>
      <c r="AT1093" s="99" t="s">
        <v>93</v>
      </c>
      <c r="AU1093" s="99" t="s">
        <v>5</v>
      </c>
      <c r="AY1093" s="1" t="s">
        <v>90</v>
      </c>
      <c r="BE1093" s="100">
        <f t="shared" si="4"/>
        <v>0</v>
      </c>
      <c r="BF1093" s="100">
        <f t="shared" si="5"/>
        <v>0</v>
      </c>
      <c r="BG1093" s="100">
        <f t="shared" si="6"/>
        <v>0</v>
      </c>
      <c r="BH1093" s="100">
        <f t="shared" si="7"/>
        <v>0</v>
      </c>
      <c r="BI1093" s="100">
        <f t="shared" si="8"/>
        <v>0</v>
      </c>
      <c r="BJ1093" s="1" t="s">
        <v>5</v>
      </c>
      <c r="BK1093" s="100">
        <f t="shared" si="9"/>
        <v>0</v>
      </c>
      <c r="BL1093" s="1" t="s">
        <v>138</v>
      </c>
      <c r="BM1093" s="99" t="s">
        <v>1225</v>
      </c>
    </row>
    <row r="1094" spans="2:65" s="9" customFormat="1" ht="24.2" customHeight="1" x14ac:dyDescent="0.2">
      <c r="B1094" s="86"/>
      <c r="C1094" s="138" t="s">
        <v>1045</v>
      </c>
      <c r="D1094" s="138" t="s">
        <v>498</v>
      </c>
      <c r="E1094" s="139" t="s">
        <v>1226</v>
      </c>
      <c r="F1094" s="140" t="s">
        <v>1227</v>
      </c>
      <c r="G1094" s="141" t="s">
        <v>177</v>
      </c>
      <c r="H1094" s="142">
        <v>32</v>
      </c>
      <c r="I1094" s="143"/>
      <c r="J1094" s="144">
        <f t="shared" si="0"/>
        <v>0</v>
      </c>
      <c r="K1094" s="145"/>
      <c r="L1094" s="146"/>
      <c r="M1094" s="147" t="s">
        <v>3</v>
      </c>
      <c r="N1094" s="148" t="s">
        <v>39</v>
      </c>
      <c r="P1094" s="97">
        <f t="shared" si="1"/>
        <v>0</v>
      </c>
      <c r="Q1094" s="97">
        <v>0</v>
      </c>
      <c r="R1094" s="97">
        <f t="shared" si="2"/>
        <v>0</v>
      </c>
      <c r="S1094" s="97">
        <v>0</v>
      </c>
      <c r="T1094" s="98">
        <f t="shared" si="3"/>
        <v>0</v>
      </c>
      <c r="AR1094" s="99" t="s">
        <v>280</v>
      </c>
      <c r="AT1094" s="99" t="s">
        <v>498</v>
      </c>
      <c r="AU1094" s="99" t="s">
        <v>5</v>
      </c>
      <c r="AY1094" s="1" t="s">
        <v>90</v>
      </c>
      <c r="BE1094" s="100">
        <f t="shared" si="4"/>
        <v>0</v>
      </c>
      <c r="BF1094" s="100">
        <f t="shared" si="5"/>
        <v>0</v>
      </c>
      <c r="BG1094" s="100">
        <f t="shared" si="6"/>
        <v>0</v>
      </c>
      <c r="BH1094" s="100">
        <f t="shared" si="7"/>
        <v>0</v>
      </c>
      <c r="BI1094" s="100">
        <f t="shared" si="8"/>
        <v>0</v>
      </c>
      <c r="BJ1094" s="1" t="s">
        <v>5</v>
      </c>
      <c r="BK1094" s="100">
        <f t="shared" si="9"/>
        <v>0</v>
      </c>
      <c r="BL1094" s="1" t="s">
        <v>138</v>
      </c>
      <c r="BM1094" s="99" t="s">
        <v>1228</v>
      </c>
    </row>
    <row r="1095" spans="2:65" s="9" customFormat="1" ht="16.5" customHeight="1" x14ac:dyDescent="0.2">
      <c r="B1095" s="86"/>
      <c r="C1095" s="87" t="s">
        <v>1229</v>
      </c>
      <c r="D1095" s="87" t="s">
        <v>93</v>
      </c>
      <c r="E1095" s="88" t="s">
        <v>1230</v>
      </c>
      <c r="F1095" s="89" t="s">
        <v>1231</v>
      </c>
      <c r="G1095" s="90" t="s">
        <v>177</v>
      </c>
      <c r="H1095" s="91">
        <v>12</v>
      </c>
      <c r="I1095" s="92"/>
      <c r="J1095" s="93">
        <f t="shared" si="0"/>
        <v>0</v>
      </c>
      <c r="K1095" s="94"/>
      <c r="L1095" s="10"/>
      <c r="M1095" s="95" t="s">
        <v>3</v>
      </c>
      <c r="N1095" s="96" t="s">
        <v>39</v>
      </c>
      <c r="P1095" s="97">
        <f t="shared" si="1"/>
        <v>0</v>
      </c>
      <c r="Q1095" s="97">
        <v>5.0000000000000004E-6</v>
      </c>
      <c r="R1095" s="97">
        <f t="shared" si="2"/>
        <v>6.0000000000000008E-5</v>
      </c>
      <c r="S1095" s="97">
        <v>0</v>
      </c>
      <c r="T1095" s="98">
        <f t="shared" si="3"/>
        <v>0</v>
      </c>
      <c r="AR1095" s="99" t="s">
        <v>138</v>
      </c>
      <c r="AT1095" s="99" t="s">
        <v>93</v>
      </c>
      <c r="AU1095" s="99" t="s">
        <v>5</v>
      </c>
      <c r="AY1095" s="1" t="s">
        <v>90</v>
      </c>
      <c r="BE1095" s="100">
        <f t="shared" si="4"/>
        <v>0</v>
      </c>
      <c r="BF1095" s="100">
        <f t="shared" si="5"/>
        <v>0</v>
      </c>
      <c r="BG1095" s="100">
        <f t="shared" si="6"/>
        <v>0</v>
      </c>
      <c r="BH1095" s="100">
        <f t="shared" si="7"/>
        <v>0</v>
      </c>
      <c r="BI1095" s="100">
        <f t="shared" si="8"/>
        <v>0</v>
      </c>
      <c r="BJ1095" s="1" t="s">
        <v>5</v>
      </c>
      <c r="BK1095" s="100">
        <f t="shared" si="9"/>
        <v>0</v>
      </c>
      <c r="BL1095" s="1" t="s">
        <v>138</v>
      </c>
      <c r="BM1095" s="99" t="s">
        <v>1232</v>
      </c>
    </row>
    <row r="1096" spans="2:65" s="9" customFormat="1" ht="16.5" customHeight="1" x14ac:dyDescent="0.2">
      <c r="B1096" s="86"/>
      <c r="C1096" s="138" t="s">
        <v>1054</v>
      </c>
      <c r="D1096" s="138" t="s">
        <v>498</v>
      </c>
      <c r="E1096" s="139" t="s">
        <v>1233</v>
      </c>
      <c r="F1096" s="140" t="s">
        <v>1234</v>
      </c>
      <c r="G1096" s="141" t="s">
        <v>177</v>
      </c>
      <c r="H1096" s="142">
        <v>12</v>
      </c>
      <c r="I1096" s="143"/>
      <c r="J1096" s="144">
        <f t="shared" si="0"/>
        <v>0</v>
      </c>
      <c r="K1096" s="145"/>
      <c r="L1096" s="146"/>
      <c r="M1096" s="147" t="s">
        <v>3</v>
      </c>
      <c r="N1096" s="148" t="s">
        <v>39</v>
      </c>
      <c r="P1096" s="97">
        <f t="shared" si="1"/>
        <v>0</v>
      </c>
      <c r="Q1096" s="97">
        <v>0</v>
      </c>
      <c r="R1096" s="97">
        <f t="shared" si="2"/>
        <v>0</v>
      </c>
      <c r="S1096" s="97">
        <v>0</v>
      </c>
      <c r="T1096" s="98">
        <f t="shared" si="3"/>
        <v>0</v>
      </c>
      <c r="AR1096" s="99" t="s">
        <v>280</v>
      </c>
      <c r="AT1096" s="99" t="s">
        <v>498</v>
      </c>
      <c r="AU1096" s="99" t="s">
        <v>5</v>
      </c>
      <c r="AY1096" s="1" t="s">
        <v>90</v>
      </c>
      <c r="BE1096" s="100">
        <f t="shared" si="4"/>
        <v>0</v>
      </c>
      <c r="BF1096" s="100">
        <f t="shared" si="5"/>
        <v>0</v>
      </c>
      <c r="BG1096" s="100">
        <f t="shared" si="6"/>
        <v>0</v>
      </c>
      <c r="BH1096" s="100">
        <f t="shared" si="7"/>
        <v>0</v>
      </c>
      <c r="BI1096" s="100">
        <f t="shared" si="8"/>
        <v>0</v>
      </c>
      <c r="BJ1096" s="1" t="s">
        <v>5</v>
      </c>
      <c r="BK1096" s="100">
        <f t="shared" si="9"/>
        <v>0</v>
      </c>
      <c r="BL1096" s="1" t="s">
        <v>138</v>
      </c>
      <c r="BM1096" s="99" t="s">
        <v>1235</v>
      </c>
    </row>
    <row r="1097" spans="2:65" s="9" customFormat="1" ht="44.25" customHeight="1" x14ac:dyDescent="0.2">
      <c r="B1097" s="86"/>
      <c r="C1097" s="87" t="s">
        <v>1236</v>
      </c>
      <c r="D1097" s="87" t="s">
        <v>93</v>
      </c>
      <c r="E1097" s="88" t="s">
        <v>1237</v>
      </c>
      <c r="F1097" s="89" t="s">
        <v>1238</v>
      </c>
      <c r="G1097" s="90" t="s">
        <v>177</v>
      </c>
      <c r="H1097" s="91">
        <v>2</v>
      </c>
      <c r="I1097" s="92"/>
      <c r="J1097" s="93">
        <f t="shared" si="0"/>
        <v>0</v>
      </c>
      <c r="K1097" s="94"/>
      <c r="L1097" s="10"/>
      <c r="M1097" s="95" t="s">
        <v>3</v>
      </c>
      <c r="N1097" s="96" t="s">
        <v>39</v>
      </c>
      <c r="P1097" s="97">
        <f t="shared" si="1"/>
        <v>0</v>
      </c>
      <c r="Q1097" s="97">
        <v>0</v>
      </c>
      <c r="R1097" s="97">
        <f t="shared" si="2"/>
        <v>0</v>
      </c>
      <c r="S1097" s="97">
        <v>0</v>
      </c>
      <c r="T1097" s="98">
        <f t="shared" si="3"/>
        <v>0</v>
      </c>
      <c r="AR1097" s="99" t="s">
        <v>138</v>
      </c>
      <c r="AT1097" s="99" t="s">
        <v>93</v>
      </c>
      <c r="AU1097" s="99" t="s">
        <v>5</v>
      </c>
      <c r="AY1097" s="1" t="s">
        <v>90</v>
      </c>
      <c r="BE1097" s="100">
        <f t="shared" si="4"/>
        <v>0</v>
      </c>
      <c r="BF1097" s="100">
        <f t="shared" si="5"/>
        <v>0</v>
      </c>
      <c r="BG1097" s="100">
        <f t="shared" si="6"/>
        <v>0</v>
      </c>
      <c r="BH1097" s="100">
        <f t="shared" si="7"/>
        <v>0</v>
      </c>
      <c r="BI1097" s="100">
        <f t="shared" si="8"/>
        <v>0</v>
      </c>
      <c r="BJ1097" s="1" t="s">
        <v>5</v>
      </c>
      <c r="BK1097" s="100">
        <f t="shared" si="9"/>
        <v>0</v>
      </c>
      <c r="BL1097" s="1" t="s">
        <v>138</v>
      </c>
      <c r="BM1097" s="99" t="s">
        <v>1239</v>
      </c>
    </row>
    <row r="1098" spans="2:65" s="9" customFormat="1" ht="16.5" customHeight="1" x14ac:dyDescent="0.2">
      <c r="B1098" s="86"/>
      <c r="C1098" s="138" t="s">
        <v>1058</v>
      </c>
      <c r="D1098" s="138" t="s">
        <v>498</v>
      </c>
      <c r="E1098" s="139" t="s">
        <v>1240</v>
      </c>
      <c r="F1098" s="140" t="s">
        <v>1241</v>
      </c>
      <c r="G1098" s="141" t="s">
        <v>177</v>
      </c>
      <c r="H1098" s="142">
        <v>2</v>
      </c>
      <c r="I1098" s="143"/>
      <c r="J1098" s="144">
        <f t="shared" si="0"/>
        <v>0</v>
      </c>
      <c r="K1098" s="145"/>
      <c r="L1098" s="146"/>
      <c r="M1098" s="147" t="s">
        <v>3</v>
      </c>
      <c r="N1098" s="148" t="s">
        <v>39</v>
      </c>
      <c r="P1098" s="97">
        <f t="shared" si="1"/>
        <v>0</v>
      </c>
      <c r="Q1098" s="97">
        <v>0</v>
      </c>
      <c r="R1098" s="97">
        <f t="shared" si="2"/>
        <v>0</v>
      </c>
      <c r="S1098" s="97">
        <v>0</v>
      </c>
      <c r="T1098" s="98">
        <f t="shared" si="3"/>
        <v>0</v>
      </c>
      <c r="AR1098" s="99" t="s">
        <v>280</v>
      </c>
      <c r="AT1098" s="99" t="s">
        <v>498</v>
      </c>
      <c r="AU1098" s="99" t="s">
        <v>5</v>
      </c>
      <c r="AY1098" s="1" t="s">
        <v>90</v>
      </c>
      <c r="BE1098" s="100">
        <f t="shared" si="4"/>
        <v>0</v>
      </c>
      <c r="BF1098" s="100">
        <f t="shared" si="5"/>
        <v>0</v>
      </c>
      <c r="BG1098" s="100">
        <f t="shared" si="6"/>
        <v>0</v>
      </c>
      <c r="BH1098" s="100">
        <f t="shared" si="7"/>
        <v>0</v>
      </c>
      <c r="BI1098" s="100">
        <f t="shared" si="8"/>
        <v>0</v>
      </c>
      <c r="BJ1098" s="1" t="s">
        <v>5</v>
      </c>
      <c r="BK1098" s="100">
        <f t="shared" si="9"/>
        <v>0</v>
      </c>
      <c r="BL1098" s="1" t="s">
        <v>138</v>
      </c>
      <c r="BM1098" s="99" t="s">
        <v>1242</v>
      </c>
    </row>
    <row r="1099" spans="2:65" s="9" customFormat="1" ht="24.2" customHeight="1" x14ac:dyDescent="0.2">
      <c r="B1099" s="86"/>
      <c r="C1099" s="87" t="s">
        <v>1243</v>
      </c>
      <c r="D1099" s="87" t="s">
        <v>93</v>
      </c>
      <c r="E1099" s="88" t="s">
        <v>1244</v>
      </c>
      <c r="F1099" s="89" t="s">
        <v>1245</v>
      </c>
      <c r="G1099" s="90" t="s">
        <v>1099</v>
      </c>
      <c r="H1099" s="149"/>
      <c r="I1099" s="92"/>
      <c r="J1099" s="93">
        <f t="shared" si="0"/>
        <v>0</v>
      </c>
      <c r="K1099" s="94"/>
      <c r="L1099" s="10"/>
      <c r="M1099" s="95" t="s">
        <v>3</v>
      </c>
      <c r="N1099" s="96" t="s">
        <v>39</v>
      </c>
      <c r="P1099" s="97">
        <f t="shared" si="1"/>
        <v>0</v>
      </c>
      <c r="Q1099" s="97">
        <v>0</v>
      </c>
      <c r="R1099" s="97">
        <f t="shared" si="2"/>
        <v>0</v>
      </c>
      <c r="S1099" s="97">
        <v>0</v>
      </c>
      <c r="T1099" s="98">
        <f t="shared" si="3"/>
        <v>0</v>
      </c>
      <c r="AR1099" s="99" t="s">
        <v>138</v>
      </c>
      <c r="AT1099" s="99" t="s">
        <v>93</v>
      </c>
      <c r="AU1099" s="99" t="s">
        <v>5</v>
      </c>
      <c r="AY1099" s="1" t="s">
        <v>90</v>
      </c>
      <c r="BE1099" s="100">
        <f t="shared" si="4"/>
        <v>0</v>
      </c>
      <c r="BF1099" s="100">
        <f t="shared" si="5"/>
        <v>0</v>
      </c>
      <c r="BG1099" s="100">
        <f t="shared" si="6"/>
        <v>0</v>
      </c>
      <c r="BH1099" s="100">
        <f t="shared" si="7"/>
        <v>0</v>
      </c>
      <c r="BI1099" s="100">
        <f t="shared" si="8"/>
        <v>0</v>
      </c>
      <c r="BJ1099" s="1" t="s">
        <v>5</v>
      </c>
      <c r="BK1099" s="100">
        <f t="shared" si="9"/>
        <v>0</v>
      </c>
      <c r="BL1099" s="1" t="s">
        <v>138</v>
      </c>
      <c r="BM1099" s="99" t="s">
        <v>1246</v>
      </c>
    </row>
    <row r="1100" spans="2:65" s="73" customFormat="1" ht="22.9" customHeight="1" x14ac:dyDescent="0.2">
      <c r="B1100" s="74"/>
      <c r="D1100" s="75" t="s">
        <v>86</v>
      </c>
      <c r="E1100" s="84" t="s">
        <v>284</v>
      </c>
      <c r="F1100" s="84" t="s">
        <v>285</v>
      </c>
      <c r="I1100" s="77"/>
      <c r="J1100" s="85">
        <f>BK1100</f>
        <v>0</v>
      </c>
      <c r="L1100" s="74"/>
      <c r="M1100" s="79"/>
      <c r="P1100" s="80">
        <f>SUM(P1101:P1130)</f>
        <v>0</v>
      </c>
      <c r="R1100" s="80">
        <f>SUM(R1101:R1130)</f>
        <v>5.2137737999999993</v>
      </c>
      <c r="T1100" s="81">
        <f>SUM(T1101:T1130)</f>
        <v>0</v>
      </c>
      <c r="AR1100" s="75" t="s">
        <v>5</v>
      </c>
      <c r="AT1100" s="82" t="s">
        <v>86</v>
      </c>
      <c r="AU1100" s="82" t="s">
        <v>89</v>
      </c>
      <c r="AY1100" s="75" t="s">
        <v>90</v>
      </c>
      <c r="BK1100" s="83">
        <f>SUM(BK1101:BK1130)</f>
        <v>0</v>
      </c>
    </row>
    <row r="1101" spans="2:65" s="9" customFormat="1" ht="24.2" customHeight="1" x14ac:dyDescent="0.2">
      <c r="B1101" s="86"/>
      <c r="C1101" s="87" t="s">
        <v>1063</v>
      </c>
      <c r="D1101" s="87" t="s">
        <v>93</v>
      </c>
      <c r="E1101" s="88" t="s">
        <v>1247</v>
      </c>
      <c r="F1101" s="89" t="s">
        <v>1248</v>
      </c>
      <c r="G1101" s="90" t="s">
        <v>96</v>
      </c>
      <c r="H1101" s="91">
        <v>0.34100000000000003</v>
      </c>
      <c r="I1101" s="92"/>
      <c r="J1101" s="93">
        <f>ROUND(I1101*H1101,2)</f>
        <v>0</v>
      </c>
      <c r="K1101" s="94"/>
      <c r="L1101" s="10"/>
      <c r="M1101" s="95" t="s">
        <v>3</v>
      </c>
      <c r="N1101" s="96" t="s">
        <v>39</v>
      </c>
      <c r="P1101" s="97">
        <f>O1101*H1101</f>
        <v>0</v>
      </c>
      <c r="Q1101" s="97">
        <v>1E-3</v>
      </c>
      <c r="R1101" s="97">
        <f>Q1101*H1101</f>
        <v>3.4100000000000005E-4</v>
      </c>
      <c r="S1101" s="97">
        <v>0</v>
      </c>
      <c r="T1101" s="98">
        <f>S1101*H1101</f>
        <v>0</v>
      </c>
      <c r="AR1101" s="99" t="s">
        <v>138</v>
      </c>
      <c r="AT1101" s="99" t="s">
        <v>93</v>
      </c>
      <c r="AU1101" s="99" t="s">
        <v>5</v>
      </c>
      <c r="AY1101" s="1" t="s">
        <v>90</v>
      </c>
      <c r="BE1101" s="100">
        <f>IF(N1101="základná",J1101,0)</f>
        <v>0</v>
      </c>
      <c r="BF1101" s="100">
        <f>IF(N1101="znížená",J1101,0)</f>
        <v>0</v>
      </c>
      <c r="BG1101" s="100">
        <f>IF(N1101="zákl. prenesená",J1101,0)</f>
        <v>0</v>
      </c>
      <c r="BH1101" s="100">
        <f>IF(N1101="zníž. prenesená",J1101,0)</f>
        <v>0</v>
      </c>
      <c r="BI1101" s="100">
        <f>IF(N1101="nulová",J1101,0)</f>
        <v>0</v>
      </c>
      <c r="BJ1101" s="1" t="s">
        <v>5</v>
      </c>
      <c r="BK1101" s="100">
        <f>ROUND(I1101*H1101,2)</f>
        <v>0</v>
      </c>
      <c r="BL1101" s="1" t="s">
        <v>138</v>
      </c>
      <c r="BM1101" s="99" t="s">
        <v>1249</v>
      </c>
    </row>
    <row r="1102" spans="2:65" s="118" customFormat="1" x14ac:dyDescent="0.2">
      <c r="B1102" s="119"/>
      <c r="D1102" s="103" t="s">
        <v>99</v>
      </c>
      <c r="E1102" s="120" t="s">
        <v>3</v>
      </c>
      <c r="F1102" s="121" t="s">
        <v>1250</v>
      </c>
      <c r="H1102" s="120" t="s">
        <v>3</v>
      </c>
      <c r="I1102" s="122"/>
      <c r="L1102" s="119"/>
      <c r="M1102" s="123"/>
      <c r="T1102" s="124"/>
      <c r="AT1102" s="120" t="s">
        <v>99</v>
      </c>
      <c r="AU1102" s="120" t="s">
        <v>5</v>
      </c>
      <c r="AV1102" s="118" t="s">
        <v>89</v>
      </c>
      <c r="AW1102" s="118" t="s">
        <v>101</v>
      </c>
      <c r="AX1102" s="118" t="s">
        <v>6</v>
      </c>
      <c r="AY1102" s="120" t="s">
        <v>90</v>
      </c>
    </row>
    <row r="1103" spans="2:65" s="101" customFormat="1" x14ac:dyDescent="0.2">
      <c r="B1103" s="102"/>
      <c r="D1103" s="103" t="s">
        <v>99</v>
      </c>
      <c r="E1103" s="104" t="s">
        <v>3</v>
      </c>
      <c r="F1103" s="105" t="s">
        <v>1251</v>
      </c>
      <c r="H1103" s="106">
        <v>0.34100000000000003</v>
      </c>
      <c r="I1103" s="107"/>
      <c r="L1103" s="102"/>
      <c r="M1103" s="108"/>
      <c r="T1103" s="109"/>
      <c r="AT1103" s="104" t="s">
        <v>99</v>
      </c>
      <c r="AU1103" s="104" t="s">
        <v>5</v>
      </c>
      <c r="AV1103" s="101" t="s">
        <v>5</v>
      </c>
      <c r="AW1103" s="101" t="s">
        <v>101</v>
      </c>
      <c r="AX1103" s="101" t="s">
        <v>6</v>
      </c>
      <c r="AY1103" s="104" t="s">
        <v>90</v>
      </c>
    </row>
    <row r="1104" spans="2:65" s="110" customFormat="1" x14ac:dyDescent="0.2">
      <c r="B1104" s="111"/>
      <c r="D1104" s="103" t="s">
        <v>99</v>
      </c>
      <c r="E1104" s="112" t="s">
        <v>3</v>
      </c>
      <c r="F1104" s="113" t="s">
        <v>103</v>
      </c>
      <c r="H1104" s="114">
        <v>0.34100000000000003</v>
      </c>
      <c r="I1104" s="115"/>
      <c r="L1104" s="111"/>
      <c r="M1104" s="116"/>
      <c r="T1104" s="117"/>
      <c r="AT1104" s="112" t="s">
        <v>99</v>
      </c>
      <c r="AU1104" s="112" t="s">
        <v>5</v>
      </c>
      <c r="AV1104" s="110" t="s">
        <v>97</v>
      </c>
      <c r="AW1104" s="110" t="s">
        <v>101</v>
      </c>
      <c r="AX1104" s="110" t="s">
        <v>89</v>
      </c>
      <c r="AY1104" s="112" t="s">
        <v>90</v>
      </c>
    </row>
    <row r="1105" spans="2:65" s="9" customFormat="1" ht="24.2" customHeight="1" x14ac:dyDescent="0.2">
      <c r="B1105" s="86"/>
      <c r="C1105" s="138" t="s">
        <v>1252</v>
      </c>
      <c r="D1105" s="138" t="s">
        <v>498</v>
      </c>
      <c r="E1105" s="139" t="s">
        <v>1253</v>
      </c>
      <c r="F1105" s="140" t="s">
        <v>1254</v>
      </c>
      <c r="G1105" s="141" t="s">
        <v>96</v>
      </c>
      <c r="H1105" s="142">
        <v>0.34799999999999998</v>
      </c>
      <c r="I1105" s="143"/>
      <c r="J1105" s="144">
        <f>ROUND(I1105*H1105,2)</f>
        <v>0</v>
      </c>
      <c r="K1105" s="145"/>
      <c r="L1105" s="146"/>
      <c r="M1105" s="147" t="s">
        <v>3</v>
      </c>
      <c r="N1105" s="148" t="s">
        <v>39</v>
      </c>
      <c r="P1105" s="97">
        <f>O1105*H1105</f>
        <v>0</v>
      </c>
      <c r="Q1105" s="97">
        <v>5.9999999999999995E-4</v>
      </c>
      <c r="R1105" s="97">
        <f>Q1105*H1105</f>
        <v>2.0879999999999998E-4</v>
      </c>
      <c r="S1105" s="97">
        <v>0</v>
      </c>
      <c r="T1105" s="98">
        <f>S1105*H1105</f>
        <v>0</v>
      </c>
      <c r="AR1105" s="99" t="s">
        <v>280</v>
      </c>
      <c r="AT1105" s="99" t="s">
        <v>498</v>
      </c>
      <c r="AU1105" s="99" t="s">
        <v>5</v>
      </c>
      <c r="AY1105" s="1" t="s">
        <v>90</v>
      </c>
      <c r="BE1105" s="100">
        <f>IF(N1105="základná",J1105,0)</f>
        <v>0</v>
      </c>
      <c r="BF1105" s="100">
        <f>IF(N1105="znížená",J1105,0)</f>
        <v>0</v>
      </c>
      <c r="BG1105" s="100">
        <f>IF(N1105="zákl. prenesená",J1105,0)</f>
        <v>0</v>
      </c>
      <c r="BH1105" s="100">
        <f>IF(N1105="zníž. prenesená",J1105,0)</f>
        <v>0</v>
      </c>
      <c r="BI1105" s="100">
        <f>IF(N1105="nulová",J1105,0)</f>
        <v>0</v>
      </c>
      <c r="BJ1105" s="1" t="s">
        <v>5</v>
      </c>
      <c r="BK1105" s="100">
        <f>ROUND(I1105*H1105,2)</f>
        <v>0</v>
      </c>
      <c r="BL1105" s="1" t="s">
        <v>138</v>
      </c>
      <c r="BM1105" s="99" t="s">
        <v>1255</v>
      </c>
    </row>
    <row r="1106" spans="2:65" s="101" customFormat="1" x14ac:dyDescent="0.2">
      <c r="B1106" s="102"/>
      <c r="D1106" s="103" t="s">
        <v>99</v>
      </c>
      <c r="E1106" s="104" t="s">
        <v>3</v>
      </c>
      <c r="F1106" s="105" t="s">
        <v>1256</v>
      </c>
      <c r="H1106" s="106">
        <v>0.34799999999999998</v>
      </c>
      <c r="I1106" s="107"/>
      <c r="L1106" s="102"/>
      <c r="M1106" s="108"/>
      <c r="T1106" s="109"/>
      <c r="AT1106" s="104" t="s">
        <v>99</v>
      </c>
      <c r="AU1106" s="104" t="s">
        <v>5</v>
      </c>
      <c r="AV1106" s="101" t="s">
        <v>5</v>
      </c>
      <c r="AW1106" s="101" t="s">
        <v>101</v>
      </c>
      <c r="AX1106" s="101" t="s">
        <v>6</v>
      </c>
      <c r="AY1106" s="104" t="s">
        <v>90</v>
      </c>
    </row>
    <row r="1107" spans="2:65" s="110" customFormat="1" x14ac:dyDescent="0.2">
      <c r="B1107" s="111"/>
      <c r="D1107" s="103" t="s">
        <v>99</v>
      </c>
      <c r="E1107" s="112" t="s">
        <v>3</v>
      </c>
      <c r="F1107" s="113" t="s">
        <v>103</v>
      </c>
      <c r="H1107" s="114">
        <v>0.34799999999999998</v>
      </c>
      <c r="I1107" s="115"/>
      <c r="L1107" s="111"/>
      <c r="M1107" s="116"/>
      <c r="T1107" s="117"/>
      <c r="AT1107" s="112" t="s">
        <v>99</v>
      </c>
      <c r="AU1107" s="112" t="s">
        <v>5</v>
      </c>
      <c r="AV1107" s="110" t="s">
        <v>97</v>
      </c>
      <c r="AW1107" s="110" t="s">
        <v>101</v>
      </c>
      <c r="AX1107" s="110" t="s">
        <v>89</v>
      </c>
      <c r="AY1107" s="112" t="s">
        <v>90</v>
      </c>
    </row>
    <row r="1108" spans="2:65" s="9" customFormat="1" ht="33" customHeight="1" x14ac:dyDescent="0.2">
      <c r="B1108" s="86"/>
      <c r="C1108" s="87" t="s">
        <v>1109</v>
      </c>
      <c r="D1108" s="87" t="s">
        <v>93</v>
      </c>
      <c r="E1108" s="88" t="s">
        <v>1257</v>
      </c>
      <c r="F1108" s="89" t="s">
        <v>1258</v>
      </c>
      <c r="G1108" s="90" t="s">
        <v>96</v>
      </c>
      <c r="H1108" s="91">
        <v>771.24800000000005</v>
      </c>
      <c r="I1108" s="92"/>
      <c r="J1108" s="93">
        <f>ROUND(I1108*H1108,2)</f>
        <v>0</v>
      </c>
      <c r="K1108" s="94"/>
      <c r="L1108" s="10"/>
      <c r="M1108" s="95" t="s">
        <v>3</v>
      </c>
      <c r="N1108" s="96" t="s">
        <v>39</v>
      </c>
      <c r="P1108" s="97">
        <f>O1108*H1108</f>
        <v>0</v>
      </c>
      <c r="Q1108" s="97">
        <v>0</v>
      </c>
      <c r="R1108" s="97">
        <f>Q1108*H1108</f>
        <v>0</v>
      </c>
      <c r="S1108" s="97">
        <v>0</v>
      </c>
      <c r="T1108" s="98">
        <f>S1108*H1108</f>
        <v>0</v>
      </c>
      <c r="AR1108" s="99" t="s">
        <v>138</v>
      </c>
      <c r="AT1108" s="99" t="s">
        <v>93</v>
      </c>
      <c r="AU1108" s="99" t="s">
        <v>5</v>
      </c>
      <c r="AY1108" s="1" t="s">
        <v>90</v>
      </c>
      <c r="BE1108" s="100">
        <f>IF(N1108="základná",J1108,0)</f>
        <v>0</v>
      </c>
      <c r="BF1108" s="100">
        <f>IF(N1108="znížená",J1108,0)</f>
        <v>0</v>
      </c>
      <c r="BG1108" s="100">
        <f>IF(N1108="zákl. prenesená",J1108,0)</f>
        <v>0</v>
      </c>
      <c r="BH1108" s="100">
        <f>IF(N1108="zníž. prenesená",J1108,0)</f>
        <v>0</v>
      </c>
      <c r="BI1108" s="100">
        <f>IF(N1108="nulová",J1108,0)</f>
        <v>0</v>
      </c>
      <c r="BJ1108" s="1" t="s">
        <v>5</v>
      </c>
      <c r="BK1108" s="100">
        <f>ROUND(I1108*H1108,2)</f>
        <v>0</v>
      </c>
      <c r="BL1108" s="1" t="s">
        <v>138</v>
      </c>
      <c r="BM1108" s="99" t="s">
        <v>1259</v>
      </c>
    </row>
    <row r="1109" spans="2:65" s="101" customFormat="1" x14ac:dyDescent="0.2">
      <c r="B1109" s="102"/>
      <c r="D1109" s="103" t="s">
        <v>99</v>
      </c>
      <c r="E1109" s="104" t="s">
        <v>3</v>
      </c>
      <c r="F1109" s="105" t="s">
        <v>1260</v>
      </c>
      <c r="H1109" s="106">
        <v>771.24800000000005</v>
      </c>
      <c r="I1109" s="107"/>
      <c r="L1109" s="102"/>
      <c r="M1109" s="108"/>
      <c r="T1109" s="109"/>
      <c r="AT1109" s="104" t="s">
        <v>99</v>
      </c>
      <c r="AU1109" s="104" t="s">
        <v>5</v>
      </c>
      <c r="AV1109" s="101" t="s">
        <v>5</v>
      </c>
      <c r="AW1109" s="101" t="s">
        <v>101</v>
      </c>
      <c r="AX1109" s="101" t="s">
        <v>6</v>
      </c>
      <c r="AY1109" s="104" t="s">
        <v>90</v>
      </c>
    </row>
    <row r="1110" spans="2:65" s="110" customFormat="1" x14ac:dyDescent="0.2">
      <c r="B1110" s="111"/>
      <c r="D1110" s="103" t="s">
        <v>99</v>
      </c>
      <c r="E1110" s="112" t="s">
        <v>393</v>
      </c>
      <c r="F1110" s="113" t="s">
        <v>103</v>
      </c>
      <c r="H1110" s="114">
        <v>771.24800000000005</v>
      </c>
      <c r="I1110" s="115"/>
      <c r="L1110" s="111"/>
      <c r="M1110" s="116"/>
      <c r="T1110" s="117"/>
      <c r="AT1110" s="112" t="s">
        <v>99</v>
      </c>
      <c r="AU1110" s="112" t="s">
        <v>5</v>
      </c>
      <c r="AV1110" s="110" t="s">
        <v>97</v>
      </c>
      <c r="AW1110" s="110" t="s">
        <v>101</v>
      </c>
      <c r="AX1110" s="110" t="s">
        <v>89</v>
      </c>
      <c r="AY1110" s="112" t="s">
        <v>90</v>
      </c>
    </row>
    <row r="1111" spans="2:65" s="9" customFormat="1" ht="24.2" customHeight="1" x14ac:dyDescent="0.2">
      <c r="B1111" s="86"/>
      <c r="C1111" s="138" t="s">
        <v>1261</v>
      </c>
      <c r="D1111" s="138" t="s">
        <v>498</v>
      </c>
      <c r="E1111" s="139" t="s">
        <v>1262</v>
      </c>
      <c r="F1111" s="140" t="s">
        <v>1263</v>
      </c>
      <c r="G1111" s="141" t="s">
        <v>113</v>
      </c>
      <c r="H1111" s="142">
        <v>89.078999999999994</v>
      </c>
      <c r="I1111" s="143"/>
      <c r="J1111" s="144">
        <f>ROUND(I1111*H1111,2)</f>
        <v>0</v>
      </c>
      <c r="K1111" s="145"/>
      <c r="L1111" s="146"/>
      <c r="M1111" s="147" t="s">
        <v>3</v>
      </c>
      <c r="N1111" s="148" t="s">
        <v>39</v>
      </c>
      <c r="P1111" s="97">
        <f>O1111*H1111</f>
        <v>0</v>
      </c>
      <c r="Q1111" s="97">
        <v>0</v>
      </c>
      <c r="R1111" s="97">
        <f>Q1111*H1111</f>
        <v>0</v>
      </c>
      <c r="S1111" s="97">
        <v>0</v>
      </c>
      <c r="T1111" s="98">
        <f>S1111*H1111</f>
        <v>0</v>
      </c>
      <c r="AR1111" s="99" t="s">
        <v>280</v>
      </c>
      <c r="AT1111" s="99" t="s">
        <v>498</v>
      </c>
      <c r="AU1111" s="99" t="s">
        <v>5</v>
      </c>
      <c r="AY1111" s="1" t="s">
        <v>90</v>
      </c>
      <c r="BE1111" s="100">
        <f>IF(N1111="základná",J1111,0)</f>
        <v>0</v>
      </c>
      <c r="BF1111" s="100">
        <f>IF(N1111="znížená",J1111,0)</f>
        <v>0</v>
      </c>
      <c r="BG1111" s="100">
        <f>IF(N1111="zákl. prenesená",J1111,0)</f>
        <v>0</v>
      </c>
      <c r="BH1111" s="100">
        <f>IF(N1111="zníž. prenesená",J1111,0)</f>
        <v>0</v>
      </c>
      <c r="BI1111" s="100">
        <f>IF(N1111="nulová",J1111,0)</f>
        <v>0</v>
      </c>
      <c r="BJ1111" s="1" t="s">
        <v>5</v>
      </c>
      <c r="BK1111" s="100">
        <f>ROUND(I1111*H1111,2)</f>
        <v>0</v>
      </c>
      <c r="BL1111" s="1" t="s">
        <v>138</v>
      </c>
      <c r="BM1111" s="99" t="s">
        <v>1264</v>
      </c>
    </row>
    <row r="1112" spans="2:65" s="101" customFormat="1" x14ac:dyDescent="0.2">
      <c r="B1112" s="102"/>
      <c r="D1112" s="103" t="s">
        <v>99</v>
      </c>
      <c r="E1112" s="104" t="s">
        <v>3</v>
      </c>
      <c r="F1112" s="105" t="s">
        <v>1265</v>
      </c>
      <c r="H1112" s="106">
        <v>89.078999999999994</v>
      </c>
      <c r="I1112" s="107"/>
      <c r="L1112" s="102"/>
      <c r="M1112" s="108"/>
      <c r="T1112" s="109"/>
      <c r="AT1112" s="104" t="s">
        <v>99</v>
      </c>
      <c r="AU1112" s="104" t="s">
        <v>5</v>
      </c>
      <c r="AV1112" s="101" t="s">
        <v>5</v>
      </c>
      <c r="AW1112" s="101" t="s">
        <v>101</v>
      </c>
      <c r="AX1112" s="101" t="s">
        <v>89</v>
      </c>
      <c r="AY1112" s="104" t="s">
        <v>90</v>
      </c>
    </row>
    <row r="1113" spans="2:65" s="9" customFormat="1" ht="33" customHeight="1" x14ac:dyDescent="0.2">
      <c r="B1113" s="86"/>
      <c r="C1113" s="87" t="s">
        <v>1113</v>
      </c>
      <c r="D1113" s="87" t="s">
        <v>93</v>
      </c>
      <c r="E1113" s="88" t="s">
        <v>1266</v>
      </c>
      <c r="F1113" s="89" t="s">
        <v>1267</v>
      </c>
      <c r="G1113" s="90" t="s">
        <v>96</v>
      </c>
      <c r="H1113" s="91">
        <v>771.24800000000005</v>
      </c>
      <c r="I1113" s="92"/>
      <c r="J1113" s="93">
        <f>ROUND(I1113*H1113,2)</f>
        <v>0</v>
      </c>
      <c r="K1113" s="94"/>
      <c r="L1113" s="10"/>
      <c r="M1113" s="95" t="s">
        <v>3</v>
      </c>
      <c r="N1113" s="96" t="s">
        <v>39</v>
      </c>
      <c r="P1113" s="97">
        <f>O1113*H1113</f>
        <v>0</v>
      </c>
      <c r="Q1113" s="97">
        <v>1.2E-4</v>
      </c>
      <c r="R1113" s="97">
        <f>Q1113*H1113</f>
        <v>9.2549760000000009E-2</v>
      </c>
      <c r="S1113" s="97">
        <v>0</v>
      </c>
      <c r="T1113" s="98">
        <f>S1113*H1113</f>
        <v>0</v>
      </c>
      <c r="AR1113" s="99" t="s">
        <v>138</v>
      </c>
      <c r="AT1113" s="99" t="s">
        <v>93</v>
      </c>
      <c r="AU1113" s="99" t="s">
        <v>5</v>
      </c>
      <c r="AY1113" s="1" t="s">
        <v>90</v>
      </c>
      <c r="BE1113" s="100">
        <f>IF(N1113="základná",J1113,0)</f>
        <v>0</v>
      </c>
      <c r="BF1113" s="100">
        <f>IF(N1113="znížená",J1113,0)</f>
        <v>0</v>
      </c>
      <c r="BG1113" s="100">
        <f>IF(N1113="zákl. prenesená",J1113,0)</f>
        <v>0</v>
      </c>
      <c r="BH1113" s="100">
        <f>IF(N1113="zníž. prenesená",J1113,0)</f>
        <v>0</v>
      </c>
      <c r="BI1113" s="100">
        <f>IF(N1113="nulová",J1113,0)</f>
        <v>0</v>
      </c>
      <c r="BJ1113" s="1" t="s">
        <v>5</v>
      </c>
      <c r="BK1113" s="100">
        <f>ROUND(I1113*H1113,2)</f>
        <v>0</v>
      </c>
      <c r="BL1113" s="1" t="s">
        <v>138</v>
      </c>
      <c r="BM1113" s="99" t="s">
        <v>1268</v>
      </c>
    </row>
    <row r="1114" spans="2:65" s="101" customFormat="1" x14ac:dyDescent="0.2">
      <c r="B1114" s="102"/>
      <c r="D1114" s="103" t="s">
        <v>99</v>
      </c>
      <c r="E1114" s="104" t="s">
        <v>3</v>
      </c>
      <c r="F1114" s="105" t="s">
        <v>1125</v>
      </c>
      <c r="H1114" s="106">
        <v>771.24800000000005</v>
      </c>
      <c r="I1114" s="107"/>
      <c r="L1114" s="102"/>
      <c r="M1114" s="108"/>
      <c r="T1114" s="109"/>
      <c r="AT1114" s="104" t="s">
        <v>99</v>
      </c>
      <c r="AU1114" s="104" t="s">
        <v>5</v>
      </c>
      <c r="AV1114" s="101" t="s">
        <v>5</v>
      </c>
      <c r="AW1114" s="101" t="s">
        <v>101</v>
      </c>
      <c r="AX1114" s="101" t="s">
        <v>89</v>
      </c>
      <c r="AY1114" s="104" t="s">
        <v>90</v>
      </c>
    </row>
    <row r="1115" spans="2:65" s="9" customFormat="1" ht="24.2" customHeight="1" x14ac:dyDescent="0.2">
      <c r="B1115" s="86"/>
      <c r="C1115" s="138" t="s">
        <v>1269</v>
      </c>
      <c r="D1115" s="138" t="s">
        <v>498</v>
      </c>
      <c r="E1115" s="139" t="s">
        <v>1270</v>
      </c>
      <c r="F1115" s="140" t="s">
        <v>1271</v>
      </c>
      <c r="G1115" s="141" t="s">
        <v>96</v>
      </c>
      <c r="H1115" s="142">
        <v>1573.346</v>
      </c>
      <c r="I1115" s="143"/>
      <c r="J1115" s="144">
        <f>ROUND(I1115*H1115,2)</f>
        <v>0</v>
      </c>
      <c r="K1115" s="145"/>
      <c r="L1115" s="146"/>
      <c r="M1115" s="147" t="s">
        <v>3</v>
      </c>
      <c r="N1115" s="148" t="s">
        <v>39</v>
      </c>
      <c r="P1115" s="97">
        <f>O1115*H1115</f>
        <v>0</v>
      </c>
      <c r="Q1115" s="97">
        <v>2.9399999999999999E-3</v>
      </c>
      <c r="R1115" s="97">
        <f>Q1115*H1115</f>
        <v>4.6256372399999997</v>
      </c>
      <c r="S1115" s="97">
        <v>0</v>
      </c>
      <c r="T1115" s="98">
        <f>S1115*H1115</f>
        <v>0</v>
      </c>
      <c r="AR1115" s="99" t="s">
        <v>280</v>
      </c>
      <c r="AT1115" s="99" t="s">
        <v>498</v>
      </c>
      <c r="AU1115" s="99" t="s">
        <v>5</v>
      </c>
      <c r="AY1115" s="1" t="s">
        <v>90</v>
      </c>
      <c r="BE1115" s="100">
        <f>IF(N1115="základná",J1115,0)</f>
        <v>0</v>
      </c>
      <c r="BF1115" s="100">
        <f>IF(N1115="znížená",J1115,0)</f>
        <v>0</v>
      </c>
      <c r="BG1115" s="100">
        <f>IF(N1115="zákl. prenesená",J1115,0)</f>
        <v>0</v>
      </c>
      <c r="BH1115" s="100">
        <f>IF(N1115="zníž. prenesená",J1115,0)</f>
        <v>0</v>
      </c>
      <c r="BI1115" s="100">
        <f>IF(N1115="nulová",J1115,0)</f>
        <v>0</v>
      </c>
      <c r="BJ1115" s="1" t="s">
        <v>5</v>
      </c>
      <c r="BK1115" s="100">
        <f>ROUND(I1115*H1115,2)</f>
        <v>0</v>
      </c>
      <c r="BL1115" s="1" t="s">
        <v>138</v>
      </c>
      <c r="BM1115" s="99" t="s">
        <v>1272</v>
      </c>
    </row>
    <row r="1116" spans="2:65" s="101" customFormat="1" x14ac:dyDescent="0.2">
      <c r="B1116" s="102"/>
      <c r="D1116" s="103" t="s">
        <v>99</v>
      </c>
      <c r="E1116" s="104" t="s">
        <v>3</v>
      </c>
      <c r="F1116" s="105" t="s">
        <v>1273</v>
      </c>
      <c r="H1116" s="106">
        <v>1573.346</v>
      </c>
      <c r="I1116" s="107"/>
      <c r="L1116" s="102"/>
      <c r="M1116" s="108"/>
      <c r="T1116" s="109"/>
      <c r="AT1116" s="104" t="s">
        <v>99</v>
      </c>
      <c r="AU1116" s="104" t="s">
        <v>5</v>
      </c>
      <c r="AV1116" s="101" t="s">
        <v>5</v>
      </c>
      <c r="AW1116" s="101" t="s">
        <v>101</v>
      </c>
      <c r="AX1116" s="101" t="s">
        <v>6</v>
      </c>
      <c r="AY1116" s="104" t="s">
        <v>90</v>
      </c>
    </row>
    <row r="1117" spans="2:65" s="110" customFormat="1" x14ac:dyDescent="0.2">
      <c r="B1117" s="111"/>
      <c r="D1117" s="103" t="s">
        <v>99</v>
      </c>
      <c r="E1117" s="112" t="s">
        <v>3</v>
      </c>
      <c r="F1117" s="113" t="s">
        <v>103</v>
      </c>
      <c r="H1117" s="114">
        <v>1573.346</v>
      </c>
      <c r="I1117" s="115"/>
      <c r="L1117" s="111"/>
      <c r="M1117" s="116"/>
      <c r="T1117" s="117"/>
      <c r="AT1117" s="112" t="s">
        <v>99</v>
      </c>
      <c r="AU1117" s="112" t="s">
        <v>5</v>
      </c>
      <c r="AV1117" s="110" t="s">
        <v>97</v>
      </c>
      <c r="AW1117" s="110" t="s">
        <v>101</v>
      </c>
      <c r="AX1117" s="110" t="s">
        <v>89</v>
      </c>
      <c r="AY1117" s="112" t="s">
        <v>90</v>
      </c>
    </row>
    <row r="1118" spans="2:65" s="9" customFormat="1" ht="21.75" customHeight="1" x14ac:dyDescent="0.2">
      <c r="B1118" s="86"/>
      <c r="C1118" s="87" t="s">
        <v>1104</v>
      </c>
      <c r="D1118" s="87" t="s">
        <v>93</v>
      </c>
      <c r="E1118" s="88" t="s">
        <v>1274</v>
      </c>
      <c r="F1118" s="89" t="s">
        <v>1275</v>
      </c>
      <c r="G1118" s="90" t="s">
        <v>96</v>
      </c>
      <c r="H1118" s="91">
        <v>85.644999999999996</v>
      </c>
      <c r="I1118" s="92"/>
      <c r="J1118" s="93">
        <f>ROUND(I1118*H1118,2)</f>
        <v>0</v>
      </c>
      <c r="K1118" s="94"/>
      <c r="L1118" s="10"/>
      <c r="M1118" s="95" t="s">
        <v>3</v>
      </c>
      <c r="N1118" s="96" t="s">
        <v>39</v>
      </c>
      <c r="P1118" s="97">
        <f>O1118*H1118</f>
        <v>0</v>
      </c>
      <c r="Q1118" s="97">
        <v>4.0000000000000001E-3</v>
      </c>
      <c r="R1118" s="97">
        <f>Q1118*H1118</f>
        <v>0.34258</v>
      </c>
      <c r="S1118" s="97">
        <v>0</v>
      </c>
      <c r="T1118" s="98">
        <f>S1118*H1118</f>
        <v>0</v>
      </c>
      <c r="AR1118" s="99" t="s">
        <v>138</v>
      </c>
      <c r="AT1118" s="99" t="s">
        <v>93</v>
      </c>
      <c r="AU1118" s="99" t="s">
        <v>5</v>
      </c>
      <c r="AY1118" s="1" t="s">
        <v>90</v>
      </c>
      <c r="BE1118" s="100">
        <f>IF(N1118="základná",J1118,0)</f>
        <v>0</v>
      </c>
      <c r="BF1118" s="100">
        <f>IF(N1118="znížená",J1118,0)</f>
        <v>0</v>
      </c>
      <c r="BG1118" s="100">
        <f>IF(N1118="zákl. prenesená",J1118,0)</f>
        <v>0</v>
      </c>
      <c r="BH1118" s="100">
        <f>IF(N1118="zníž. prenesená",J1118,0)</f>
        <v>0</v>
      </c>
      <c r="BI1118" s="100">
        <f>IF(N1118="nulová",J1118,0)</f>
        <v>0</v>
      </c>
      <c r="BJ1118" s="1" t="s">
        <v>5</v>
      </c>
      <c r="BK1118" s="100">
        <f>ROUND(I1118*H1118,2)</f>
        <v>0</v>
      </c>
      <c r="BL1118" s="1" t="s">
        <v>138</v>
      </c>
      <c r="BM1118" s="99" t="s">
        <v>1276</v>
      </c>
    </row>
    <row r="1119" spans="2:65" s="118" customFormat="1" x14ac:dyDescent="0.2">
      <c r="B1119" s="119"/>
      <c r="D1119" s="103" t="s">
        <v>99</v>
      </c>
      <c r="E1119" s="120" t="s">
        <v>3</v>
      </c>
      <c r="F1119" s="121" t="s">
        <v>1277</v>
      </c>
      <c r="H1119" s="120" t="s">
        <v>3</v>
      </c>
      <c r="I1119" s="122"/>
      <c r="L1119" s="119"/>
      <c r="M1119" s="123"/>
      <c r="T1119" s="124"/>
      <c r="AT1119" s="120" t="s">
        <v>99</v>
      </c>
      <c r="AU1119" s="120" t="s">
        <v>5</v>
      </c>
      <c r="AV1119" s="118" t="s">
        <v>89</v>
      </c>
      <c r="AW1119" s="118" t="s">
        <v>101</v>
      </c>
      <c r="AX1119" s="118" t="s">
        <v>6</v>
      </c>
      <c r="AY1119" s="120" t="s">
        <v>90</v>
      </c>
    </row>
    <row r="1120" spans="2:65" s="101" customFormat="1" x14ac:dyDescent="0.2">
      <c r="B1120" s="102"/>
      <c r="D1120" s="103" t="s">
        <v>99</v>
      </c>
      <c r="E1120" s="104" t="s">
        <v>3</v>
      </c>
      <c r="F1120" s="105" t="s">
        <v>1278</v>
      </c>
      <c r="H1120" s="106">
        <v>71.644999999999996</v>
      </c>
      <c r="I1120" s="107"/>
      <c r="L1120" s="102"/>
      <c r="M1120" s="108"/>
      <c r="T1120" s="109"/>
      <c r="AT1120" s="104" t="s">
        <v>99</v>
      </c>
      <c r="AU1120" s="104" t="s">
        <v>5</v>
      </c>
      <c r="AV1120" s="101" t="s">
        <v>5</v>
      </c>
      <c r="AW1120" s="101" t="s">
        <v>101</v>
      </c>
      <c r="AX1120" s="101" t="s">
        <v>6</v>
      </c>
      <c r="AY1120" s="104" t="s">
        <v>90</v>
      </c>
    </row>
    <row r="1121" spans="2:65" s="118" customFormat="1" x14ac:dyDescent="0.2">
      <c r="B1121" s="119"/>
      <c r="D1121" s="103" t="s">
        <v>99</v>
      </c>
      <c r="E1121" s="120" t="s">
        <v>3</v>
      </c>
      <c r="F1121" s="121" t="s">
        <v>1279</v>
      </c>
      <c r="H1121" s="120" t="s">
        <v>3</v>
      </c>
      <c r="I1121" s="122"/>
      <c r="L1121" s="119"/>
      <c r="M1121" s="123"/>
      <c r="T1121" s="124"/>
      <c r="AT1121" s="120" t="s">
        <v>99</v>
      </c>
      <c r="AU1121" s="120" t="s">
        <v>5</v>
      </c>
      <c r="AV1121" s="118" t="s">
        <v>89</v>
      </c>
      <c r="AW1121" s="118" t="s">
        <v>101</v>
      </c>
      <c r="AX1121" s="118" t="s">
        <v>6</v>
      </c>
      <c r="AY1121" s="120" t="s">
        <v>90</v>
      </c>
    </row>
    <row r="1122" spans="2:65" s="101" customFormat="1" x14ac:dyDescent="0.2">
      <c r="B1122" s="102"/>
      <c r="D1122" s="103" t="s">
        <v>99</v>
      </c>
      <c r="E1122" s="104" t="s">
        <v>3</v>
      </c>
      <c r="F1122" s="105" t="s">
        <v>1280</v>
      </c>
      <c r="H1122" s="106">
        <v>14</v>
      </c>
      <c r="I1122" s="107"/>
      <c r="L1122" s="102"/>
      <c r="M1122" s="108"/>
      <c r="T1122" s="109"/>
      <c r="AT1122" s="104" t="s">
        <v>99</v>
      </c>
      <c r="AU1122" s="104" t="s">
        <v>5</v>
      </c>
      <c r="AV1122" s="101" t="s">
        <v>5</v>
      </c>
      <c r="AW1122" s="101" t="s">
        <v>101</v>
      </c>
      <c r="AX1122" s="101" t="s">
        <v>6</v>
      </c>
      <c r="AY1122" s="104" t="s">
        <v>90</v>
      </c>
    </row>
    <row r="1123" spans="2:65" s="110" customFormat="1" x14ac:dyDescent="0.2">
      <c r="B1123" s="111"/>
      <c r="D1123" s="103" t="s">
        <v>99</v>
      </c>
      <c r="E1123" s="112" t="s">
        <v>3</v>
      </c>
      <c r="F1123" s="113" t="s">
        <v>103</v>
      </c>
      <c r="H1123" s="114">
        <v>85.644999999999996</v>
      </c>
      <c r="I1123" s="115"/>
      <c r="L1123" s="111"/>
      <c r="M1123" s="116"/>
      <c r="T1123" s="117"/>
      <c r="AT1123" s="112" t="s">
        <v>99</v>
      </c>
      <c r="AU1123" s="112" t="s">
        <v>5</v>
      </c>
      <c r="AV1123" s="110" t="s">
        <v>97</v>
      </c>
      <c r="AW1123" s="110" t="s">
        <v>101</v>
      </c>
      <c r="AX1123" s="110" t="s">
        <v>89</v>
      </c>
      <c r="AY1123" s="112" t="s">
        <v>90</v>
      </c>
    </row>
    <row r="1124" spans="2:65" s="9" customFormat="1" ht="24.2" customHeight="1" x14ac:dyDescent="0.2">
      <c r="B1124" s="86"/>
      <c r="C1124" s="138" t="s">
        <v>1281</v>
      </c>
      <c r="D1124" s="138" t="s">
        <v>498</v>
      </c>
      <c r="E1124" s="139" t="s">
        <v>1282</v>
      </c>
      <c r="F1124" s="140" t="s">
        <v>1283</v>
      </c>
      <c r="G1124" s="141" t="s">
        <v>96</v>
      </c>
      <c r="H1124" s="142">
        <v>73.078000000000003</v>
      </c>
      <c r="I1124" s="143"/>
      <c r="J1124" s="144">
        <f>ROUND(I1124*H1124,2)</f>
        <v>0</v>
      </c>
      <c r="K1124" s="145"/>
      <c r="L1124" s="146"/>
      <c r="M1124" s="147" t="s">
        <v>3</v>
      </c>
      <c r="N1124" s="148" t="s">
        <v>39</v>
      </c>
      <c r="P1124" s="97">
        <f>O1124*H1124</f>
        <v>0</v>
      </c>
      <c r="Q1124" s="97">
        <v>1.5E-3</v>
      </c>
      <c r="R1124" s="97">
        <f>Q1124*H1124</f>
        <v>0.10961700000000001</v>
      </c>
      <c r="S1124" s="97">
        <v>0</v>
      </c>
      <c r="T1124" s="98">
        <f>S1124*H1124</f>
        <v>0</v>
      </c>
      <c r="AR1124" s="99" t="s">
        <v>280</v>
      </c>
      <c r="AT1124" s="99" t="s">
        <v>498</v>
      </c>
      <c r="AU1124" s="99" t="s">
        <v>5</v>
      </c>
      <c r="AY1124" s="1" t="s">
        <v>90</v>
      </c>
      <c r="BE1124" s="100">
        <f>IF(N1124="základná",J1124,0)</f>
        <v>0</v>
      </c>
      <c r="BF1124" s="100">
        <f>IF(N1124="znížená",J1124,0)</f>
        <v>0</v>
      </c>
      <c r="BG1124" s="100">
        <f>IF(N1124="zákl. prenesená",J1124,0)</f>
        <v>0</v>
      </c>
      <c r="BH1124" s="100">
        <f>IF(N1124="zníž. prenesená",J1124,0)</f>
        <v>0</v>
      </c>
      <c r="BI1124" s="100">
        <f>IF(N1124="nulová",J1124,0)</f>
        <v>0</v>
      </c>
      <c r="BJ1124" s="1" t="s">
        <v>5</v>
      </c>
      <c r="BK1124" s="100">
        <f>ROUND(I1124*H1124,2)</f>
        <v>0</v>
      </c>
      <c r="BL1124" s="1" t="s">
        <v>138</v>
      </c>
      <c r="BM1124" s="99" t="s">
        <v>1284</v>
      </c>
    </row>
    <row r="1125" spans="2:65" s="101" customFormat="1" x14ac:dyDescent="0.2">
      <c r="B1125" s="102"/>
      <c r="D1125" s="103" t="s">
        <v>99</v>
      </c>
      <c r="E1125" s="104" t="s">
        <v>3</v>
      </c>
      <c r="F1125" s="105" t="s">
        <v>1278</v>
      </c>
      <c r="H1125" s="106">
        <v>71.644999999999996</v>
      </c>
      <c r="I1125" s="107"/>
      <c r="L1125" s="102"/>
      <c r="M1125" s="108"/>
      <c r="T1125" s="109"/>
      <c r="AT1125" s="104" t="s">
        <v>99</v>
      </c>
      <c r="AU1125" s="104" t="s">
        <v>5</v>
      </c>
      <c r="AV1125" s="101" t="s">
        <v>5</v>
      </c>
      <c r="AW1125" s="101" t="s">
        <v>101</v>
      </c>
      <c r="AX1125" s="101" t="s">
        <v>89</v>
      </c>
      <c r="AY1125" s="104" t="s">
        <v>90</v>
      </c>
    </row>
    <row r="1126" spans="2:65" s="101" customFormat="1" x14ac:dyDescent="0.2">
      <c r="B1126" s="102"/>
      <c r="D1126" s="103" t="s">
        <v>99</v>
      </c>
      <c r="F1126" s="105" t="s">
        <v>1285</v>
      </c>
      <c r="H1126" s="106">
        <v>73.078000000000003</v>
      </c>
      <c r="I1126" s="107"/>
      <c r="L1126" s="102"/>
      <c r="M1126" s="108"/>
      <c r="T1126" s="109"/>
      <c r="AT1126" s="104" t="s">
        <v>99</v>
      </c>
      <c r="AU1126" s="104" t="s">
        <v>5</v>
      </c>
      <c r="AV1126" s="101" t="s">
        <v>5</v>
      </c>
      <c r="AW1126" s="101" t="s">
        <v>11</v>
      </c>
      <c r="AX1126" s="101" t="s">
        <v>89</v>
      </c>
      <c r="AY1126" s="104" t="s">
        <v>90</v>
      </c>
    </row>
    <row r="1127" spans="2:65" s="9" customFormat="1" ht="24.2" customHeight="1" x14ac:dyDescent="0.2">
      <c r="B1127" s="86"/>
      <c r="C1127" s="138" t="s">
        <v>1117</v>
      </c>
      <c r="D1127" s="138" t="s">
        <v>498</v>
      </c>
      <c r="E1127" s="139" t="s">
        <v>1286</v>
      </c>
      <c r="F1127" s="140" t="s">
        <v>1287</v>
      </c>
      <c r="G1127" s="141" t="s">
        <v>96</v>
      </c>
      <c r="H1127" s="142">
        <v>14.28</v>
      </c>
      <c r="I1127" s="143"/>
      <c r="J1127" s="144">
        <f>ROUND(I1127*H1127,2)</f>
        <v>0</v>
      </c>
      <c r="K1127" s="145"/>
      <c r="L1127" s="146"/>
      <c r="M1127" s="147" t="s">
        <v>3</v>
      </c>
      <c r="N1127" s="148" t="s">
        <v>39</v>
      </c>
      <c r="P1127" s="97">
        <f>O1127*H1127</f>
        <v>0</v>
      </c>
      <c r="Q1127" s="97">
        <v>3.0000000000000001E-3</v>
      </c>
      <c r="R1127" s="97">
        <f>Q1127*H1127</f>
        <v>4.2839999999999996E-2</v>
      </c>
      <c r="S1127" s="97">
        <v>0</v>
      </c>
      <c r="T1127" s="98">
        <f>S1127*H1127</f>
        <v>0</v>
      </c>
      <c r="AR1127" s="99" t="s">
        <v>280</v>
      </c>
      <c r="AT1127" s="99" t="s">
        <v>498</v>
      </c>
      <c r="AU1127" s="99" t="s">
        <v>5</v>
      </c>
      <c r="AY1127" s="1" t="s">
        <v>90</v>
      </c>
      <c r="BE1127" s="100">
        <f>IF(N1127="základná",J1127,0)</f>
        <v>0</v>
      </c>
      <c r="BF1127" s="100">
        <f>IF(N1127="znížená",J1127,0)</f>
        <v>0</v>
      </c>
      <c r="BG1127" s="100">
        <f>IF(N1127="zákl. prenesená",J1127,0)</f>
        <v>0</v>
      </c>
      <c r="BH1127" s="100">
        <f>IF(N1127="zníž. prenesená",J1127,0)</f>
        <v>0</v>
      </c>
      <c r="BI1127" s="100">
        <f>IF(N1127="nulová",J1127,0)</f>
        <v>0</v>
      </c>
      <c r="BJ1127" s="1" t="s">
        <v>5</v>
      </c>
      <c r="BK1127" s="100">
        <f>ROUND(I1127*H1127,2)</f>
        <v>0</v>
      </c>
      <c r="BL1127" s="1" t="s">
        <v>138</v>
      </c>
      <c r="BM1127" s="99" t="s">
        <v>1288</v>
      </c>
    </row>
    <row r="1128" spans="2:65" s="101" customFormat="1" x14ac:dyDescent="0.2">
      <c r="B1128" s="102"/>
      <c r="D1128" s="103" t="s">
        <v>99</v>
      </c>
      <c r="E1128" s="104" t="s">
        <v>3</v>
      </c>
      <c r="F1128" s="105" t="s">
        <v>1280</v>
      </c>
      <c r="H1128" s="106">
        <v>14</v>
      </c>
      <c r="I1128" s="107"/>
      <c r="L1128" s="102"/>
      <c r="M1128" s="108"/>
      <c r="T1128" s="109"/>
      <c r="AT1128" s="104" t="s">
        <v>99</v>
      </c>
      <c r="AU1128" s="104" t="s">
        <v>5</v>
      </c>
      <c r="AV1128" s="101" t="s">
        <v>5</v>
      </c>
      <c r="AW1128" s="101" t="s">
        <v>101</v>
      </c>
      <c r="AX1128" s="101" t="s">
        <v>89</v>
      </c>
      <c r="AY1128" s="104" t="s">
        <v>90</v>
      </c>
    </row>
    <row r="1129" spans="2:65" s="101" customFormat="1" x14ac:dyDescent="0.2">
      <c r="B1129" s="102"/>
      <c r="D1129" s="103" t="s">
        <v>99</v>
      </c>
      <c r="F1129" s="105" t="s">
        <v>1289</v>
      </c>
      <c r="H1129" s="106">
        <v>14.28</v>
      </c>
      <c r="I1129" s="107"/>
      <c r="L1129" s="102"/>
      <c r="M1129" s="108"/>
      <c r="T1129" s="109"/>
      <c r="AT1129" s="104" t="s">
        <v>99</v>
      </c>
      <c r="AU1129" s="104" t="s">
        <v>5</v>
      </c>
      <c r="AV1129" s="101" t="s">
        <v>5</v>
      </c>
      <c r="AW1129" s="101" t="s">
        <v>11</v>
      </c>
      <c r="AX1129" s="101" t="s">
        <v>89</v>
      </c>
      <c r="AY1129" s="104" t="s">
        <v>90</v>
      </c>
    </row>
    <row r="1130" spans="2:65" s="9" customFormat="1" ht="24.2" customHeight="1" x14ac:dyDescent="0.2">
      <c r="B1130" s="86"/>
      <c r="C1130" s="87" t="s">
        <v>1290</v>
      </c>
      <c r="D1130" s="87" t="s">
        <v>93</v>
      </c>
      <c r="E1130" s="88" t="s">
        <v>1291</v>
      </c>
      <c r="F1130" s="89" t="s">
        <v>1292</v>
      </c>
      <c r="G1130" s="90" t="s">
        <v>1099</v>
      </c>
      <c r="H1130" s="149"/>
      <c r="I1130" s="92"/>
      <c r="J1130" s="93">
        <f>ROUND(I1130*H1130,2)</f>
        <v>0</v>
      </c>
      <c r="K1130" s="94"/>
      <c r="L1130" s="10"/>
      <c r="M1130" s="95" t="s">
        <v>3</v>
      </c>
      <c r="N1130" s="96" t="s">
        <v>39</v>
      </c>
      <c r="P1130" s="97">
        <f>O1130*H1130</f>
        <v>0</v>
      </c>
      <c r="Q1130" s="97">
        <v>0</v>
      </c>
      <c r="R1130" s="97">
        <f>Q1130*H1130</f>
        <v>0</v>
      </c>
      <c r="S1130" s="97">
        <v>0</v>
      </c>
      <c r="T1130" s="98">
        <f>S1130*H1130</f>
        <v>0</v>
      </c>
      <c r="AR1130" s="99" t="s">
        <v>138</v>
      </c>
      <c r="AT1130" s="99" t="s">
        <v>93</v>
      </c>
      <c r="AU1130" s="99" t="s">
        <v>5</v>
      </c>
      <c r="AY1130" s="1" t="s">
        <v>90</v>
      </c>
      <c r="BE1130" s="100">
        <f>IF(N1130="základná",J1130,0)</f>
        <v>0</v>
      </c>
      <c r="BF1130" s="100">
        <f>IF(N1130="znížená",J1130,0)</f>
        <v>0</v>
      </c>
      <c r="BG1130" s="100">
        <f>IF(N1130="zákl. prenesená",J1130,0)</f>
        <v>0</v>
      </c>
      <c r="BH1130" s="100">
        <f>IF(N1130="zníž. prenesená",J1130,0)</f>
        <v>0</v>
      </c>
      <c r="BI1130" s="100">
        <f>IF(N1130="nulová",J1130,0)</f>
        <v>0</v>
      </c>
      <c r="BJ1130" s="1" t="s">
        <v>5</v>
      </c>
      <c r="BK1130" s="100">
        <f>ROUND(I1130*H1130,2)</f>
        <v>0</v>
      </c>
      <c r="BL1130" s="1" t="s">
        <v>138</v>
      </c>
      <c r="BM1130" s="99" t="s">
        <v>1293</v>
      </c>
    </row>
    <row r="1131" spans="2:65" s="73" customFormat="1" ht="22.9" customHeight="1" x14ac:dyDescent="0.2">
      <c r="B1131" s="74"/>
      <c r="D1131" s="75" t="s">
        <v>86</v>
      </c>
      <c r="E1131" s="84" t="s">
        <v>1294</v>
      </c>
      <c r="F1131" s="84" t="s">
        <v>1295</v>
      </c>
      <c r="I1131" s="77"/>
      <c r="J1131" s="85">
        <f>BK1131</f>
        <v>0</v>
      </c>
      <c r="L1131" s="74"/>
      <c r="M1131" s="79"/>
      <c r="P1131" s="80">
        <f>P1132</f>
        <v>0</v>
      </c>
      <c r="R1131" s="80">
        <f>R1132</f>
        <v>0</v>
      </c>
      <c r="T1131" s="81">
        <f>T1132</f>
        <v>0</v>
      </c>
      <c r="AR1131" s="75" t="s">
        <v>5</v>
      </c>
      <c r="AT1131" s="82" t="s">
        <v>86</v>
      </c>
      <c r="AU1131" s="82" t="s">
        <v>89</v>
      </c>
      <c r="AY1131" s="75" t="s">
        <v>90</v>
      </c>
      <c r="BK1131" s="83">
        <f>BK1132</f>
        <v>0</v>
      </c>
    </row>
    <row r="1132" spans="2:65" s="9" customFormat="1" ht="16.5" customHeight="1" x14ac:dyDescent="0.2">
      <c r="B1132" s="86"/>
      <c r="C1132" s="87" t="s">
        <v>1120</v>
      </c>
      <c r="D1132" s="87" t="s">
        <v>93</v>
      </c>
      <c r="E1132" s="88" t="s">
        <v>1296</v>
      </c>
      <c r="F1132" s="89" t="s">
        <v>1297</v>
      </c>
      <c r="G1132" s="90" t="s">
        <v>1298</v>
      </c>
      <c r="H1132" s="91">
        <v>1</v>
      </c>
      <c r="I1132" s="92"/>
      <c r="J1132" s="93">
        <f>ROUND(I1132*H1132,2)</f>
        <v>0</v>
      </c>
      <c r="K1132" s="94"/>
      <c r="L1132" s="10"/>
      <c r="M1132" s="95" t="s">
        <v>3</v>
      </c>
      <c r="N1132" s="96" t="s">
        <v>39</v>
      </c>
      <c r="P1132" s="97">
        <f>O1132*H1132</f>
        <v>0</v>
      </c>
      <c r="Q1132" s="97">
        <v>0</v>
      </c>
      <c r="R1132" s="97">
        <f>Q1132*H1132</f>
        <v>0</v>
      </c>
      <c r="S1132" s="97">
        <v>0</v>
      </c>
      <c r="T1132" s="98">
        <f>S1132*H1132</f>
        <v>0</v>
      </c>
      <c r="AR1132" s="99" t="s">
        <v>138</v>
      </c>
      <c r="AT1132" s="99" t="s">
        <v>93</v>
      </c>
      <c r="AU1132" s="99" t="s">
        <v>5</v>
      </c>
      <c r="AY1132" s="1" t="s">
        <v>90</v>
      </c>
      <c r="BE1132" s="100">
        <f>IF(N1132="základná",J1132,0)</f>
        <v>0</v>
      </c>
      <c r="BF1132" s="100">
        <f>IF(N1132="znížená",J1132,0)</f>
        <v>0</v>
      </c>
      <c r="BG1132" s="100">
        <f>IF(N1132="zákl. prenesená",J1132,0)</f>
        <v>0</v>
      </c>
      <c r="BH1132" s="100">
        <f>IF(N1132="zníž. prenesená",J1132,0)</f>
        <v>0</v>
      </c>
      <c r="BI1132" s="100">
        <f>IF(N1132="nulová",J1132,0)</f>
        <v>0</v>
      </c>
      <c r="BJ1132" s="1" t="s">
        <v>5</v>
      </c>
      <c r="BK1132" s="100">
        <f>ROUND(I1132*H1132,2)</f>
        <v>0</v>
      </c>
      <c r="BL1132" s="1" t="s">
        <v>138</v>
      </c>
      <c r="BM1132" s="99" t="s">
        <v>1299</v>
      </c>
    </row>
    <row r="1133" spans="2:65" s="73" customFormat="1" ht="22.9" customHeight="1" x14ac:dyDescent="0.2">
      <c r="B1133" s="74"/>
      <c r="D1133" s="75" t="s">
        <v>86</v>
      </c>
      <c r="E1133" s="84" t="s">
        <v>290</v>
      </c>
      <c r="F1133" s="84" t="s">
        <v>291</v>
      </c>
      <c r="I1133" s="77"/>
      <c r="J1133" s="85">
        <f>BK1133</f>
        <v>0</v>
      </c>
      <c r="L1133" s="74"/>
      <c r="M1133" s="79"/>
      <c r="P1133" s="80">
        <f>SUM(P1134:P1161)</f>
        <v>0</v>
      </c>
      <c r="R1133" s="80">
        <f>SUM(R1134:R1161)</f>
        <v>0</v>
      </c>
      <c r="T1133" s="81">
        <f>SUM(T1134:T1161)</f>
        <v>0</v>
      </c>
      <c r="AR1133" s="75" t="s">
        <v>5</v>
      </c>
      <c r="AT1133" s="82" t="s">
        <v>86</v>
      </c>
      <c r="AU1133" s="82" t="s">
        <v>89</v>
      </c>
      <c r="AY1133" s="75" t="s">
        <v>90</v>
      </c>
      <c r="BK1133" s="83">
        <f>SUM(BK1134:BK1161)</f>
        <v>0</v>
      </c>
    </row>
    <row r="1134" spans="2:65" s="9" customFormat="1" ht="16.5" customHeight="1" x14ac:dyDescent="0.2">
      <c r="B1134" s="86"/>
      <c r="C1134" s="87" t="s">
        <v>1300</v>
      </c>
      <c r="D1134" s="87" t="s">
        <v>93</v>
      </c>
      <c r="E1134" s="88" t="s">
        <v>1301</v>
      </c>
      <c r="F1134" s="89" t="s">
        <v>1302</v>
      </c>
      <c r="G1134" s="90" t="s">
        <v>96</v>
      </c>
      <c r="H1134" s="91">
        <v>154.322</v>
      </c>
      <c r="I1134" s="92"/>
      <c r="J1134" s="93">
        <f>ROUND(I1134*H1134,2)</f>
        <v>0</v>
      </c>
      <c r="K1134" s="94"/>
      <c r="L1134" s="10"/>
      <c r="M1134" s="95" t="s">
        <v>3</v>
      </c>
      <c r="N1134" s="96" t="s">
        <v>39</v>
      </c>
      <c r="P1134" s="97">
        <f>O1134*H1134</f>
        <v>0</v>
      </c>
      <c r="Q1134" s="97">
        <v>0</v>
      </c>
      <c r="R1134" s="97">
        <f>Q1134*H1134</f>
        <v>0</v>
      </c>
      <c r="S1134" s="97">
        <v>0</v>
      </c>
      <c r="T1134" s="98">
        <f>S1134*H1134</f>
        <v>0</v>
      </c>
      <c r="AR1134" s="99" t="s">
        <v>138</v>
      </c>
      <c r="AT1134" s="99" t="s">
        <v>93</v>
      </c>
      <c r="AU1134" s="99" t="s">
        <v>5</v>
      </c>
      <c r="AY1134" s="1" t="s">
        <v>90</v>
      </c>
      <c r="BE1134" s="100">
        <f>IF(N1134="základná",J1134,0)</f>
        <v>0</v>
      </c>
      <c r="BF1134" s="100">
        <f>IF(N1134="znížená",J1134,0)</f>
        <v>0</v>
      </c>
      <c r="BG1134" s="100">
        <f>IF(N1134="zákl. prenesená",J1134,0)</f>
        <v>0</v>
      </c>
      <c r="BH1134" s="100">
        <f>IF(N1134="zníž. prenesená",J1134,0)</f>
        <v>0</v>
      </c>
      <c r="BI1134" s="100">
        <f>IF(N1134="nulová",J1134,0)</f>
        <v>0</v>
      </c>
      <c r="BJ1134" s="1" t="s">
        <v>5</v>
      </c>
      <c r="BK1134" s="100">
        <f>ROUND(I1134*H1134,2)</f>
        <v>0</v>
      </c>
      <c r="BL1134" s="1" t="s">
        <v>138</v>
      </c>
      <c r="BM1134" s="99" t="s">
        <v>1303</v>
      </c>
    </row>
    <row r="1135" spans="2:65" s="101" customFormat="1" x14ac:dyDescent="0.2">
      <c r="B1135" s="102"/>
      <c r="D1135" s="103" t="s">
        <v>99</v>
      </c>
      <c r="E1135" s="104" t="s">
        <v>3</v>
      </c>
      <c r="F1135" s="105" t="s">
        <v>1304</v>
      </c>
      <c r="H1135" s="106">
        <v>10.455</v>
      </c>
      <c r="I1135" s="107"/>
      <c r="L1135" s="102"/>
      <c r="M1135" s="108"/>
      <c r="T1135" s="109"/>
      <c r="AT1135" s="104" t="s">
        <v>99</v>
      </c>
      <c r="AU1135" s="104" t="s">
        <v>5</v>
      </c>
      <c r="AV1135" s="101" t="s">
        <v>5</v>
      </c>
      <c r="AW1135" s="101" t="s">
        <v>101</v>
      </c>
      <c r="AX1135" s="101" t="s">
        <v>6</v>
      </c>
      <c r="AY1135" s="104" t="s">
        <v>90</v>
      </c>
    </row>
    <row r="1136" spans="2:65" s="101" customFormat="1" x14ac:dyDescent="0.2">
      <c r="B1136" s="102"/>
      <c r="D1136" s="103" t="s">
        <v>99</v>
      </c>
      <c r="E1136" s="104" t="s">
        <v>3</v>
      </c>
      <c r="F1136" s="105" t="s">
        <v>1305</v>
      </c>
      <c r="H1136" s="106">
        <v>5.6379999999999999</v>
      </c>
      <c r="I1136" s="107"/>
      <c r="L1136" s="102"/>
      <c r="M1136" s="108"/>
      <c r="T1136" s="109"/>
      <c r="AT1136" s="104" t="s">
        <v>99</v>
      </c>
      <c r="AU1136" s="104" t="s">
        <v>5</v>
      </c>
      <c r="AV1136" s="101" t="s">
        <v>5</v>
      </c>
      <c r="AW1136" s="101" t="s">
        <v>101</v>
      </c>
      <c r="AX1136" s="101" t="s">
        <v>6</v>
      </c>
      <c r="AY1136" s="104" t="s">
        <v>90</v>
      </c>
    </row>
    <row r="1137" spans="2:65" s="101" customFormat="1" x14ac:dyDescent="0.2">
      <c r="B1137" s="102"/>
      <c r="D1137" s="103" t="s">
        <v>99</v>
      </c>
      <c r="E1137" s="104" t="s">
        <v>3</v>
      </c>
      <c r="F1137" s="105" t="s">
        <v>1306</v>
      </c>
      <c r="H1137" s="106">
        <v>2.665</v>
      </c>
      <c r="I1137" s="107"/>
      <c r="L1137" s="102"/>
      <c r="M1137" s="108"/>
      <c r="T1137" s="109"/>
      <c r="AT1137" s="104" t="s">
        <v>99</v>
      </c>
      <c r="AU1137" s="104" t="s">
        <v>5</v>
      </c>
      <c r="AV1137" s="101" t="s">
        <v>5</v>
      </c>
      <c r="AW1137" s="101" t="s">
        <v>101</v>
      </c>
      <c r="AX1137" s="101" t="s">
        <v>6</v>
      </c>
      <c r="AY1137" s="104" t="s">
        <v>90</v>
      </c>
    </row>
    <row r="1138" spans="2:65" s="101" customFormat="1" x14ac:dyDescent="0.2">
      <c r="B1138" s="102"/>
      <c r="D1138" s="103" t="s">
        <v>99</v>
      </c>
      <c r="E1138" s="104" t="s">
        <v>3</v>
      </c>
      <c r="F1138" s="105" t="s">
        <v>1307</v>
      </c>
      <c r="H1138" s="106">
        <v>2.7160000000000002</v>
      </c>
      <c r="I1138" s="107"/>
      <c r="L1138" s="102"/>
      <c r="M1138" s="108"/>
      <c r="T1138" s="109"/>
      <c r="AT1138" s="104" t="s">
        <v>99</v>
      </c>
      <c r="AU1138" s="104" t="s">
        <v>5</v>
      </c>
      <c r="AV1138" s="101" t="s">
        <v>5</v>
      </c>
      <c r="AW1138" s="101" t="s">
        <v>101</v>
      </c>
      <c r="AX1138" s="101" t="s">
        <v>6</v>
      </c>
      <c r="AY1138" s="104" t="s">
        <v>90</v>
      </c>
    </row>
    <row r="1139" spans="2:65" s="101" customFormat="1" x14ac:dyDescent="0.2">
      <c r="B1139" s="102"/>
      <c r="D1139" s="103" t="s">
        <v>99</v>
      </c>
      <c r="E1139" s="104" t="s">
        <v>3</v>
      </c>
      <c r="F1139" s="105" t="s">
        <v>1308</v>
      </c>
      <c r="H1139" s="106">
        <v>31.832000000000001</v>
      </c>
      <c r="I1139" s="107"/>
      <c r="L1139" s="102"/>
      <c r="M1139" s="108"/>
      <c r="T1139" s="109"/>
      <c r="AT1139" s="104" t="s">
        <v>99</v>
      </c>
      <c r="AU1139" s="104" t="s">
        <v>5</v>
      </c>
      <c r="AV1139" s="101" t="s">
        <v>5</v>
      </c>
      <c r="AW1139" s="101" t="s">
        <v>101</v>
      </c>
      <c r="AX1139" s="101" t="s">
        <v>6</v>
      </c>
      <c r="AY1139" s="104" t="s">
        <v>90</v>
      </c>
    </row>
    <row r="1140" spans="2:65" s="101" customFormat="1" x14ac:dyDescent="0.2">
      <c r="B1140" s="102"/>
      <c r="D1140" s="103" t="s">
        <v>99</v>
      </c>
      <c r="E1140" s="104" t="s">
        <v>3</v>
      </c>
      <c r="F1140" s="105" t="s">
        <v>1309</v>
      </c>
      <c r="H1140" s="106">
        <v>6.15</v>
      </c>
      <c r="I1140" s="107"/>
      <c r="L1140" s="102"/>
      <c r="M1140" s="108"/>
      <c r="T1140" s="109"/>
      <c r="AT1140" s="104" t="s">
        <v>99</v>
      </c>
      <c r="AU1140" s="104" t="s">
        <v>5</v>
      </c>
      <c r="AV1140" s="101" t="s">
        <v>5</v>
      </c>
      <c r="AW1140" s="101" t="s">
        <v>101</v>
      </c>
      <c r="AX1140" s="101" t="s">
        <v>6</v>
      </c>
      <c r="AY1140" s="104" t="s">
        <v>90</v>
      </c>
    </row>
    <row r="1141" spans="2:65" s="101" customFormat="1" x14ac:dyDescent="0.2">
      <c r="B1141" s="102"/>
      <c r="D1141" s="103" t="s">
        <v>99</v>
      </c>
      <c r="E1141" s="104" t="s">
        <v>3</v>
      </c>
      <c r="F1141" s="105" t="s">
        <v>1310</v>
      </c>
      <c r="H1141" s="106">
        <v>44.075000000000003</v>
      </c>
      <c r="I1141" s="107"/>
      <c r="L1141" s="102"/>
      <c r="M1141" s="108"/>
      <c r="T1141" s="109"/>
      <c r="AT1141" s="104" t="s">
        <v>99</v>
      </c>
      <c r="AU1141" s="104" t="s">
        <v>5</v>
      </c>
      <c r="AV1141" s="101" t="s">
        <v>5</v>
      </c>
      <c r="AW1141" s="101" t="s">
        <v>101</v>
      </c>
      <c r="AX1141" s="101" t="s">
        <v>6</v>
      </c>
      <c r="AY1141" s="104" t="s">
        <v>90</v>
      </c>
    </row>
    <row r="1142" spans="2:65" s="101" customFormat="1" x14ac:dyDescent="0.2">
      <c r="B1142" s="102"/>
      <c r="D1142" s="103" t="s">
        <v>99</v>
      </c>
      <c r="E1142" s="104" t="s">
        <v>3</v>
      </c>
      <c r="F1142" s="105" t="s">
        <v>1311</v>
      </c>
      <c r="H1142" s="106">
        <v>6.2320000000000002</v>
      </c>
      <c r="I1142" s="107"/>
      <c r="L1142" s="102"/>
      <c r="M1142" s="108"/>
      <c r="T1142" s="109"/>
      <c r="AT1142" s="104" t="s">
        <v>99</v>
      </c>
      <c r="AU1142" s="104" t="s">
        <v>5</v>
      </c>
      <c r="AV1142" s="101" t="s">
        <v>5</v>
      </c>
      <c r="AW1142" s="101" t="s">
        <v>101</v>
      </c>
      <c r="AX1142" s="101" t="s">
        <v>6</v>
      </c>
      <c r="AY1142" s="104" t="s">
        <v>90</v>
      </c>
    </row>
    <row r="1143" spans="2:65" s="101" customFormat="1" x14ac:dyDescent="0.2">
      <c r="B1143" s="102"/>
      <c r="D1143" s="103" t="s">
        <v>99</v>
      </c>
      <c r="E1143" s="104" t="s">
        <v>3</v>
      </c>
      <c r="F1143" s="105" t="s">
        <v>1312</v>
      </c>
      <c r="H1143" s="106">
        <v>5.843</v>
      </c>
      <c r="I1143" s="107"/>
      <c r="L1143" s="102"/>
      <c r="M1143" s="108"/>
      <c r="T1143" s="109"/>
      <c r="AT1143" s="104" t="s">
        <v>99</v>
      </c>
      <c r="AU1143" s="104" t="s">
        <v>5</v>
      </c>
      <c r="AV1143" s="101" t="s">
        <v>5</v>
      </c>
      <c r="AW1143" s="101" t="s">
        <v>101</v>
      </c>
      <c r="AX1143" s="101" t="s">
        <v>6</v>
      </c>
      <c r="AY1143" s="104" t="s">
        <v>90</v>
      </c>
    </row>
    <row r="1144" spans="2:65" s="101" customFormat="1" x14ac:dyDescent="0.2">
      <c r="B1144" s="102"/>
      <c r="D1144" s="103" t="s">
        <v>99</v>
      </c>
      <c r="E1144" s="104" t="s">
        <v>3</v>
      </c>
      <c r="F1144" s="105" t="s">
        <v>1313</v>
      </c>
      <c r="H1144" s="106">
        <v>11.583</v>
      </c>
      <c r="I1144" s="107"/>
      <c r="L1144" s="102"/>
      <c r="M1144" s="108"/>
      <c r="T1144" s="109"/>
      <c r="AT1144" s="104" t="s">
        <v>99</v>
      </c>
      <c r="AU1144" s="104" t="s">
        <v>5</v>
      </c>
      <c r="AV1144" s="101" t="s">
        <v>5</v>
      </c>
      <c r="AW1144" s="101" t="s">
        <v>101</v>
      </c>
      <c r="AX1144" s="101" t="s">
        <v>6</v>
      </c>
      <c r="AY1144" s="104" t="s">
        <v>90</v>
      </c>
    </row>
    <row r="1145" spans="2:65" s="101" customFormat="1" x14ac:dyDescent="0.2">
      <c r="B1145" s="102"/>
      <c r="D1145" s="103" t="s">
        <v>99</v>
      </c>
      <c r="E1145" s="104" t="s">
        <v>3</v>
      </c>
      <c r="F1145" s="105" t="s">
        <v>1314</v>
      </c>
      <c r="H1145" s="106">
        <v>1.2</v>
      </c>
      <c r="I1145" s="107"/>
      <c r="L1145" s="102"/>
      <c r="M1145" s="108"/>
      <c r="T1145" s="109"/>
      <c r="AT1145" s="104" t="s">
        <v>99</v>
      </c>
      <c r="AU1145" s="104" t="s">
        <v>5</v>
      </c>
      <c r="AV1145" s="101" t="s">
        <v>5</v>
      </c>
      <c r="AW1145" s="101" t="s">
        <v>101</v>
      </c>
      <c r="AX1145" s="101" t="s">
        <v>6</v>
      </c>
      <c r="AY1145" s="104" t="s">
        <v>90</v>
      </c>
    </row>
    <row r="1146" spans="2:65" s="101" customFormat="1" x14ac:dyDescent="0.2">
      <c r="B1146" s="102"/>
      <c r="D1146" s="103" t="s">
        <v>99</v>
      </c>
      <c r="E1146" s="104" t="s">
        <v>3</v>
      </c>
      <c r="F1146" s="105" t="s">
        <v>1315</v>
      </c>
      <c r="H1146" s="106">
        <v>8.3030000000000008</v>
      </c>
      <c r="I1146" s="107"/>
      <c r="L1146" s="102"/>
      <c r="M1146" s="108"/>
      <c r="T1146" s="109"/>
      <c r="AT1146" s="104" t="s">
        <v>99</v>
      </c>
      <c r="AU1146" s="104" t="s">
        <v>5</v>
      </c>
      <c r="AV1146" s="101" t="s">
        <v>5</v>
      </c>
      <c r="AW1146" s="101" t="s">
        <v>101</v>
      </c>
      <c r="AX1146" s="101" t="s">
        <v>6</v>
      </c>
      <c r="AY1146" s="104" t="s">
        <v>90</v>
      </c>
    </row>
    <row r="1147" spans="2:65" s="101" customFormat="1" x14ac:dyDescent="0.2">
      <c r="B1147" s="102"/>
      <c r="D1147" s="103" t="s">
        <v>99</v>
      </c>
      <c r="E1147" s="104" t="s">
        <v>3</v>
      </c>
      <c r="F1147" s="105" t="s">
        <v>1316</v>
      </c>
      <c r="H1147" s="106">
        <v>17.63</v>
      </c>
      <c r="I1147" s="107"/>
      <c r="L1147" s="102"/>
      <c r="M1147" s="108"/>
      <c r="T1147" s="109"/>
      <c r="AT1147" s="104" t="s">
        <v>99</v>
      </c>
      <c r="AU1147" s="104" t="s">
        <v>5</v>
      </c>
      <c r="AV1147" s="101" t="s">
        <v>5</v>
      </c>
      <c r="AW1147" s="101" t="s">
        <v>101</v>
      </c>
      <c r="AX1147" s="101" t="s">
        <v>6</v>
      </c>
      <c r="AY1147" s="104" t="s">
        <v>90</v>
      </c>
    </row>
    <row r="1148" spans="2:65" s="110" customFormat="1" x14ac:dyDescent="0.2">
      <c r="B1148" s="111"/>
      <c r="D1148" s="103" t="s">
        <v>99</v>
      </c>
      <c r="E1148" s="112" t="s">
        <v>3</v>
      </c>
      <c r="F1148" s="113" t="s">
        <v>103</v>
      </c>
      <c r="H1148" s="114">
        <v>154.322</v>
      </c>
      <c r="I1148" s="115"/>
      <c r="L1148" s="111"/>
      <c r="M1148" s="116"/>
      <c r="T1148" s="117"/>
      <c r="AT1148" s="112" t="s">
        <v>99</v>
      </c>
      <c r="AU1148" s="112" t="s">
        <v>5</v>
      </c>
      <c r="AV1148" s="110" t="s">
        <v>97</v>
      </c>
      <c r="AW1148" s="110" t="s">
        <v>101</v>
      </c>
      <c r="AX1148" s="110" t="s">
        <v>89</v>
      </c>
      <c r="AY1148" s="112" t="s">
        <v>90</v>
      </c>
    </row>
    <row r="1149" spans="2:65" s="9" customFormat="1" ht="24.2" customHeight="1" x14ac:dyDescent="0.2">
      <c r="B1149" s="86"/>
      <c r="C1149" s="138" t="s">
        <v>1181</v>
      </c>
      <c r="D1149" s="138" t="s">
        <v>498</v>
      </c>
      <c r="E1149" s="139" t="s">
        <v>1317</v>
      </c>
      <c r="F1149" s="140" t="s">
        <v>1318</v>
      </c>
      <c r="G1149" s="141" t="s">
        <v>177</v>
      </c>
      <c r="H1149" s="142">
        <v>1</v>
      </c>
      <c r="I1149" s="143"/>
      <c r="J1149" s="144">
        <f t="shared" ref="J1149:J1161" si="10">ROUND(I1149*H1149,2)</f>
        <v>0</v>
      </c>
      <c r="K1149" s="145"/>
      <c r="L1149" s="146"/>
      <c r="M1149" s="147" t="s">
        <v>3</v>
      </c>
      <c r="N1149" s="148" t="s">
        <v>39</v>
      </c>
      <c r="P1149" s="97">
        <f t="shared" ref="P1149:P1161" si="11">O1149*H1149</f>
        <v>0</v>
      </c>
      <c r="Q1149" s="97">
        <v>0</v>
      </c>
      <c r="R1149" s="97">
        <f t="shared" ref="R1149:R1161" si="12">Q1149*H1149</f>
        <v>0</v>
      </c>
      <c r="S1149" s="97">
        <v>0</v>
      </c>
      <c r="T1149" s="98">
        <f t="shared" ref="T1149:T1161" si="13">S1149*H1149</f>
        <v>0</v>
      </c>
      <c r="AR1149" s="99" t="s">
        <v>280</v>
      </c>
      <c r="AT1149" s="99" t="s">
        <v>498</v>
      </c>
      <c r="AU1149" s="99" t="s">
        <v>5</v>
      </c>
      <c r="AY1149" s="1" t="s">
        <v>90</v>
      </c>
      <c r="BE1149" s="100">
        <f t="shared" ref="BE1149:BE1161" si="14">IF(N1149="základná",J1149,0)</f>
        <v>0</v>
      </c>
      <c r="BF1149" s="100">
        <f t="shared" ref="BF1149:BF1161" si="15">IF(N1149="znížená",J1149,0)</f>
        <v>0</v>
      </c>
      <c r="BG1149" s="100">
        <f t="shared" ref="BG1149:BG1161" si="16">IF(N1149="zákl. prenesená",J1149,0)</f>
        <v>0</v>
      </c>
      <c r="BH1149" s="100">
        <f t="shared" ref="BH1149:BH1161" si="17">IF(N1149="zníž. prenesená",J1149,0)</f>
        <v>0</v>
      </c>
      <c r="BI1149" s="100">
        <f t="shared" ref="BI1149:BI1161" si="18">IF(N1149="nulová",J1149,0)</f>
        <v>0</v>
      </c>
      <c r="BJ1149" s="1" t="s">
        <v>5</v>
      </c>
      <c r="BK1149" s="100">
        <f t="shared" ref="BK1149:BK1161" si="19">ROUND(I1149*H1149,2)</f>
        <v>0</v>
      </c>
      <c r="BL1149" s="1" t="s">
        <v>138</v>
      </c>
      <c r="BM1149" s="99" t="s">
        <v>1319</v>
      </c>
    </row>
    <row r="1150" spans="2:65" s="9" customFormat="1" ht="24.2" customHeight="1" x14ac:dyDescent="0.2">
      <c r="B1150" s="86"/>
      <c r="C1150" s="138" t="s">
        <v>1320</v>
      </c>
      <c r="D1150" s="138" t="s">
        <v>498</v>
      </c>
      <c r="E1150" s="139" t="s">
        <v>1321</v>
      </c>
      <c r="F1150" s="140" t="s">
        <v>1322</v>
      </c>
      <c r="G1150" s="141" t="s">
        <v>177</v>
      </c>
      <c r="H1150" s="142">
        <v>1</v>
      </c>
      <c r="I1150" s="143"/>
      <c r="J1150" s="144">
        <f t="shared" si="10"/>
        <v>0</v>
      </c>
      <c r="K1150" s="145"/>
      <c r="L1150" s="146"/>
      <c r="M1150" s="147" t="s">
        <v>3</v>
      </c>
      <c r="N1150" s="148" t="s">
        <v>39</v>
      </c>
      <c r="P1150" s="97">
        <f t="shared" si="11"/>
        <v>0</v>
      </c>
      <c r="Q1150" s="97">
        <v>0</v>
      </c>
      <c r="R1150" s="97">
        <f t="shared" si="12"/>
        <v>0</v>
      </c>
      <c r="S1150" s="97">
        <v>0</v>
      </c>
      <c r="T1150" s="98">
        <f t="shared" si="13"/>
        <v>0</v>
      </c>
      <c r="AR1150" s="99" t="s">
        <v>280</v>
      </c>
      <c r="AT1150" s="99" t="s">
        <v>498</v>
      </c>
      <c r="AU1150" s="99" t="s">
        <v>5</v>
      </c>
      <c r="AY1150" s="1" t="s">
        <v>90</v>
      </c>
      <c r="BE1150" s="100">
        <f t="shared" si="14"/>
        <v>0</v>
      </c>
      <c r="BF1150" s="100">
        <f t="shared" si="15"/>
        <v>0</v>
      </c>
      <c r="BG1150" s="100">
        <f t="shared" si="16"/>
        <v>0</v>
      </c>
      <c r="BH1150" s="100">
        <f t="shared" si="17"/>
        <v>0</v>
      </c>
      <c r="BI1150" s="100">
        <f t="shared" si="18"/>
        <v>0</v>
      </c>
      <c r="BJ1150" s="1" t="s">
        <v>5</v>
      </c>
      <c r="BK1150" s="100">
        <f t="shared" si="19"/>
        <v>0</v>
      </c>
      <c r="BL1150" s="1" t="s">
        <v>138</v>
      </c>
      <c r="BM1150" s="99" t="s">
        <v>1323</v>
      </c>
    </row>
    <row r="1151" spans="2:65" s="9" customFormat="1" ht="24.2" customHeight="1" x14ac:dyDescent="0.2">
      <c r="B1151" s="86"/>
      <c r="C1151" s="138" t="s">
        <v>1188</v>
      </c>
      <c r="D1151" s="138" t="s">
        <v>498</v>
      </c>
      <c r="E1151" s="139" t="s">
        <v>1324</v>
      </c>
      <c r="F1151" s="140" t="s">
        <v>1325</v>
      </c>
      <c r="G1151" s="141" t="s">
        <v>177</v>
      </c>
      <c r="H1151" s="142">
        <v>2</v>
      </c>
      <c r="I1151" s="143"/>
      <c r="J1151" s="144">
        <f t="shared" si="10"/>
        <v>0</v>
      </c>
      <c r="K1151" s="145"/>
      <c r="L1151" s="146"/>
      <c r="M1151" s="147" t="s">
        <v>3</v>
      </c>
      <c r="N1151" s="148" t="s">
        <v>39</v>
      </c>
      <c r="P1151" s="97">
        <f t="shared" si="11"/>
        <v>0</v>
      </c>
      <c r="Q1151" s="97">
        <v>0</v>
      </c>
      <c r="R1151" s="97">
        <f t="shared" si="12"/>
        <v>0</v>
      </c>
      <c r="S1151" s="97">
        <v>0</v>
      </c>
      <c r="T1151" s="98">
        <f t="shared" si="13"/>
        <v>0</v>
      </c>
      <c r="AR1151" s="99" t="s">
        <v>280</v>
      </c>
      <c r="AT1151" s="99" t="s">
        <v>498</v>
      </c>
      <c r="AU1151" s="99" t="s">
        <v>5</v>
      </c>
      <c r="AY1151" s="1" t="s">
        <v>90</v>
      </c>
      <c r="BE1151" s="100">
        <f t="shared" si="14"/>
        <v>0</v>
      </c>
      <c r="BF1151" s="100">
        <f t="shared" si="15"/>
        <v>0</v>
      </c>
      <c r="BG1151" s="100">
        <f t="shared" si="16"/>
        <v>0</v>
      </c>
      <c r="BH1151" s="100">
        <f t="shared" si="17"/>
        <v>0</v>
      </c>
      <c r="BI1151" s="100">
        <f t="shared" si="18"/>
        <v>0</v>
      </c>
      <c r="BJ1151" s="1" t="s">
        <v>5</v>
      </c>
      <c r="BK1151" s="100">
        <f t="shared" si="19"/>
        <v>0</v>
      </c>
      <c r="BL1151" s="1" t="s">
        <v>138</v>
      </c>
      <c r="BM1151" s="99" t="s">
        <v>1326</v>
      </c>
    </row>
    <row r="1152" spans="2:65" s="9" customFormat="1" ht="24.2" customHeight="1" x14ac:dyDescent="0.2">
      <c r="B1152" s="86"/>
      <c r="C1152" s="138" t="s">
        <v>1327</v>
      </c>
      <c r="D1152" s="138" t="s">
        <v>498</v>
      </c>
      <c r="E1152" s="139" t="s">
        <v>1328</v>
      </c>
      <c r="F1152" s="140" t="s">
        <v>1329</v>
      </c>
      <c r="G1152" s="141" t="s">
        <v>177</v>
      </c>
      <c r="H1152" s="142">
        <v>3</v>
      </c>
      <c r="I1152" s="143"/>
      <c r="J1152" s="144">
        <f t="shared" si="10"/>
        <v>0</v>
      </c>
      <c r="K1152" s="145"/>
      <c r="L1152" s="146"/>
      <c r="M1152" s="147" t="s">
        <v>3</v>
      </c>
      <c r="N1152" s="148" t="s">
        <v>39</v>
      </c>
      <c r="P1152" s="97">
        <f t="shared" si="11"/>
        <v>0</v>
      </c>
      <c r="Q1152" s="97">
        <v>0</v>
      </c>
      <c r="R1152" s="97">
        <f t="shared" si="12"/>
        <v>0</v>
      </c>
      <c r="S1152" s="97">
        <v>0</v>
      </c>
      <c r="T1152" s="98">
        <f t="shared" si="13"/>
        <v>0</v>
      </c>
      <c r="AR1152" s="99" t="s">
        <v>280</v>
      </c>
      <c r="AT1152" s="99" t="s">
        <v>498</v>
      </c>
      <c r="AU1152" s="99" t="s">
        <v>5</v>
      </c>
      <c r="AY1152" s="1" t="s">
        <v>90</v>
      </c>
      <c r="BE1152" s="100">
        <f t="shared" si="14"/>
        <v>0</v>
      </c>
      <c r="BF1152" s="100">
        <f t="shared" si="15"/>
        <v>0</v>
      </c>
      <c r="BG1152" s="100">
        <f t="shared" si="16"/>
        <v>0</v>
      </c>
      <c r="BH1152" s="100">
        <f t="shared" si="17"/>
        <v>0</v>
      </c>
      <c r="BI1152" s="100">
        <f t="shared" si="18"/>
        <v>0</v>
      </c>
      <c r="BJ1152" s="1" t="s">
        <v>5</v>
      </c>
      <c r="BK1152" s="100">
        <f t="shared" si="19"/>
        <v>0</v>
      </c>
      <c r="BL1152" s="1" t="s">
        <v>138</v>
      </c>
      <c r="BM1152" s="99" t="s">
        <v>1330</v>
      </c>
    </row>
    <row r="1153" spans="2:65" s="9" customFormat="1" ht="24.2" customHeight="1" x14ac:dyDescent="0.2">
      <c r="B1153" s="86"/>
      <c r="C1153" s="138" t="s">
        <v>1124</v>
      </c>
      <c r="D1153" s="138" t="s">
        <v>498</v>
      </c>
      <c r="E1153" s="139" t="s">
        <v>1331</v>
      </c>
      <c r="F1153" s="140" t="s">
        <v>1332</v>
      </c>
      <c r="G1153" s="141" t="s">
        <v>177</v>
      </c>
      <c r="H1153" s="142">
        <v>1</v>
      </c>
      <c r="I1153" s="143"/>
      <c r="J1153" s="144">
        <f t="shared" si="10"/>
        <v>0</v>
      </c>
      <c r="K1153" s="145"/>
      <c r="L1153" s="146"/>
      <c r="M1153" s="147" t="s">
        <v>3</v>
      </c>
      <c r="N1153" s="148" t="s">
        <v>39</v>
      </c>
      <c r="P1153" s="97">
        <f t="shared" si="11"/>
        <v>0</v>
      </c>
      <c r="Q1153" s="97">
        <v>0</v>
      </c>
      <c r="R1153" s="97">
        <f t="shared" si="12"/>
        <v>0</v>
      </c>
      <c r="S1153" s="97">
        <v>0</v>
      </c>
      <c r="T1153" s="98">
        <f t="shared" si="13"/>
        <v>0</v>
      </c>
      <c r="AR1153" s="99" t="s">
        <v>280</v>
      </c>
      <c r="AT1153" s="99" t="s">
        <v>498</v>
      </c>
      <c r="AU1153" s="99" t="s">
        <v>5</v>
      </c>
      <c r="AY1153" s="1" t="s">
        <v>90</v>
      </c>
      <c r="BE1153" s="100">
        <f t="shared" si="14"/>
        <v>0</v>
      </c>
      <c r="BF1153" s="100">
        <f t="shared" si="15"/>
        <v>0</v>
      </c>
      <c r="BG1153" s="100">
        <f t="shared" si="16"/>
        <v>0</v>
      </c>
      <c r="BH1153" s="100">
        <f t="shared" si="17"/>
        <v>0</v>
      </c>
      <c r="BI1153" s="100">
        <f t="shared" si="18"/>
        <v>0</v>
      </c>
      <c r="BJ1153" s="1" t="s">
        <v>5</v>
      </c>
      <c r="BK1153" s="100">
        <f t="shared" si="19"/>
        <v>0</v>
      </c>
      <c r="BL1153" s="1" t="s">
        <v>138</v>
      </c>
      <c r="BM1153" s="99" t="s">
        <v>1333</v>
      </c>
    </row>
    <row r="1154" spans="2:65" s="9" customFormat="1" ht="24.2" customHeight="1" x14ac:dyDescent="0.2">
      <c r="B1154" s="86"/>
      <c r="C1154" s="138" t="s">
        <v>1334</v>
      </c>
      <c r="D1154" s="138" t="s">
        <v>498</v>
      </c>
      <c r="E1154" s="139" t="s">
        <v>1335</v>
      </c>
      <c r="F1154" s="140" t="s">
        <v>1336</v>
      </c>
      <c r="G1154" s="141" t="s">
        <v>177</v>
      </c>
      <c r="H1154" s="142">
        <v>5</v>
      </c>
      <c r="I1154" s="143"/>
      <c r="J1154" s="144">
        <f t="shared" si="10"/>
        <v>0</v>
      </c>
      <c r="K1154" s="145"/>
      <c r="L1154" s="146"/>
      <c r="M1154" s="147" t="s">
        <v>3</v>
      </c>
      <c r="N1154" s="148" t="s">
        <v>39</v>
      </c>
      <c r="P1154" s="97">
        <f t="shared" si="11"/>
        <v>0</v>
      </c>
      <c r="Q1154" s="97">
        <v>0</v>
      </c>
      <c r="R1154" s="97">
        <f t="shared" si="12"/>
        <v>0</v>
      </c>
      <c r="S1154" s="97">
        <v>0</v>
      </c>
      <c r="T1154" s="98">
        <f t="shared" si="13"/>
        <v>0</v>
      </c>
      <c r="AR1154" s="99" t="s">
        <v>280</v>
      </c>
      <c r="AT1154" s="99" t="s">
        <v>498</v>
      </c>
      <c r="AU1154" s="99" t="s">
        <v>5</v>
      </c>
      <c r="AY1154" s="1" t="s">
        <v>90</v>
      </c>
      <c r="BE1154" s="100">
        <f t="shared" si="14"/>
        <v>0</v>
      </c>
      <c r="BF1154" s="100">
        <f t="shared" si="15"/>
        <v>0</v>
      </c>
      <c r="BG1154" s="100">
        <f t="shared" si="16"/>
        <v>0</v>
      </c>
      <c r="BH1154" s="100">
        <f t="shared" si="17"/>
        <v>0</v>
      </c>
      <c r="BI1154" s="100">
        <f t="shared" si="18"/>
        <v>0</v>
      </c>
      <c r="BJ1154" s="1" t="s">
        <v>5</v>
      </c>
      <c r="BK1154" s="100">
        <f t="shared" si="19"/>
        <v>0</v>
      </c>
      <c r="BL1154" s="1" t="s">
        <v>138</v>
      </c>
      <c r="BM1154" s="99" t="s">
        <v>1337</v>
      </c>
    </row>
    <row r="1155" spans="2:65" s="9" customFormat="1" ht="24.2" customHeight="1" x14ac:dyDescent="0.2">
      <c r="B1155" s="86"/>
      <c r="C1155" s="138" t="s">
        <v>1129</v>
      </c>
      <c r="D1155" s="138" t="s">
        <v>498</v>
      </c>
      <c r="E1155" s="139" t="s">
        <v>1338</v>
      </c>
      <c r="F1155" s="140" t="s">
        <v>1339</v>
      </c>
      <c r="G1155" s="141" t="s">
        <v>177</v>
      </c>
      <c r="H1155" s="142">
        <v>1</v>
      </c>
      <c r="I1155" s="143"/>
      <c r="J1155" s="144">
        <f t="shared" si="10"/>
        <v>0</v>
      </c>
      <c r="K1155" s="145"/>
      <c r="L1155" s="146"/>
      <c r="M1155" s="147" t="s">
        <v>3</v>
      </c>
      <c r="N1155" s="148" t="s">
        <v>39</v>
      </c>
      <c r="P1155" s="97">
        <f t="shared" si="11"/>
        <v>0</v>
      </c>
      <c r="Q1155" s="97">
        <v>0</v>
      </c>
      <c r="R1155" s="97">
        <f t="shared" si="12"/>
        <v>0</v>
      </c>
      <c r="S1155" s="97">
        <v>0</v>
      </c>
      <c r="T1155" s="98">
        <f t="shared" si="13"/>
        <v>0</v>
      </c>
      <c r="AR1155" s="99" t="s">
        <v>280</v>
      </c>
      <c r="AT1155" s="99" t="s">
        <v>498</v>
      </c>
      <c r="AU1155" s="99" t="s">
        <v>5</v>
      </c>
      <c r="AY1155" s="1" t="s">
        <v>90</v>
      </c>
      <c r="BE1155" s="100">
        <f t="shared" si="14"/>
        <v>0</v>
      </c>
      <c r="BF1155" s="100">
        <f t="shared" si="15"/>
        <v>0</v>
      </c>
      <c r="BG1155" s="100">
        <f t="shared" si="16"/>
        <v>0</v>
      </c>
      <c r="BH1155" s="100">
        <f t="shared" si="17"/>
        <v>0</v>
      </c>
      <c r="BI1155" s="100">
        <f t="shared" si="18"/>
        <v>0</v>
      </c>
      <c r="BJ1155" s="1" t="s">
        <v>5</v>
      </c>
      <c r="BK1155" s="100">
        <f t="shared" si="19"/>
        <v>0</v>
      </c>
      <c r="BL1155" s="1" t="s">
        <v>138</v>
      </c>
      <c r="BM1155" s="99" t="s">
        <v>1340</v>
      </c>
    </row>
    <row r="1156" spans="2:65" s="9" customFormat="1" ht="24.2" customHeight="1" x14ac:dyDescent="0.2">
      <c r="B1156" s="86"/>
      <c r="C1156" s="138" t="s">
        <v>1341</v>
      </c>
      <c r="D1156" s="138" t="s">
        <v>498</v>
      </c>
      <c r="E1156" s="139" t="s">
        <v>1342</v>
      </c>
      <c r="F1156" s="140" t="s">
        <v>1343</v>
      </c>
      <c r="G1156" s="141" t="s">
        <v>177</v>
      </c>
      <c r="H1156" s="142">
        <v>1</v>
      </c>
      <c r="I1156" s="143"/>
      <c r="J1156" s="144">
        <f t="shared" si="10"/>
        <v>0</v>
      </c>
      <c r="K1156" s="145"/>
      <c r="L1156" s="146"/>
      <c r="M1156" s="147" t="s">
        <v>3</v>
      </c>
      <c r="N1156" s="148" t="s">
        <v>39</v>
      </c>
      <c r="P1156" s="97">
        <f t="shared" si="11"/>
        <v>0</v>
      </c>
      <c r="Q1156" s="97">
        <v>0</v>
      </c>
      <c r="R1156" s="97">
        <f t="shared" si="12"/>
        <v>0</v>
      </c>
      <c r="S1156" s="97">
        <v>0</v>
      </c>
      <c r="T1156" s="98">
        <f t="shared" si="13"/>
        <v>0</v>
      </c>
      <c r="AR1156" s="99" t="s">
        <v>280</v>
      </c>
      <c r="AT1156" s="99" t="s">
        <v>498</v>
      </c>
      <c r="AU1156" s="99" t="s">
        <v>5</v>
      </c>
      <c r="AY1156" s="1" t="s">
        <v>90</v>
      </c>
      <c r="BE1156" s="100">
        <f t="shared" si="14"/>
        <v>0</v>
      </c>
      <c r="BF1156" s="100">
        <f t="shared" si="15"/>
        <v>0</v>
      </c>
      <c r="BG1156" s="100">
        <f t="shared" si="16"/>
        <v>0</v>
      </c>
      <c r="BH1156" s="100">
        <f t="shared" si="17"/>
        <v>0</v>
      </c>
      <c r="BI1156" s="100">
        <f t="shared" si="18"/>
        <v>0</v>
      </c>
      <c r="BJ1156" s="1" t="s">
        <v>5</v>
      </c>
      <c r="BK1156" s="100">
        <f t="shared" si="19"/>
        <v>0</v>
      </c>
      <c r="BL1156" s="1" t="s">
        <v>138</v>
      </c>
      <c r="BM1156" s="99" t="s">
        <v>1344</v>
      </c>
    </row>
    <row r="1157" spans="2:65" s="9" customFormat="1" ht="24.2" customHeight="1" x14ac:dyDescent="0.2">
      <c r="B1157" s="86"/>
      <c r="C1157" s="138" t="s">
        <v>1345</v>
      </c>
      <c r="D1157" s="138" t="s">
        <v>498</v>
      </c>
      <c r="E1157" s="139" t="s">
        <v>1346</v>
      </c>
      <c r="F1157" s="140" t="s">
        <v>1347</v>
      </c>
      <c r="G1157" s="141" t="s">
        <v>177</v>
      </c>
      <c r="H1157" s="142">
        <v>1</v>
      </c>
      <c r="I1157" s="143"/>
      <c r="J1157" s="144">
        <f t="shared" si="10"/>
        <v>0</v>
      </c>
      <c r="K1157" s="145"/>
      <c r="L1157" s="146"/>
      <c r="M1157" s="147" t="s">
        <v>3</v>
      </c>
      <c r="N1157" s="148" t="s">
        <v>39</v>
      </c>
      <c r="P1157" s="97">
        <f t="shared" si="11"/>
        <v>0</v>
      </c>
      <c r="Q1157" s="97">
        <v>0</v>
      </c>
      <c r="R1157" s="97">
        <f t="shared" si="12"/>
        <v>0</v>
      </c>
      <c r="S1157" s="97">
        <v>0</v>
      </c>
      <c r="T1157" s="98">
        <f t="shared" si="13"/>
        <v>0</v>
      </c>
      <c r="AR1157" s="99" t="s">
        <v>280</v>
      </c>
      <c r="AT1157" s="99" t="s">
        <v>498</v>
      </c>
      <c r="AU1157" s="99" t="s">
        <v>5</v>
      </c>
      <c r="AY1157" s="1" t="s">
        <v>90</v>
      </c>
      <c r="BE1157" s="100">
        <f t="shared" si="14"/>
        <v>0</v>
      </c>
      <c r="BF1157" s="100">
        <f t="shared" si="15"/>
        <v>0</v>
      </c>
      <c r="BG1157" s="100">
        <f t="shared" si="16"/>
        <v>0</v>
      </c>
      <c r="BH1157" s="100">
        <f t="shared" si="17"/>
        <v>0</v>
      </c>
      <c r="BI1157" s="100">
        <f t="shared" si="18"/>
        <v>0</v>
      </c>
      <c r="BJ1157" s="1" t="s">
        <v>5</v>
      </c>
      <c r="BK1157" s="100">
        <f t="shared" si="19"/>
        <v>0</v>
      </c>
      <c r="BL1157" s="1" t="s">
        <v>138</v>
      </c>
      <c r="BM1157" s="99" t="s">
        <v>1348</v>
      </c>
    </row>
    <row r="1158" spans="2:65" s="9" customFormat="1" ht="24.2" customHeight="1" x14ac:dyDescent="0.2">
      <c r="B1158" s="86"/>
      <c r="C1158" s="138" t="s">
        <v>1349</v>
      </c>
      <c r="D1158" s="138" t="s">
        <v>498</v>
      </c>
      <c r="E1158" s="139" t="s">
        <v>1350</v>
      </c>
      <c r="F1158" s="140" t="s">
        <v>1351</v>
      </c>
      <c r="G1158" s="141" t="s">
        <v>177</v>
      </c>
      <c r="H1158" s="142">
        <v>1</v>
      </c>
      <c r="I1158" s="143"/>
      <c r="J1158" s="144">
        <f t="shared" si="10"/>
        <v>0</v>
      </c>
      <c r="K1158" s="145"/>
      <c r="L1158" s="146"/>
      <c r="M1158" s="147" t="s">
        <v>3</v>
      </c>
      <c r="N1158" s="148" t="s">
        <v>39</v>
      </c>
      <c r="P1158" s="97">
        <f t="shared" si="11"/>
        <v>0</v>
      </c>
      <c r="Q1158" s="97">
        <v>0</v>
      </c>
      <c r="R1158" s="97">
        <f t="shared" si="12"/>
        <v>0</v>
      </c>
      <c r="S1158" s="97">
        <v>0</v>
      </c>
      <c r="T1158" s="98">
        <f t="shared" si="13"/>
        <v>0</v>
      </c>
      <c r="AR1158" s="99" t="s">
        <v>280</v>
      </c>
      <c r="AT1158" s="99" t="s">
        <v>498</v>
      </c>
      <c r="AU1158" s="99" t="s">
        <v>5</v>
      </c>
      <c r="AY1158" s="1" t="s">
        <v>90</v>
      </c>
      <c r="BE1158" s="100">
        <f t="shared" si="14"/>
        <v>0</v>
      </c>
      <c r="BF1158" s="100">
        <f t="shared" si="15"/>
        <v>0</v>
      </c>
      <c r="BG1158" s="100">
        <f t="shared" si="16"/>
        <v>0</v>
      </c>
      <c r="BH1158" s="100">
        <f t="shared" si="17"/>
        <v>0</v>
      </c>
      <c r="BI1158" s="100">
        <f t="shared" si="18"/>
        <v>0</v>
      </c>
      <c r="BJ1158" s="1" t="s">
        <v>5</v>
      </c>
      <c r="BK1158" s="100">
        <f t="shared" si="19"/>
        <v>0</v>
      </c>
      <c r="BL1158" s="1" t="s">
        <v>138</v>
      </c>
      <c r="BM1158" s="99" t="s">
        <v>1352</v>
      </c>
    </row>
    <row r="1159" spans="2:65" s="9" customFormat="1" ht="24.2" customHeight="1" x14ac:dyDescent="0.2">
      <c r="B1159" s="86"/>
      <c r="C1159" s="138" t="s">
        <v>1353</v>
      </c>
      <c r="D1159" s="138" t="s">
        <v>498</v>
      </c>
      <c r="E1159" s="139" t="s">
        <v>1354</v>
      </c>
      <c r="F1159" s="140" t="s">
        <v>1355</v>
      </c>
      <c r="G1159" s="141" t="s">
        <v>177</v>
      </c>
      <c r="H1159" s="142">
        <v>1</v>
      </c>
      <c r="I1159" s="143"/>
      <c r="J1159" s="144">
        <f t="shared" si="10"/>
        <v>0</v>
      </c>
      <c r="K1159" s="145"/>
      <c r="L1159" s="146"/>
      <c r="M1159" s="147" t="s">
        <v>3</v>
      </c>
      <c r="N1159" s="148" t="s">
        <v>39</v>
      </c>
      <c r="P1159" s="97">
        <f t="shared" si="11"/>
        <v>0</v>
      </c>
      <c r="Q1159" s="97">
        <v>0</v>
      </c>
      <c r="R1159" s="97">
        <f t="shared" si="12"/>
        <v>0</v>
      </c>
      <c r="S1159" s="97">
        <v>0</v>
      </c>
      <c r="T1159" s="98">
        <f t="shared" si="13"/>
        <v>0</v>
      </c>
      <c r="AR1159" s="99" t="s">
        <v>280</v>
      </c>
      <c r="AT1159" s="99" t="s">
        <v>498</v>
      </c>
      <c r="AU1159" s="99" t="s">
        <v>5</v>
      </c>
      <c r="AY1159" s="1" t="s">
        <v>90</v>
      </c>
      <c r="BE1159" s="100">
        <f t="shared" si="14"/>
        <v>0</v>
      </c>
      <c r="BF1159" s="100">
        <f t="shared" si="15"/>
        <v>0</v>
      </c>
      <c r="BG1159" s="100">
        <f t="shared" si="16"/>
        <v>0</v>
      </c>
      <c r="BH1159" s="100">
        <f t="shared" si="17"/>
        <v>0</v>
      </c>
      <c r="BI1159" s="100">
        <f t="shared" si="18"/>
        <v>0</v>
      </c>
      <c r="BJ1159" s="1" t="s">
        <v>5</v>
      </c>
      <c r="BK1159" s="100">
        <f t="shared" si="19"/>
        <v>0</v>
      </c>
      <c r="BL1159" s="1" t="s">
        <v>138</v>
      </c>
      <c r="BM1159" s="99" t="s">
        <v>1356</v>
      </c>
    </row>
    <row r="1160" spans="2:65" s="9" customFormat="1" ht="24.2" customHeight="1" x14ac:dyDescent="0.2">
      <c r="B1160" s="86"/>
      <c r="C1160" s="138" t="s">
        <v>1357</v>
      </c>
      <c r="D1160" s="138" t="s">
        <v>498</v>
      </c>
      <c r="E1160" s="139" t="s">
        <v>1358</v>
      </c>
      <c r="F1160" s="140" t="s">
        <v>1359</v>
      </c>
      <c r="G1160" s="141" t="s">
        <v>177</v>
      </c>
      <c r="H1160" s="142">
        <v>2</v>
      </c>
      <c r="I1160" s="143"/>
      <c r="J1160" s="144">
        <f t="shared" si="10"/>
        <v>0</v>
      </c>
      <c r="K1160" s="145"/>
      <c r="L1160" s="146"/>
      <c r="M1160" s="147" t="s">
        <v>3</v>
      </c>
      <c r="N1160" s="148" t="s">
        <v>39</v>
      </c>
      <c r="P1160" s="97">
        <f t="shared" si="11"/>
        <v>0</v>
      </c>
      <c r="Q1160" s="97">
        <v>0</v>
      </c>
      <c r="R1160" s="97">
        <f t="shared" si="12"/>
        <v>0</v>
      </c>
      <c r="S1160" s="97">
        <v>0</v>
      </c>
      <c r="T1160" s="98">
        <f t="shared" si="13"/>
        <v>0</v>
      </c>
      <c r="AR1160" s="99" t="s">
        <v>280</v>
      </c>
      <c r="AT1160" s="99" t="s">
        <v>498</v>
      </c>
      <c r="AU1160" s="99" t="s">
        <v>5</v>
      </c>
      <c r="AY1160" s="1" t="s">
        <v>90</v>
      </c>
      <c r="BE1160" s="100">
        <f t="shared" si="14"/>
        <v>0</v>
      </c>
      <c r="BF1160" s="100">
        <f t="shared" si="15"/>
        <v>0</v>
      </c>
      <c r="BG1160" s="100">
        <f t="shared" si="16"/>
        <v>0</v>
      </c>
      <c r="BH1160" s="100">
        <f t="shared" si="17"/>
        <v>0</v>
      </c>
      <c r="BI1160" s="100">
        <f t="shared" si="18"/>
        <v>0</v>
      </c>
      <c r="BJ1160" s="1" t="s">
        <v>5</v>
      </c>
      <c r="BK1160" s="100">
        <f t="shared" si="19"/>
        <v>0</v>
      </c>
      <c r="BL1160" s="1" t="s">
        <v>138</v>
      </c>
      <c r="BM1160" s="99" t="s">
        <v>1360</v>
      </c>
    </row>
    <row r="1161" spans="2:65" s="9" customFormat="1" ht="24.2" customHeight="1" x14ac:dyDescent="0.2">
      <c r="B1161" s="86"/>
      <c r="C1161" s="87" t="s">
        <v>1218</v>
      </c>
      <c r="D1161" s="87" t="s">
        <v>93</v>
      </c>
      <c r="E1161" s="88" t="s">
        <v>1361</v>
      </c>
      <c r="F1161" s="89" t="s">
        <v>1362</v>
      </c>
      <c r="G1161" s="90" t="s">
        <v>1099</v>
      </c>
      <c r="H1161" s="149"/>
      <c r="I1161" s="92"/>
      <c r="J1161" s="93">
        <f t="shared" si="10"/>
        <v>0</v>
      </c>
      <c r="K1161" s="94"/>
      <c r="L1161" s="10"/>
      <c r="M1161" s="95" t="s">
        <v>3</v>
      </c>
      <c r="N1161" s="96" t="s">
        <v>39</v>
      </c>
      <c r="P1161" s="97">
        <f t="shared" si="11"/>
        <v>0</v>
      </c>
      <c r="Q1161" s="97">
        <v>0</v>
      </c>
      <c r="R1161" s="97">
        <f t="shared" si="12"/>
        <v>0</v>
      </c>
      <c r="S1161" s="97">
        <v>0</v>
      </c>
      <c r="T1161" s="98">
        <f t="shared" si="13"/>
        <v>0</v>
      </c>
      <c r="AR1161" s="99" t="s">
        <v>138</v>
      </c>
      <c r="AT1161" s="99" t="s">
        <v>93</v>
      </c>
      <c r="AU1161" s="99" t="s">
        <v>5</v>
      </c>
      <c r="AY1161" s="1" t="s">
        <v>90</v>
      </c>
      <c r="BE1161" s="100">
        <f t="shared" si="14"/>
        <v>0</v>
      </c>
      <c r="BF1161" s="100">
        <f t="shared" si="15"/>
        <v>0</v>
      </c>
      <c r="BG1161" s="100">
        <f t="shared" si="16"/>
        <v>0</v>
      </c>
      <c r="BH1161" s="100">
        <f t="shared" si="17"/>
        <v>0</v>
      </c>
      <c r="BI1161" s="100">
        <f t="shared" si="18"/>
        <v>0</v>
      </c>
      <c r="BJ1161" s="1" t="s">
        <v>5</v>
      </c>
      <c r="BK1161" s="100">
        <f t="shared" si="19"/>
        <v>0</v>
      </c>
      <c r="BL1161" s="1" t="s">
        <v>138</v>
      </c>
      <c r="BM1161" s="99" t="s">
        <v>1363</v>
      </c>
    </row>
    <row r="1162" spans="2:65" s="73" customFormat="1" ht="22.9" customHeight="1" x14ac:dyDescent="0.2">
      <c r="B1162" s="74"/>
      <c r="D1162" s="75" t="s">
        <v>86</v>
      </c>
      <c r="E1162" s="84" t="s">
        <v>1364</v>
      </c>
      <c r="F1162" s="84" t="s">
        <v>1365</v>
      </c>
      <c r="I1162" s="77"/>
      <c r="J1162" s="85">
        <f>BK1162</f>
        <v>0</v>
      </c>
      <c r="L1162" s="74"/>
      <c r="M1162" s="79"/>
      <c r="P1162" s="80">
        <f>P1163</f>
        <v>0</v>
      </c>
      <c r="R1162" s="80">
        <f>R1163</f>
        <v>0</v>
      </c>
      <c r="T1162" s="81">
        <f>T1163</f>
        <v>0</v>
      </c>
      <c r="AR1162" s="75" t="s">
        <v>5</v>
      </c>
      <c r="AT1162" s="82" t="s">
        <v>86</v>
      </c>
      <c r="AU1162" s="82" t="s">
        <v>89</v>
      </c>
      <c r="AY1162" s="75" t="s">
        <v>90</v>
      </c>
      <c r="BK1162" s="83">
        <f>BK1163</f>
        <v>0</v>
      </c>
    </row>
    <row r="1163" spans="2:65" s="9" customFormat="1" ht="16.5" customHeight="1" x14ac:dyDescent="0.2">
      <c r="B1163" s="86"/>
      <c r="C1163" s="87" t="s">
        <v>1366</v>
      </c>
      <c r="D1163" s="87" t="s">
        <v>93</v>
      </c>
      <c r="E1163" s="88" t="s">
        <v>1367</v>
      </c>
      <c r="F1163" s="89" t="s">
        <v>1368</v>
      </c>
      <c r="G1163" s="90" t="s">
        <v>1298</v>
      </c>
      <c r="H1163" s="91">
        <v>1</v>
      </c>
      <c r="I1163" s="92"/>
      <c r="J1163" s="93">
        <f>ROUND(I1163*H1163,2)</f>
        <v>0</v>
      </c>
      <c r="K1163" s="94"/>
      <c r="L1163" s="10"/>
      <c r="M1163" s="95" t="s">
        <v>3</v>
      </c>
      <c r="N1163" s="96" t="s">
        <v>39</v>
      </c>
      <c r="P1163" s="97">
        <f>O1163*H1163</f>
        <v>0</v>
      </c>
      <c r="Q1163" s="97">
        <v>0</v>
      </c>
      <c r="R1163" s="97">
        <f>Q1163*H1163</f>
        <v>0</v>
      </c>
      <c r="S1163" s="97">
        <v>0</v>
      </c>
      <c r="T1163" s="98">
        <f>S1163*H1163</f>
        <v>0</v>
      </c>
      <c r="AR1163" s="99" t="s">
        <v>138</v>
      </c>
      <c r="AT1163" s="99" t="s">
        <v>93</v>
      </c>
      <c r="AU1163" s="99" t="s">
        <v>5</v>
      </c>
      <c r="AY1163" s="1" t="s">
        <v>90</v>
      </c>
      <c r="BE1163" s="100">
        <f>IF(N1163="základná",J1163,0)</f>
        <v>0</v>
      </c>
      <c r="BF1163" s="100">
        <f>IF(N1163="znížená",J1163,0)</f>
        <v>0</v>
      </c>
      <c r="BG1163" s="100">
        <f>IF(N1163="zákl. prenesená",J1163,0)</f>
        <v>0</v>
      </c>
      <c r="BH1163" s="100">
        <f>IF(N1163="zníž. prenesená",J1163,0)</f>
        <v>0</v>
      </c>
      <c r="BI1163" s="100">
        <f>IF(N1163="nulová",J1163,0)</f>
        <v>0</v>
      </c>
      <c r="BJ1163" s="1" t="s">
        <v>5</v>
      </c>
      <c r="BK1163" s="100">
        <f>ROUND(I1163*H1163,2)</f>
        <v>0</v>
      </c>
      <c r="BL1163" s="1" t="s">
        <v>138</v>
      </c>
      <c r="BM1163" s="99" t="s">
        <v>1369</v>
      </c>
    </row>
    <row r="1164" spans="2:65" s="73" customFormat="1" ht="22.9" customHeight="1" x14ac:dyDescent="0.2">
      <c r="B1164" s="74"/>
      <c r="D1164" s="75" t="s">
        <v>86</v>
      </c>
      <c r="E1164" s="84" t="s">
        <v>1370</v>
      </c>
      <c r="F1164" s="84" t="s">
        <v>1371</v>
      </c>
      <c r="I1164" s="77"/>
      <c r="J1164" s="85">
        <f>BK1164</f>
        <v>0</v>
      </c>
      <c r="L1164" s="74"/>
      <c r="M1164" s="79"/>
      <c r="P1164" s="80">
        <f>SUM(P1165:P1180)</f>
        <v>0</v>
      </c>
      <c r="R1164" s="80">
        <f>SUM(R1165:R1180)</f>
        <v>1.7082115803000002E-2</v>
      </c>
      <c r="T1164" s="81">
        <f>SUM(T1165:T1180)</f>
        <v>0</v>
      </c>
      <c r="AR1164" s="75" t="s">
        <v>5</v>
      </c>
      <c r="AT1164" s="82" t="s">
        <v>86</v>
      </c>
      <c r="AU1164" s="82" t="s">
        <v>89</v>
      </c>
      <c r="AY1164" s="75" t="s">
        <v>90</v>
      </c>
      <c r="BK1164" s="83">
        <f>SUM(BK1165:BK1180)</f>
        <v>0</v>
      </c>
    </row>
    <row r="1165" spans="2:65" s="9" customFormat="1" ht="24.2" customHeight="1" x14ac:dyDescent="0.2">
      <c r="B1165" s="86"/>
      <c r="C1165" s="87" t="s">
        <v>1221</v>
      </c>
      <c r="D1165" s="87" t="s">
        <v>93</v>
      </c>
      <c r="E1165" s="88" t="s">
        <v>1372</v>
      </c>
      <c r="F1165" s="89" t="s">
        <v>1373</v>
      </c>
      <c r="G1165" s="90" t="s">
        <v>164</v>
      </c>
      <c r="H1165" s="91">
        <v>112</v>
      </c>
      <c r="I1165" s="92"/>
      <c r="J1165" s="93">
        <f>ROUND(I1165*H1165,2)</f>
        <v>0</v>
      </c>
      <c r="K1165" s="94"/>
      <c r="L1165" s="10"/>
      <c r="M1165" s="95" t="s">
        <v>3</v>
      </c>
      <c r="N1165" s="96" t="s">
        <v>39</v>
      </c>
      <c r="P1165" s="97">
        <f>O1165*H1165</f>
        <v>0</v>
      </c>
      <c r="Q1165" s="97">
        <v>0</v>
      </c>
      <c r="R1165" s="97">
        <f>Q1165*H1165</f>
        <v>0</v>
      </c>
      <c r="S1165" s="97">
        <v>0</v>
      </c>
      <c r="T1165" s="98">
        <f>S1165*H1165</f>
        <v>0</v>
      </c>
      <c r="AR1165" s="99" t="s">
        <v>138</v>
      </c>
      <c r="AT1165" s="99" t="s">
        <v>93</v>
      </c>
      <c r="AU1165" s="99" t="s">
        <v>5</v>
      </c>
      <c r="AY1165" s="1" t="s">
        <v>90</v>
      </c>
      <c r="BE1165" s="100">
        <f>IF(N1165="základná",J1165,0)</f>
        <v>0</v>
      </c>
      <c r="BF1165" s="100">
        <f>IF(N1165="znížená",J1165,0)</f>
        <v>0</v>
      </c>
      <c r="BG1165" s="100">
        <f>IF(N1165="zákl. prenesená",J1165,0)</f>
        <v>0</v>
      </c>
      <c r="BH1165" s="100">
        <f>IF(N1165="zníž. prenesená",J1165,0)</f>
        <v>0</v>
      </c>
      <c r="BI1165" s="100">
        <f>IF(N1165="nulová",J1165,0)</f>
        <v>0</v>
      </c>
      <c r="BJ1165" s="1" t="s">
        <v>5</v>
      </c>
      <c r="BK1165" s="100">
        <f>ROUND(I1165*H1165,2)</f>
        <v>0</v>
      </c>
      <c r="BL1165" s="1" t="s">
        <v>138</v>
      </c>
      <c r="BM1165" s="99" t="s">
        <v>1374</v>
      </c>
    </row>
    <row r="1166" spans="2:65" s="101" customFormat="1" x14ac:dyDescent="0.2">
      <c r="B1166" s="102"/>
      <c r="D1166" s="103" t="s">
        <v>99</v>
      </c>
      <c r="E1166" s="104" t="s">
        <v>3</v>
      </c>
      <c r="F1166" s="105" t="s">
        <v>1375</v>
      </c>
      <c r="H1166" s="106">
        <v>112</v>
      </c>
      <c r="I1166" s="107"/>
      <c r="L1166" s="102"/>
      <c r="M1166" s="108"/>
      <c r="T1166" s="109"/>
      <c r="AT1166" s="104" t="s">
        <v>99</v>
      </c>
      <c r="AU1166" s="104" t="s">
        <v>5</v>
      </c>
      <c r="AV1166" s="101" t="s">
        <v>5</v>
      </c>
      <c r="AW1166" s="101" t="s">
        <v>101</v>
      </c>
      <c r="AX1166" s="101" t="s">
        <v>6</v>
      </c>
      <c r="AY1166" s="104" t="s">
        <v>90</v>
      </c>
    </row>
    <row r="1167" spans="2:65" s="110" customFormat="1" x14ac:dyDescent="0.2">
      <c r="B1167" s="111"/>
      <c r="D1167" s="103" t="s">
        <v>99</v>
      </c>
      <c r="E1167" s="112" t="s">
        <v>3</v>
      </c>
      <c r="F1167" s="113" t="s">
        <v>103</v>
      </c>
      <c r="H1167" s="114">
        <v>112</v>
      </c>
      <c r="I1167" s="115"/>
      <c r="L1167" s="111"/>
      <c r="M1167" s="116"/>
      <c r="T1167" s="117"/>
      <c r="AT1167" s="112" t="s">
        <v>99</v>
      </c>
      <c r="AU1167" s="112" t="s">
        <v>5</v>
      </c>
      <c r="AV1167" s="110" t="s">
        <v>97</v>
      </c>
      <c r="AW1167" s="110" t="s">
        <v>101</v>
      </c>
      <c r="AX1167" s="110" t="s">
        <v>89</v>
      </c>
      <c r="AY1167" s="112" t="s">
        <v>90</v>
      </c>
    </row>
    <row r="1168" spans="2:65" s="9" customFormat="1" ht="33" customHeight="1" x14ac:dyDescent="0.2">
      <c r="B1168" s="86"/>
      <c r="C1168" s="138" t="s">
        <v>1376</v>
      </c>
      <c r="D1168" s="138" t="s">
        <v>498</v>
      </c>
      <c r="E1168" s="139" t="s">
        <v>1377</v>
      </c>
      <c r="F1168" s="140" t="s">
        <v>1378</v>
      </c>
      <c r="G1168" s="141" t="s">
        <v>113</v>
      </c>
      <c r="H1168" s="142">
        <v>0.73899999999999999</v>
      </c>
      <c r="I1168" s="143"/>
      <c r="J1168" s="144">
        <f>ROUND(I1168*H1168,2)</f>
        <v>0</v>
      </c>
      <c r="K1168" s="145"/>
      <c r="L1168" s="146"/>
      <c r="M1168" s="147" t="s">
        <v>3</v>
      </c>
      <c r="N1168" s="148" t="s">
        <v>39</v>
      </c>
      <c r="P1168" s="97">
        <f>O1168*H1168</f>
        <v>0</v>
      </c>
      <c r="Q1168" s="97">
        <v>0</v>
      </c>
      <c r="R1168" s="97">
        <f>Q1168*H1168</f>
        <v>0</v>
      </c>
      <c r="S1168" s="97">
        <v>0</v>
      </c>
      <c r="T1168" s="98">
        <f>S1168*H1168</f>
        <v>0</v>
      </c>
      <c r="AR1168" s="99" t="s">
        <v>280</v>
      </c>
      <c r="AT1168" s="99" t="s">
        <v>498</v>
      </c>
      <c r="AU1168" s="99" t="s">
        <v>5</v>
      </c>
      <c r="AY1168" s="1" t="s">
        <v>90</v>
      </c>
      <c r="BE1168" s="100">
        <f>IF(N1168="základná",J1168,0)</f>
        <v>0</v>
      </c>
      <c r="BF1168" s="100">
        <f>IF(N1168="znížená",J1168,0)</f>
        <v>0</v>
      </c>
      <c r="BG1168" s="100">
        <f>IF(N1168="zákl. prenesená",J1168,0)</f>
        <v>0</v>
      </c>
      <c r="BH1168" s="100">
        <f>IF(N1168="zníž. prenesená",J1168,0)</f>
        <v>0</v>
      </c>
      <c r="BI1168" s="100">
        <f>IF(N1168="nulová",J1168,0)</f>
        <v>0</v>
      </c>
      <c r="BJ1168" s="1" t="s">
        <v>5</v>
      </c>
      <c r="BK1168" s="100">
        <f>ROUND(I1168*H1168,2)</f>
        <v>0</v>
      </c>
      <c r="BL1168" s="1" t="s">
        <v>138</v>
      </c>
      <c r="BM1168" s="99" t="s">
        <v>1379</v>
      </c>
    </row>
    <row r="1169" spans="2:65" s="101" customFormat="1" x14ac:dyDescent="0.2">
      <c r="B1169" s="102"/>
      <c r="D1169" s="103" t="s">
        <v>99</v>
      </c>
      <c r="E1169" s="104" t="s">
        <v>3</v>
      </c>
      <c r="F1169" s="105" t="s">
        <v>1380</v>
      </c>
      <c r="H1169" s="106">
        <v>0.73899999999999999</v>
      </c>
      <c r="I1169" s="107"/>
      <c r="L1169" s="102"/>
      <c r="M1169" s="108"/>
      <c r="T1169" s="109"/>
      <c r="AT1169" s="104" t="s">
        <v>99</v>
      </c>
      <c r="AU1169" s="104" t="s">
        <v>5</v>
      </c>
      <c r="AV1169" s="101" t="s">
        <v>5</v>
      </c>
      <c r="AW1169" s="101" t="s">
        <v>101</v>
      </c>
      <c r="AX1169" s="101" t="s">
        <v>6</v>
      </c>
      <c r="AY1169" s="104" t="s">
        <v>90</v>
      </c>
    </row>
    <row r="1170" spans="2:65" s="110" customFormat="1" x14ac:dyDescent="0.2">
      <c r="B1170" s="111"/>
      <c r="D1170" s="103" t="s">
        <v>99</v>
      </c>
      <c r="E1170" s="112" t="s">
        <v>3</v>
      </c>
      <c r="F1170" s="113" t="s">
        <v>103</v>
      </c>
      <c r="H1170" s="114">
        <v>0.73899999999999999</v>
      </c>
      <c r="I1170" s="115"/>
      <c r="L1170" s="111"/>
      <c r="M1170" s="116"/>
      <c r="T1170" s="117"/>
      <c r="AT1170" s="112" t="s">
        <v>99</v>
      </c>
      <c r="AU1170" s="112" t="s">
        <v>5</v>
      </c>
      <c r="AV1170" s="110" t="s">
        <v>97</v>
      </c>
      <c r="AW1170" s="110" t="s">
        <v>101</v>
      </c>
      <c r="AX1170" s="110" t="s">
        <v>89</v>
      </c>
      <c r="AY1170" s="112" t="s">
        <v>90</v>
      </c>
    </row>
    <row r="1171" spans="2:65" s="9" customFormat="1" ht="44.25" customHeight="1" x14ac:dyDescent="0.2">
      <c r="B1171" s="86"/>
      <c r="C1171" s="87" t="s">
        <v>1225</v>
      </c>
      <c r="D1171" s="87" t="s">
        <v>93</v>
      </c>
      <c r="E1171" s="88" t="s">
        <v>1381</v>
      </c>
      <c r="F1171" s="89" t="s">
        <v>1382</v>
      </c>
      <c r="G1171" s="90" t="s">
        <v>113</v>
      </c>
      <c r="H1171" s="91">
        <v>0.73899999999999999</v>
      </c>
      <c r="I1171" s="92"/>
      <c r="J1171" s="93">
        <f>ROUND(I1171*H1171,2)</f>
        <v>0</v>
      </c>
      <c r="K1171" s="94"/>
      <c r="L1171" s="10"/>
      <c r="M1171" s="95" t="s">
        <v>3</v>
      </c>
      <c r="N1171" s="96" t="s">
        <v>39</v>
      </c>
      <c r="P1171" s="97">
        <f>O1171*H1171</f>
        <v>0</v>
      </c>
      <c r="Q1171" s="97">
        <v>2.3115177000000001E-2</v>
      </c>
      <c r="R1171" s="97">
        <f>Q1171*H1171</f>
        <v>1.7082115803000002E-2</v>
      </c>
      <c r="S1171" s="97">
        <v>0</v>
      </c>
      <c r="T1171" s="98">
        <f>S1171*H1171</f>
        <v>0</v>
      </c>
      <c r="AR1171" s="99" t="s">
        <v>138</v>
      </c>
      <c r="AT1171" s="99" t="s">
        <v>93</v>
      </c>
      <c r="AU1171" s="99" t="s">
        <v>5</v>
      </c>
      <c r="AY1171" s="1" t="s">
        <v>90</v>
      </c>
      <c r="BE1171" s="100">
        <f>IF(N1171="základná",J1171,0)</f>
        <v>0</v>
      </c>
      <c r="BF1171" s="100">
        <f>IF(N1171="znížená",J1171,0)</f>
        <v>0</v>
      </c>
      <c r="BG1171" s="100">
        <f>IF(N1171="zákl. prenesená",J1171,0)</f>
        <v>0</v>
      </c>
      <c r="BH1171" s="100">
        <f>IF(N1171="zníž. prenesená",J1171,0)</f>
        <v>0</v>
      </c>
      <c r="BI1171" s="100">
        <f>IF(N1171="nulová",J1171,0)</f>
        <v>0</v>
      </c>
      <c r="BJ1171" s="1" t="s">
        <v>5</v>
      </c>
      <c r="BK1171" s="100">
        <f>ROUND(I1171*H1171,2)</f>
        <v>0</v>
      </c>
      <c r="BL1171" s="1" t="s">
        <v>138</v>
      </c>
      <c r="BM1171" s="99" t="s">
        <v>1383</v>
      </c>
    </row>
    <row r="1172" spans="2:65" s="9" customFormat="1" ht="55.5" customHeight="1" x14ac:dyDescent="0.2">
      <c r="B1172" s="86"/>
      <c r="C1172" s="87" t="s">
        <v>1384</v>
      </c>
      <c r="D1172" s="87" t="s">
        <v>93</v>
      </c>
      <c r="E1172" s="88" t="s">
        <v>1385</v>
      </c>
      <c r="F1172" s="89" t="s">
        <v>1386</v>
      </c>
      <c r="G1172" s="90" t="s">
        <v>96</v>
      </c>
      <c r="H1172" s="91">
        <v>15.964</v>
      </c>
      <c r="I1172" s="92"/>
      <c r="J1172" s="93">
        <f>ROUND(I1172*H1172,2)</f>
        <v>0</v>
      </c>
      <c r="K1172" s="94"/>
      <c r="L1172" s="10"/>
      <c r="M1172" s="95" t="s">
        <v>3</v>
      </c>
      <c r="N1172" s="96" t="s">
        <v>39</v>
      </c>
      <c r="P1172" s="97">
        <f>O1172*H1172</f>
        <v>0</v>
      </c>
      <c r="Q1172" s="97">
        <v>0</v>
      </c>
      <c r="R1172" s="97">
        <f>Q1172*H1172</f>
        <v>0</v>
      </c>
      <c r="S1172" s="97">
        <v>0</v>
      </c>
      <c r="T1172" s="98">
        <f>S1172*H1172</f>
        <v>0</v>
      </c>
      <c r="AR1172" s="99" t="s">
        <v>138</v>
      </c>
      <c r="AT1172" s="99" t="s">
        <v>93</v>
      </c>
      <c r="AU1172" s="99" t="s">
        <v>5</v>
      </c>
      <c r="AY1172" s="1" t="s">
        <v>90</v>
      </c>
      <c r="BE1172" s="100">
        <f>IF(N1172="základná",J1172,0)</f>
        <v>0</v>
      </c>
      <c r="BF1172" s="100">
        <f>IF(N1172="znížená",J1172,0)</f>
        <v>0</v>
      </c>
      <c r="BG1172" s="100">
        <f>IF(N1172="zákl. prenesená",J1172,0)</f>
        <v>0</v>
      </c>
      <c r="BH1172" s="100">
        <f>IF(N1172="zníž. prenesená",J1172,0)</f>
        <v>0</v>
      </c>
      <c r="BI1172" s="100">
        <f>IF(N1172="nulová",J1172,0)</f>
        <v>0</v>
      </c>
      <c r="BJ1172" s="1" t="s">
        <v>5</v>
      </c>
      <c r="BK1172" s="100">
        <f>ROUND(I1172*H1172,2)</f>
        <v>0</v>
      </c>
      <c r="BL1172" s="1" t="s">
        <v>138</v>
      </c>
      <c r="BM1172" s="99" t="s">
        <v>1387</v>
      </c>
    </row>
    <row r="1173" spans="2:65" s="118" customFormat="1" x14ac:dyDescent="0.2">
      <c r="B1173" s="119"/>
      <c r="D1173" s="103" t="s">
        <v>99</v>
      </c>
      <c r="E1173" s="120" t="s">
        <v>3</v>
      </c>
      <c r="F1173" s="121" t="s">
        <v>1388</v>
      </c>
      <c r="H1173" s="120" t="s">
        <v>3</v>
      </c>
      <c r="I1173" s="122"/>
      <c r="L1173" s="119"/>
      <c r="M1173" s="123"/>
      <c r="T1173" s="124"/>
      <c r="AT1173" s="120" t="s">
        <v>99</v>
      </c>
      <c r="AU1173" s="120" t="s">
        <v>5</v>
      </c>
      <c r="AV1173" s="118" t="s">
        <v>89</v>
      </c>
      <c r="AW1173" s="118" t="s">
        <v>101</v>
      </c>
      <c r="AX1173" s="118" t="s">
        <v>6</v>
      </c>
      <c r="AY1173" s="120" t="s">
        <v>90</v>
      </c>
    </row>
    <row r="1174" spans="2:65" s="101" customFormat="1" x14ac:dyDescent="0.2">
      <c r="B1174" s="102"/>
      <c r="D1174" s="103" t="s">
        <v>99</v>
      </c>
      <c r="E1174" s="104" t="s">
        <v>3</v>
      </c>
      <c r="F1174" s="105" t="s">
        <v>1389</v>
      </c>
      <c r="H1174" s="106">
        <v>15.964</v>
      </c>
      <c r="I1174" s="107"/>
      <c r="L1174" s="102"/>
      <c r="M1174" s="108"/>
      <c r="T1174" s="109"/>
      <c r="AT1174" s="104" t="s">
        <v>99</v>
      </c>
      <c r="AU1174" s="104" t="s">
        <v>5</v>
      </c>
      <c r="AV1174" s="101" t="s">
        <v>5</v>
      </c>
      <c r="AW1174" s="101" t="s">
        <v>101</v>
      </c>
      <c r="AX1174" s="101" t="s">
        <v>6</v>
      </c>
      <c r="AY1174" s="104" t="s">
        <v>90</v>
      </c>
    </row>
    <row r="1175" spans="2:65" s="110" customFormat="1" x14ac:dyDescent="0.2">
      <c r="B1175" s="111"/>
      <c r="D1175" s="103" t="s">
        <v>99</v>
      </c>
      <c r="E1175" s="112" t="s">
        <v>3</v>
      </c>
      <c r="F1175" s="113" t="s">
        <v>103</v>
      </c>
      <c r="H1175" s="114">
        <v>15.964</v>
      </c>
      <c r="I1175" s="115"/>
      <c r="L1175" s="111"/>
      <c r="M1175" s="116"/>
      <c r="T1175" s="117"/>
      <c r="AT1175" s="112" t="s">
        <v>99</v>
      </c>
      <c r="AU1175" s="112" t="s">
        <v>5</v>
      </c>
      <c r="AV1175" s="110" t="s">
        <v>97</v>
      </c>
      <c r="AW1175" s="110" t="s">
        <v>101</v>
      </c>
      <c r="AX1175" s="110" t="s">
        <v>89</v>
      </c>
      <c r="AY1175" s="112" t="s">
        <v>90</v>
      </c>
    </row>
    <row r="1176" spans="2:65" s="9" customFormat="1" ht="33" customHeight="1" x14ac:dyDescent="0.2">
      <c r="B1176" s="86"/>
      <c r="C1176" s="87" t="s">
        <v>1390</v>
      </c>
      <c r="D1176" s="87" t="s">
        <v>93</v>
      </c>
      <c r="E1176" s="88" t="s">
        <v>1391</v>
      </c>
      <c r="F1176" s="89" t="s">
        <v>1392</v>
      </c>
      <c r="G1176" s="90" t="s">
        <v>96</v>
      </c>
      <c r="H1176" s="91">
        <v>24.780999999999999</v>
      </c>
      <c r="I1176" s="92"/>
      <c r="J1176" s="93">
        <f>ROUND(I1176*H1176,2)</f>
        <v>0</v>
      </c>
      <c r="K1176" s="94"/>
      <c r="L1176" s="10"/>
      <c r="M1176" s="95" t="s">
        <v>3</v>
      </c>
      <c r="N1176" s="96" t="s">
        <v>39</v>
      </c>
      <c r="P1176" s="97">
        <f>O1176*H1176</f>
        <v>0</v>
      </c>
      <c r="Q1176" s="97">
        <v>0</v>
      </c>
      <c r="R1176" s="97">
        <f>Q1176*H1176</f>
        <v>0</v>
      </c>
      <c r="S1176" s="97">
        <v>0</v>
      </c>
      <c r="T1176" s="98">
        <f>S1176*H1176</f>
        <v>0</v>
      </c>
      <c r="AR1176" s="99" t="s">
        <v>138</v>
      </c>
      <c r="AT1176" s="99" t="s">
        <v>93</v>
      </c>
      <c r="AU1176" s="99" t="s">
        <v>5</v>
      </c>
      <c r="AY1176" s="1" t="s">
        <v>90</v>
      </c>
      <c r="BE1176" s="100">
        <f>IF(N1176="základná",J1176,0)</f>
        <v>0</v>
      </c>
      <c r="BF1176" s="100">
        <f>IF(N1176="znížená",J1176,0)</f>
        <v>0</v>
      </c>
      <c r="BG1176" s="100">
        <f>IF(N1176="zákl. prenesená",J1176,0)</f>
        <v>0</v>
      </c>
      <c r="BH1176" s="100">
        <f>IF(N1176="zníž. prenesená",J1176,0)</f>
        <v>0</v>
      </c>
      <c r="BI1176" s="100">
        <f>IF(N1176="nulová",J1176,0)</f>
        <v>0</v>
      </c>
      <c r="BJ1176" s="1" t="s">
        <v>5</v>
      </c>
      <c r="BK1176" s="100">
        <f>ROUND(I1176*H1176,2)</f>
        <v>0</v>
      </c>
      <c r="BL1176" s="1" t="s">
        <v>138</v>
      </c>
      <c r="BM1176" s="99" t="s">
        <v>1393</v>
      </c>
    </row>
    <row r="1177" spans="2:65" s="118" customFormat="1" x14ac:dyDescent="0.2">
      <c r="B1177" s="119"/>
      <c r="D1177" s="103" t="s">
        <v>99</v>
      </c>
      <c r="E1177" s="120" t="s">
        <v>3</v>
      </c>
      <c r="F1177" s="121" t="s">
        <v>1394</v>
      </c>
      <c r="H1177" s="120" t="s">
        <v>3</v>
      </c>
      <c r="I1177" s="122"/>
      <c r="L1177" s="119"/>
      <c r="M1177" s="123"/>
      <c r="T1177" s="124"/>
      <c r="AT1177" s="120" t="s">
        <v>99</v>
      </c>
      <c r="AU1177" s="120" t="s">
        <v>5</v>
      </c>
      <c r="AV1177" s="118" t="s">
        <v>89</v>
      </c>
      <c r="AW1177" s="118" t="s">
        <v>101</v>
      </c>
      <c r="AX1177" s="118" t="s">
        <v>6</v>
      </c>
      <c r="AY1177" s="120" t="s">
        <v>90</v>
      </c>
    </row>
    <row r="1178" spans="2:65" s="101" customFormat="1" x14ac:dyDescent="0.2">
      <c r="B1178" s="102"/>
      <c r="D1178" s="103" t="s">
        <v>99</v>
      </c>
      <c r="E1178" s="104" t="s">
        <v>3</v>
      </c>
      <c r="F1178" s="105" t="s">
        <v>1395</v>
      </c>
      <c r="H1178" s="106">
        <v>24.780999999999999</v>
      </c>
      <c r="I1178" s="107"/>
      <c r="L1178" s="102"/>
      <c r="M1178" s="108"/>
      <c r="T1178" s="109"/>
      <c r="AT1178" s="104" t="s">
        <v>99</v>
      </c>
      <c r="AU1178" s="104" t="s">
        <v>5</v>
      </c>
      <c r="AV1178" s="101" t="s">
        <v>5</v>
      </c>
      <c r="AW1178" s="101" t="s">
        <v>101</v>
      </c>
      <c r="AX1178" s="101" t="s">
        <v>6</v>
      </c>
      <c r="AY1178" s="104" t="s">
        <v>90</v>
      </c>
    </row>
    <row r="1179" spans="2:65" s="110" customFormat="1" x14ac:dyDescent="0.2">
      <c r="B1179" s="111"/>
      <c r="D1179" s="103" t="s">
        <v>99</v>
      </c>
      <c r="E1179" s="112" t="s">
        <v>3</v>
      </c>
      <c r="F1179" s="113" t="s">
        <v>103</v>
      </c>
      <c r="H1179" s="114">
        <v>24.780999999999999</v>
      </c>
      <c r="I1179" s="115"/>
      <c r="L1179" s="111"/>
      <c r="M1179" s="116"/>
      <c r="T1179" s="117"/>
      <c r="AT1179" s="112" t="s">
        <v>99</v>
      </c>
      <c r="AU1179" s="112" t="s">
        <v>5</v>
      </c>
      <c r="AV1179" s="110" t="s">
        <v>97</v>
      </c>
      <c r="AW1179" s="110" t="s">
        <v>101</v>
      </c>
      <c r="AX1179" s="110" t="s">
        <v>89</v>
      </c>
      <c r="AY1179" s="112" t="s">
        <v>90</v>
      </c>
    </row>
    <row r="1180" spans="2:65" s="9" customFormat="1" ht="24.2" customHeight="1" x14ac:dyDescent="0.2">
      <c r="B1180" s="86"/>
      <c r="C1180" s="87" t="s">
        <v>1396</v>
      </c>
      <c r="D1180" s="87" t="s">
        <v>93</v>
      </c>
      <c r="E1180" s="88" t="s">
        <v>1397</v>
      </c>
      <c r="F1180" s="89" t="s">
        <v>1398</v>
      </c>
      <c r="G1180" s="90" t="s">
        <v>1099</v>
      </c>
      <c r="H1180" s="149"/>
      <c r="I1180" s="92"/>
      <c r="J1180" s="93">
        <f>ROUND(I1180*H1180,2)</f>
        <v>0</v>
      </c>
      <c r="K1180" s="94"/>
      <c r="L1180" s="10"/>
      <c r="M1180" s="95" t="s">
        <v>3</v>
      </c>
      <c r="N1180" s="96" t="s">
        <v>39</v>
      </c>
      <c r="P1180" s="97">
        <f>O1180*H1180</f>
        <v>0</v>
      </c>
      <c r="Q1180" s="97">
        <v>0</v>
      </c>
      <c r="R1180" s="97">
        <f>Q1180*H1180</f>
        <v>0</v>
      </c>
      <c r="S1180" s="97">
        <v>0</v>
      </c>
      <c r="T1180" s="98">
        <f>S1180*H1180</f>
        <v>0</v>
      </c>
      <c r="AR1180" s="99" t="s">
        <v>138</v>
      </c>
      <c r="AT1180" s="99" t="s">
        <v>93</v>
      </c>
      <c r="AU1180" s="99" t="s">
        <v>5</v>
      </c>
      <c r="AY1180" s="1" t="s">
        <v>90</v>
      </c>
      <c r="BE1180" s="100">
        <f>IF(N1180="základná",J1180,0)</f>
        <v>0</v>
      </c>
      <c r="BF1180" s="100">
        <f>IF(N1180="znížená",J1180,0)</f>
        <v>0</v>
      </c>
      <c r="BG1180" s="100">
        <f>IF(N1180="zákl. prenesená",J1180,0)</f>
        <v>0</v>
      </c>
      <c r="BH1180" s="100">
        <f>IF(N1180="zníž. prenesená",J1180,0)</f>
        <v>0</v>
      </c>
      <c r="BI1180" s="100">
        <f>IF(N1180="nulová",J1180,0)</f>
        <v>0</v>
      </c>
      <c r="BJ1180" s="1" t="s">
        <v>5</v>
      </c>
      <c r="BK1180" s="100">
        <f>ROUND(I1180*H1180,2)</f>
        <v>0</v>
      </c>
      <c r="BL1180" s="1" t="s">
        <v>138</v>
      </c>
      <c r="BM1180" s="99" t="s">
        <v>1399</v>
      </c>
    </row>
    <row r="1181" spans="2:65" s="73" customFormat="1" ht="22.9" customHeight="1" x14ac:dyDescent="0.2">
      <c r="B1181" s="74"/>
      <c r="D1181" s="75" t="s">
        <v>86</v>
      </c>
      <c r="E1181" s="84" t="s">
        <v>1400</v>
      </c>
      <c r="F1181" s="84" t="s">
        <v>1401</v>
      </c>
      <c r="I1181" s="77"/>
      <c r="J1181" s="85">
        <f>BK1181</f>
        <v>0</v>
      </c>
      <c r="L1181" s="74"/>
      <c r="M1181" s="79"/>
      <c r="P1181" s="80">
        <f>SUM(P1182:P1202)</f>
        <v>0</v>
      </c>
      <c r="R1181" s="80">
        <f>SUM(R1182:R1202)</f>
        <v>21.287243210000003</v>
      </c>
      <c r="T1181" s="81">
        <f>SUM(T1182:T1202)</f>
        <v>0</v>
      </c>
      <c r="AR1181" s="75" t="s">
        <v>5</v>
      </c>
      <c r="AT1181" s="82" t="s">
        <v>86</v>
      </c>
      <c r="AU1181" s="82" t="s">
        <v>89</v>
      </c>
      <c r="AY1181" s="75" t="s">
        <v>90</v>
      </c>
      <c r="BK1181" s="83">
        <f>SUM(BK1182:BK1202)</f>
        <v>0</v>
      </c>
    </row>
    <row r="1182" spans="2:65" s="9" customFormat="1" ht="55.5" customHeight="1" x14ac:dyDescent="0.2">
      <c r="B1182" s="86"/>
      <c r="C1182" s="87" t="s">
        <v>1228</v>
      </c>
      <c r="D1182" s="87" t="s">
        <v>93</v>
      </c>
      <c r="E1182" s="88" t="s">
        <v>1402</v>
      </c>
      <c r="F1182" s="89" t="s">
        <v>1403</v>
      </c>
      <c r="G1182" s="90" t="s">
        <v>96</v>
      </c>
      <c r="H1182" s="91">
        <v>64.150000000000006</v>
      </c>
      <c r="I1182" s="92"/>
      <c r="J1182" s="93">
        <f>ROUND(I1182*H1182,2)</f>
        <v>0</v>
      </c>
      <c r="K1182" s="94"/>
      <c r="L1182" s="10"/>
      <c r="M1182" s="95" t="s">
        <v>3</v>
      </c>
      <c r="N1182" s="96" t="s">
        <v>39</v>
      </c>
      <c r="P1182" s="97">
        <f>O1182*H1182</f>
        <v>0</v>
      </c>
      <c r="Q1182" s="97">
        <v>5.3319999999999999E-2</v>
      </c>
      <c r="R1182" s="97">
        <f>Q1182*H1182</f>
        <v>3.4204780000000001</v>
      </c>
      <c r="S1182" s="97">
        <v>0</v>
      </c>
      <c r="T1182" s="98">
        <f>S1182*H1182</f>
        <v>0</v>
      </c>
      <c r="AR1182" s="99" t="s">
        <v>138</v>
      </c>
      <c r="AT1182" s="99" t="s">
        <v>93</v>
      </c>
      <c r="AU1182" s="99" t="s">
        <v>5</v>
      </c>
      <c r="AY1182" s="1" t="s">
        <v>90</v>
      </c>
      <c r="BE1182" s="100">
        <f>IF(N1182="základná",J1182,0)</f>
        <v>0</v>
      </c>
      <c r="BF1182" s="100">
        <f>IF(N1182="znížená",J1182,0)</f>
        <v>0</v>
      </c>
      <c r="BG1182" s="100">
        <f>IF(N1182="zákl. prenesená",J1182,0)</f>
        <v>0</v>
      </c>
      <c r="BH1182" s="100">
        <f>IF(N1182="zníž. prenesená",J1182,0)</f>
        <v>0</v>
      </c>
      <c r="BI1182" s="100">
        <f>IF(N1182="nulová",J1182,0)</f>
        <v>0</v>
      </c>
      <c r="BJ1182" s="1" t="s">
        <v>5</v>
      </c>
      <c r="BK1182" s="100">
        <f>ROUND(I1182*H1182,2)</f>
        <v>0</v>
      </c>
      <c r="BL1182" s="1" t="s">
        <v>138</v>
      </c>
      <c r="BM1182" s="99" t="s">
        <v>1404</v>
      </c>
    </row>
    <row r="1183" spans="2:65" s="101" customFormat="1" x14ac:dyDescent="0.2">
      <c r="B1183" s="102"/>
      <c r="D1183" s="103" t="s">
        <v>99</v>
      </c>
      <c r="E1183" s="104" t="s">
        <v>3</v>
      </c>
      <c r="F1183" s="105" t="s">
        <v>1405</v>
      </c>
      <c r="H1183" s="106">
        <v>24.145</v>
      </c>
      <c r="I1183" s="107"/>
      <c r="L1183" s="102"/>
      <c r="M1183" s="108"/>
      <c r="T1183" s="109"/>
      <c r="AT1183" s="104" t="s">
        <v>99</v>
      </c>
      <c r="AU1183" s="104" t="s">
        <v>5</v>
      </c>
      <c r="AV1183" s="101" t="s">
        <v>5</v>
      </c>
      <c r="AW1183" s="101" t="s">
        <v>101</v>
      </c>
      <c r="AX1183" s="101" t="s">
        <v>6</v>
      </c>
      <c r="AY1183" s="104" t="s">
        <v>90</v>
      </c>
    </row>
    <row r="1184" spans="2:65" s="101" customFormat="1" x14ac:dyDescent="0.2">
      <c r="B1184" s="102"/>
      <c r="D1184" s="103" t="s">
        <v>99</v>
      </c>
      <c r="E1184" s="104" t="s">
        <v>3</v>
      </c>
      <c r="F1184" s="105" t="s">
        <v>1406</v>
      </c>
      <c r="H1184" s="106">
        <v>40.005000000000003</v>
      </c>
      <c r="I1184" s="107"/>
      <c r="L1184" s="102"/>
      <c r="M1184" s="108"/>
      <c r="T1184" s="109"/>
      <c r="AT1184" s="104" t="s">
        <v>99</v>
      </c>
      <c r="AU1184" s="104" t="s">
        <v>5</v>
      </c>
      <c r="AV1184" s="101" t="s">
        <v>5</v>
      </c>
      <c r="AW1184" s="101" t="s">
        <v>101</v>
      </c>
      <c r="AX1184" s="101" t="s">
        <v>6</v>
      </c>
      <c r="AY1184" s="104" t="s">
        <v>90</v>
      </c>
    </row>
    <row r="1185" spans="2:65" s="110" customFormat="1" x14ac:dyDescent="0.2">
      <c r="B1185" s="111"/>
      <c r="D1185" s="103" t="s">
        <v>99</v>
      </c>
      <c r="E1185" s="112" t="s">
        <v>3</v>
      </c>
      <c r="F1185" s="113" t="s">
        <v>103</v>
      </c>
      <c r="H1185" s="114">
        <v>64.150000000000006</v>
      </c>
      <c r="I1185" s="115"/>
      <c r="L1185" s="111"/>
      <c r="M1185" s="116"/>
      <c r="T1185" s="117"/>
      <c r="AT1185" s="112" t="s">
        <v>99</v>
      </c>
      <c r="AU1185" s="112" t="s">
        <v>5</v>
      </c>
      <c r="AV1185" s="110" t="s">
        <v>97</v>
      </c>
      <c r="AW1185" s="110" t="s">
        <v>101</v>
      </c>
      <c r="AX1185" s="110" t="s">
        <v>89</v>
      </c>
      <c r="AY1185" s="112" t="s">
        <v>90</v>
      </c>
    </row>
    <row r="1186" spans="2:65" s="9" customFormat="1" ht="44.25" customHeight="1" x14ac:dyDescent="0.2">
      <c r="B1186" s="86"/>
      <c r="C1186" s="87" t="s">
        <v>1407</v>
      </c>
      <c r="D1186" s="87" t="s">
        <v>93</v>
      </c>
      <c r="E1186" s="88" t="s">
        <v>1408</v>
      </c>
      <c r="F1186" s="89" t="s">
        <v>1409</v>
      </c>
      <c r="G1186" s="90" t="s">
        <v>96</v>
      </c>
      <c r="H1186" s="91">
        <v>18.472999999999999</v>
      </c>
      <c r="I1186" s="92"/>
      <c r="J1186" s="93">
        <f>ROUND(I1186*H1186,2)</f>
        <v>0</v>
      </c>
      <c r="K1186" s="94"/>
      <c r="L1186" s="10"/>
      <c r="M1186" s="95" t="s">
        <v>3</v>
      </c>
      <c r="N1186" s="96" t="s">
        <v>39</v>
      </c>
      <c r="P1186" s="97">
        <f>O1186*H1186</f>
        <v>0</v>
      </c>
      <c r="Q1186" s="97">
        <v>2.1770000000000001E-2</v>
      </c>
      <c r="R1186" s="97">
        <f>Q1186*H1186</f>
        <v>0.40215720999999999</v>
      </c>
      <c r="S1186" s="97">
        <v>0</v>
      </c>
      <c r="T1186" s="98">
        <f>S1186*H1186</f>
        <v>0</v>
      </c>
      <c r="AR1186" s="99" t="s">
        <v>138</v>
      </c>
      <c r="AT1186" s="99" t="s">
        <v>93</v>
      </c>
      <c r="AU1186" s="99" t="s">
        <v>5</v>
      </c>
      <c r="AY1186" s="1" t="s">
        <v>90</v>
      </c>
      <c r="BE1186" s="100">
        <f>IF(N1186="základná",J1186,0)</f>
        <v>0</v>
      </c>
      <c r="BF1186" s="100">
        <f>IF(N1186="znížená",J1186,0)</f>
        <v>0</v>
      </c>
      <c r="BG1186" s="100">
        <f>IF(N1186="zákl. prenesená",J1186,0)</f>
        <v>0</v>
      </c>
      <c r="BH1186" s="100">
        <f>IF(N1186="zníž. prenesená",J1186,0)</f>
        <v>0</v>
      </c>
      <c r="BI1186" s="100">
        <f>IF(N1186="nulová",J1186,0)</f>
        <v>0</v>
      </c>
      <c r="BJ1186" s="1" t="s">
        <v>5</v>
      </c>
      <c r="BK1186" s="100">
        <f>ROUND(I1186*H1186,2)</f>
        <v>0</v>
      </c>
      <c r="BL1186" s="1" t="s">
        <v>138</v>
      </c>
      <c r="BM1186" s="99" t="s">
        <v>1410</v>
      </c>
    </row>
    <row r="1187" spans="2:65" s="118" customFormat="1" x14ac:dyDescent="0.2">
      <c r="B1187" s="119"/>
      <c r="D1187" s="103" t="s">
        <v>99</v>
      </c>
      <c r="E1187" s="120" t="s">
        <v>3</v>
      </c>
      <c r="F1187" s="121" t="s">
        <v>1411</v>
      </c>
      <c r="H1187" s="120" t="s">
        <v>3</v>
      </c>
      <c r="I1187" s="122"/>
      <c r="L1187" s="119"/>
      <c r="M1187" s="123"/>
      <c r="T1187" s="124"/>
      <c r="AT1187" s="120" t="s">
        <v>99</v>
      </c>
      <c r="AU1187" s="120" t="s">
        <v>5</v>
      </c>
      <c r="AV1187" s="118" t="s">
        <v>89</v>
      </c>
      <c r="AW1187" s="118" t="s">
        <v>101</v>
      </c>
      <c r="AX1187" s="118" t="s">
        <v>6</v>
      </c>
      <c r="AY1187" s="120" t="s">
        <v>90</v>
      </c>
    </row>
    <row r="1188" spans="2:65" s="101" customFormat="1" x14ac:dyDescent="0.2">
      <c r="B1188" s="102"/>
      <c r="D1188" s="103" t="s">
        <v>99</v>
      </c>
      <c r="E1188" s="104" t="s">
        <v>3</v>
      </c>
      <c r="F1188" s="105" t="s">
        <v>1412</v>
      </c>
      <c r="H1188" s="106">
        <v>18.472999999999999</v>
      </c>
      <c r="I1188" s="107"/>
      <c r="L1188" s="102"/>
      <c r="M1188" s="108"/>
      <c r="T1188" s="109"/>
      <c r="AT1188" s="104" t="s">
        <v>99</v>
      </c>
      <c r="AU1188" s="104" t="s">
        <v>5</v>
      </c>
      <c r="AV1188" s="101" t="s">
        <v>5</v>
      </c>
      <c r="AW1188" s="101" t="s">
        <v>101</v>
      </c>
      <c r="AX1188" s="101" t="s">
        <v>6</v>
      </c>
      <c r="AY1188" s="104" t="s">
        <v>90</v>
      </c>
    </row>
    <row r="1189" spans="2:65" s="110" customFormat="1" x14ac:dyDescent="0.2">
      <c r="B1189" s="111"/>
      <c r="D1189" s="103" t="s">
        <v>99</v>
      </c>
      <c r="E1189" s="112" t="s">
        <v>3</v>
      </c>
      <c r="F1189" s="113" t="s">
        <v>103</v>
      </c>
      <c r="H1189" s="114">
        <v>18.472999999999999</v>
      </c>
      <c r="I1189" s="115"/>
      <c r="L1189" s="111"/>
      <c r="M1189" s="116"/>
      <c r="T1189" s="117"/>
      <c r="AT1189" s="112" t="s">
        <v>99</v>
      </c>
      <c r="AU1189" s="112" t="s">
        <v>5</v>
      </c>
      <c r="AV1189" s="110" t="s">
        <v>97</v>
      </c>
      <c r="AW1189" s="110" t="s">
        <v>101</v>
      </c>
      <c r="AX1189" s="110" t="s">
        <v>89</v>
      </c>
      <c r="AY1189" s="112" t="s">
        <v>90</v>
      </c>
    </row>
    <row r="1190" spans="2:65" s="9" customFormat="1" ht="37.9" customHeight="1" x14ac:dyDescent="0.2">
      <c r="B1190" s="86"/>
      <c r="C1190" s="87" t="s">
        <v>1175</v>
      </c>
      <c r="D1190" s="87" t="s">
        <v>93</v>
      </c>
      <c r="E1190" s="88" t="s">
        <v>1413</v>
      </c>
      <c r="F1190" s="89" t="s">
        <v>1414</v>
      </c>
      <c r="G1190" s="90" t="s">
        <v>96</v>
      </c>
      <c r="H1190" s="91">
        <v>1299.45</v>
      </c>
      <c r="I1190" s="92"/>
      <c r="J1190" s="93">
        <f>ROUND(I1190*H1190,2)</f>
        <v>0</v>
      </c>
      <c r="K1190" s="94"/>
      <c r="L1190" s="10"/>
      <c r="M1190" s="95" t="s">
        <v>3</v>
      </c>
      <c r="N1190" s="96" t="s">
        <v>39</v>
      </c>
      <c r="P1190" s="97">
        <f>O1190*H1190</f>
        <v>0</v>
      </c>
      <c r="Q1190" s="97">
        <v>1.3440000000000001E-2</v>
      </c>
      <c r="R1190" s="97">
        <f>Q1190*H1190</f>
        <v>17.464608000000002</v>
      </c>
      <c r="S1190" s="97">
        <v>0</v>
      </c>
      <c r="T1190" s="98">
        <f>S1190*H1190</f>
        <v>0</v>
      </c>
      <c r="AR1190" s="99" t="s">
        <v>138</v>
      </c>
      <c r="AT1190" s="99" t="s">
        <v>93</v>
      </c>
      <c r="AU1190" s="99" t="s">
        <v>5</v>
      </c>
      <c r="AY1190" s="1" t="s">
        <v>90</v>
      </c>
      <c r="BE1190" s="100">
        <f>IF(N1190="základná",J1190,0)</f>
        <v>0</v>
      </c>
      <c r="BF1190" s="100">
        <f>IF(N1190="znížená",J1190,0)</f>
        <v>0</v>
      </c>
      <c r="BG1190" s="100">
        <f>IF(N1190="zákl. prenesená",J1190,0)</f>
        <v>0</v>
      </c>
      <c r="BH1190" s="100">
        <f>IF(N1190="zníž. prenesená",J1190,0)</f>
        <v>0</v>
      </c>
      <c r="BI1190" s="100">
        <f>IF(N1190="nulová",J1190,0)</f>
        <v>0</v>
      </c>
      <c r="BJ1190" s="1" t="s">
        <v>5</v>
      </c>
      <c r="BK1190" s="100">
        <f>ROUND(I1190*H1190,2)</f>
        <v>0</v>
      </c>
      <c r="BL1190" s="1" t="s">
        <v>138</v>
      </c>
      <c r="BM1190" s="99" t="s">
        <v>1415</v>
      </c>
    </row>
    <row r="1191" spans="2:65" s="118" customFormat="1" x14ac:dyDescent="0.2">
      <c r="B1191" s="119"/>
      <c r="D1191" s="103" t="s">
        <v>99</v>
      </c>
      <c r="E1191" s="120" t="s">
        <v>3</v>
      </c>
      <c r="F1191" s="121" t="s">
        <v>1416</v>
      </c>
      <c r="H1191" s="120" t="s">
        <v>3</v>
      </c>
      <c r="I1191" s="122"/>
      <c r="L1191" s="119"/>
      <c r="M1191" s="123"/>
      <c r="T1191" s="124"/>
      <c r="AT1191" s="120" t="s">
        <v>99</v>
      </c>
      <c r="AU1191" s="120" t="s">
        <v>5</v>
      </c>
      <c r="AV1191" s="118" t="s">
        <v>89</v>
      </c>
      <c r="AW1191" s="118" t="s">
        <v>101</v>
      </c>
      <c r="AX1191" s="118" t="s">
        <v>6</v>
      </c>
      <c r="AY1191" s="120" t="s">
        <v>90</v>
      </c>
    </row>
    <row r="1192" spans="2:65" s="101" customFormat="1" x14ac:dyDescent="0.2">
      <c r="B1192" s="102"/>
      <c r="D1192" s="103" t="s">
        <v>99</v>
      </c>
      <c r="E1192" s="104" t="s">
        <v>3</v>
      </c>
      <c r="F1192" s="105" t="s">
        <v>1417</v>
      </c>
      <c r="H1192" s="106">
        <v>591.29999999999995</v>
      </c>
      <c r="I1192" s="107"/>
      <c r="L1192" s="102"/>
      <c r="M1192" s="108"/>
      <c r="T1192" s="109"/>
      <c r="AT1192" s="104" t="s">
        <v>99</v>
      </c>
      <c r="AU1192" s="104" t="s">
        <v>5</v>
      </c>
      <c r="AV1192" s="101" t="s">
        <v>5</v>
      </c>
      <c r="AW1192" s="101" t="s">
        <v>101</v>
      </c>
      <c r="AX1192" s="101" t="s">
        <v>6</v>
      </c>
      <c r="AY1192" s="104" t="s">
        <v>90</v>
      </c>
    </row>
    <row r="1193" spans="2:65" s="118" customFormat="1" x14ac:dyDescent="0.2">
      <c r="B1193" s="119"/>
      <c r="D1193" s="103" t="s">
        <v>99</v>
      </c>
      <c r="E1193" s="120" t="s">
        <v>3</v>
      </c>
      <c r="F1193" s="121" t="s">
        <v>1418</v>
      </c>
      <c r="H1193" s="120" t="s">
        <v>3</v>
      </c>
      <c r="I1193" s="122"/>
      <c r="L1193" s="119"/>
      <c r="M1193" s="123"/>
      <c r="T1193" s="124"/>
      <c r="AT1193" s="120" t="s">
        <v>99</v>
      </c>
      <c r="AU1193" s="120" t="s">
        <v>5</v>
      </c>
      <c r="AV1193" s="118" t="s">
        <v>89</v>
      </c>
      <c r="AW1193" s="118" t="s">
        <v>101</v>
      </c>
      <c r="AX1193" s="118" t="s">
        <v>6</v>
      </c>
      <c r="AY1193" s="120" t="s">
        <v>90</v>
      </c>
    </row>
    <row r="1194" spans="2:65" s="101" customFormat="1" ht="22.5" x14ac:dyDescent="0.2">
      <c r="B1194" s="102"/>
      <c r="D1194" s="103" t="s">
        <v>99</v>
      </c>
      <c r="E1194" s="104" t="s">
        <v>3</v>
      </c>
      <c r="F1194" s="105" t="s">
        <v>1419</v>
      </c>
      <c r="H1194" s="106">
        <v>288.63</v>
      </c>
      <c r="I1194" s="107"/>
      <c r="L1194" s="102"/>
      <c r="M1194" s="108"/>
      <c r="T1194" s="109"/>
      <c r="AT1194" s="104" t="s">
        <v>99</v>
      </c>
      <c r="AU1194" s="104" t="s">
        <v>5</v>
      </c>
      <c r="AV1194" s="101" t="s">
        <v>5</v>
      </c>
      <c r="AW1194" s="101" t="s">
        <v>101</v>
      </c>
      <c r="AX1194" s="101" t="s">
        <v>6</v>
      </c>
      <c r="AY1194" s="104" t="s">
        <v>90</v>
      </c>
    </row>
    <row r="1195" spans="2:65" s="118" customFormat="1" x14ac:dyDescent="0.2">
      <c r="B1195" s="119"/>
      <c r="D1195" s="103" t="s">
        <v>99</v>
      </c>
      <c r="E1195" s="120" t="s">
        <v>3</v>
      </c>
      <c r="F1195" s="121" t="s">
        <v>1420</v>
      </c>
      <c r="H1195" s="120" t="s">
        <v>3</v>
      </c>
      <c r="I1195" s="122"/>
      <c r="L1195" s="119"/>
      <c r="M1195" s="123"/>
      <c r="T1195" s="124"/>
      <c r="AT1195" s="120" t="s">
        <v>99</v>
      </c>
      <c r="AU1195" s="120" t="s">
        <v>5</v>
      </c>
      <c r="AV1195" s="118" t="s">
        <v>89</v>
      </c>
      <c r="AW1195" s="118" t="s">
        <v>101</v>
      </c>
      <c r="AX1195" s="118" t="s">
        <v>6</v>
      </c>
      <c r="AY1195" s="120" t="s">
        <v>90</v>
      </c>
    </row>
    <row r="1196" spans="2:65" s="101" customFormat="1" ht="22.5" x14ac:dyDescent="0.2">
      <c r="B1196" s="102"/>
      <c r="D1196" s="103" t="s">
        <v>99</v>
      </c>
      <c r="E1196" s="104" t="s">
        <v>3</v>
      </c>
      <c r="F1196" s="105" t="s">
        <v>1421</v>
      </c>
      <c r="H1196" s="106">
        <v>419.52</v>
      </c>
      <c r="I1196" s="107"/>
      <c r="L1196" s="102"/>
      <c r="M1196" s="108"/>
      <c r="T1196" s="109"/>
      <c r="AT1196" s="104" t="s">
        <v>99</v>
      </c>
      <c r="AU1196" s="104" t="s">
        <v>5</v>
      </c>
      <c r="AV1196" s="101" t="s">
        <v>5</v>
      </c>
      <c r="AW1196" s="101" t="s">
        <v>101</v>
      </c>
      <c r="AX1196" s="101" t="s">
        <v>6</v>
      </c>
      <c r="AY1196" s="104" t="s">
        <v>90</v>
      </c>
    </row>
    <row r="1197" spans="2:65" s="110" customFormat="1" x14ac:dyDescent="0.2">
      <c r="B1197" s="111"/>
      <c r="D1197" s="103" t="s">
        <v>99</v>
      </c>
      <c r="E1197" s="112" t="s">
        <v>3</v>
      </c>
      <c r="F1197" s="113" t="s">
        <v>103</v>
      </c>
      <c r="H1197" s="114">
        <v>1299.45</v>
      </c>
      <c r="I1197" s="115"/>
      <c r="L1197" s="111"/>
      <c r="M1197" s="116"/>
      <c r="T1197" s="117"/>
      <c r="AT1197" s="112" t="s">
        <v>99</v>
      </c>
      <c r="AU1197" s="112" t="s">
        <v>5</v>
      </c>
      <c r="AV1197" s="110" t="s">
        <v>97</v>
      </c>
      <c r="AW1197" s="110" t="s">
        <v>101</v>
      </c>
      <c r="AX1197" s="110" t="s">
        <v>89</v>
      </c>
      <c r="AY1197" s="112" t="s">
        <v>90</v>
      </c>
    </row>
    <row r="1198" spans="2:65" s="9" customFormat="1" ht="21.75" customHeight="1" x14ac:dyDescent="0.2">
      <c r="B1198" s="86"/>
      <c r="C1198" s="87" t="s">
        <v>1422</v>
      </c>
      <c r="D1198" s="87" t="s">
        <v>93</v>
      </c>
      <c r="E1198" s="88" t="s">
        <v>1423</v>
      </c>
      <c r="F1198" s="89" t="s">
        <v>1424</v>
      </c>
      <c r="G1198" s="90" t="s">
        <v>164</v>
      </c>
      <c r="H1198" s="91">
        <v>106.943</v>
      </c>
      <c r="I1198" s="92"/>
      <c r="J1198" s="93">
        <f>ROUND(I1198*H1198,2)</f>
        <v>0</v>
      </c>
      <c r="K1198" s="94"/>
      <c r="L1198" s="10"/>
      <c r="M1198" s="95" t="s">
        <v>3</v>
      </c>
      <c r="N1198" s="96" t="s">
        <v>39</v>
      </c>
      <c r="P1198" s="97">
        <f>O1198*H1198</f>
        <v>0</v>
      </c>
      <c r="Q1198" s="97">
        <v>0</v>
      </c>
      <c r="R1198" s="97">
        <f>Q1198*H1198</f>
        <v>0</v>
      </c>
      <c r="S1198" s="97">
        <v>0</v>
      </c>
      <c r="T1198" s="98">
        <f>S1198*H1198</f>
        <v>0</v>
      </c>
      <c r="AR1198" s="99" t="s">
        <v>138</v>
      </c>
      <c r="AT1198" s="99" t="s">
        <v>93</v>
      </c>
      <c r="AU1198" s="99" t="s">
        <v>5</v>
      </c>
      <c r="AY1198" s="1" t="s">
        <v>90</v>
      </c>
      <c r="BE1198" s="100">
        <f>IF(N1198="základná",J1198,0)</f>
        <v>0</v>
      </c>
      <c r="BF1198" s="100">
        <f>IF(N1198="znížená",J1198,0)</f>
        <v>0</v>
      </c>
      <c r="BG1198" s="100">
        <f>IF(N1198="zákl. prenesená",J1198,0)</f>
        <v>0</v>
      </c>
      <c r="BH1198" s="100">
        <f>IF(N1198="zníž. prenesená",J1198,0)</f>
        <v>0</v>
      </c>
      <c r="BI1198" s="100">
        <f>IF(N1198="nulová",J1198,0)</f>
        <v>0</v>
      </c>
      <c r="BJ1198" s="1" t="s">
        <v>5</v>
      </c>
      <c r="BK1198" s="100">
        <f>ROUND(I1198*H1198,2)</f>
        <v>0</v>
      </c>
      <c r="BL1198" s="1" t="s">
        <v>138</v>
      </c>
      <c r="BM1198" s="99" t="s">
        <v>1425</v>
      </c>
    </row>
    <row r="1199" spans="2:65" s="118" customFormat="1" x14ac:dyDescent="0.2">
      <c r="B1199" s="119"/>
      <c r="D1199" s="103" t="s">
        <v>99</v>
      </c>
      <c r="E1199" s="120" t="s">
        <v>3</v>
      </c>
      <c r="F1199" s="121" t="s">
        <v>1426</v>
      </c>
      <c r="H1199" s="120" t="s">
        <v>3</v>
      </c>
      <c r="I1199" s="122"/>
      <c r="L1199" s="119"/>
      <c r="M1199" s="123"/>
      <c r="T1199" s="124"/>
      <c r="AT1199" s="120" t="s">
        <v>99</v>
      </c>
      <c r="AU1199" s="120" t="s">
        <v>5</v>
      </c>
      <c r="AV1199" s="118" t="s">
        <v>89</v>
      </c>
      <c r="AW1199" s="118" t="s">
        <v>101</v>
      </c>
      <c r="AX1199" s="118" t="s">
        <v>6</v>
      </c>
      <c r="AY1199" s="120" t="s">
        <v>90</v>
      </c>
    </row>
    <row r="1200" spans="2:65" s="101" customFormat="1" x14ac:dyDescent="0.2">
      <c r="B1200" s="102"/>
      <c r="D1200" s="103" t="s">
        <v>99</v>
      </c>
      <c r="E1200" s="104" t="s">
        <v>3</v>
      </c>
      <c r="F1200" s="105" t="s">
        <v>1427</v>
      </c>
      <c r="H1200" s="106">
        <v>106.943</v>
      </c>
      <c r="I1200" s="107"/>
      <c r="L1200" s="102"/>
      <c r="M1200" s="108"/>
      <c r="T1200" s="109"/>
      <c r="AT1200" s="104" t="s">
        <v>99</v>
      </c>
      <c r="AU1200" s="104" t="s">
        <v>5</v>
      </c>
      <c r="AV1200" s="101" t="s">
        <v>5</v>
      </c>
      <c r="AW1200" s="101" t="s">
        <v>101</v>
      </c>
      <c r="AX1200" s="101" t="s">
        <v>6</v>
      </c>
      <c r="AY1200" s="104" t="s">
        <v>90</v>
      </c>
    </row>
    <row r="1201" spans="2:65" s="110" customFormat="1" x14ac:dyDescent="0.2">
      <c r="B1201" s="111"/>
      <c r="D1201" s="103" t="s">
        <v>99</v>
      </c>
      <c r="E1201" s="112" t="s">
        <v>3</v>
      </c>
      <c r="F1201" s="113" t="s">
        <v>103</v>
      </c>
      <c r="H1201" s="114">
        <v>106.943</v>
      </c>
      <c r="I1201" s="115"/>
      <c r="L1201" s="111"/>
      <c r="M1201" s="116"/>
      <c r="T1201" s="117"/>
      <c r="AT1201" s="112" t="s">
        <v>99</v>
      </c>
      <c r="AU1201" s="112" t="s">
        <v>5</v>
      </c>
      <c r="AV1201" s="110" t="s">
        <v>97</v>
      </c>
      <c r="AW1201" s="110" t="s">
        <v>101</v>
      </c>
      <c r="AX1201" s="110" t="s">
        <v>89</v>
      </c>
      <c r="AY1201" s="112" t="s">
        <v>90</v>
      </c>
    </row>
    <row r="1202" spans="2:65" s="9" customFormat="1" ht="24.2" customHeight="1" x14ac:dyDescent="0.2">
      <c r="B1202" s="86"/>
      <c r="C1202" s="87" t="s">
        <v>1176</v>
      </c>
      <c r="D1202" s="87" t="s">
        <v>93</v>
      </c>
      <c r="E1202" s="88" t="s">
        <v>1428</v>
      </c>
      <c r="F1202" s="89" t="s">
        <v>1429</v>
      </c>
      <c r="G1202" s="90" t="s">
        <v>1099</v>
      </c>
      <c r="H1202" s="149"/>
      <c r="I1202" s="92"/>
      <c r="J1202" s="93">
        <f>ROUND(I1202*H1202,2)</f>
        <v>0</v>
      </c>
      <c r="K1202" s="94"/>
      <c r="L1202" s="10"/>
      <c r="M1202" s="95" t="s">
        <v>3</v>
      </c>
      <c r="N1202" s="96" t="s">
        <v>39</v>
      </c>
      <c r="P1202" s="97">
        <f>O1202*H1202</f>
        <v>0</v>
      </c>
      <c r="Q1202" s="97">
        <v>0</v>
      </c>
      <c r="R1202" s="97">
        <f>Q1202*H1202</f>
        <v>0</v>
      </c>
      <c r="S1202" s="97">
        <v>0</v>
      </c>
      <c r="T1202" s="98">
        <f>S1202*H1202</f>
        <v>0</v>
      </c>
      <c r="AR1202" s="99" t="s">
        <v>138</v>
      </c>
      <c r="AT1202" s="99" t="s">
        <v>93</v>
      </c>
      <c r="AU1202" s="99" t="s">
        <v>5</v>
      </c>
      <c r="AY1202" s="1" t="s">
        <v>90</v>
      </c>
      <c r="BE1202" s="100">
        <f>IF(N1202="základná",J1202,0)</f>
        <v>0</v>
      </c>
      <c r="BF1202" s="100">
        <f>IF(N1202="znížená",J1202,0)</f>
        <v>0</v>
      </c>
      <c r="BG1202" s="100">
        <f>IF(N1202="zákl. prenesená",J1202,0)</f>
        <v>0</v>
      </c>
      <c r="BH1202" s="100">
        <f>IF(N1202="zníž. prenesená",J1202,0)</f>
        <v>0</v>
      </c>
      <c r="BI1202" s="100">
        <f>IF(N1202="nulová",J1202,0)</f>
        <v>0</v>
      </c>
      <c r="BJ1202" s="1" t="s">
        <v>5</v>
      </c>
      <c r="BK1202" s="100">
        <f>ROUND(I1202*H1202,2)</f>
        <v>0</v>
      </c>
      <c r="BL1202" s="1" t="s">
        <v>138</v>
      </c>
      <c r="BM1202" s="99" t="s">
        <v>1430</v>
      </c>
    </row>
    <row r="1203" spans="2:65" s="73" customFormat="1" ht="22.9" customHeight="1" x14ac:dyDescent="0.2">
      <c r="B1203" s="74"/>
      <c r="D1203" s="75" t="s">
        <v>86</v>
      </c>
      <c r="E1203" s="84" t="s">
        <v>304</v>
      </c>
      <c r="F1203" s="84" t="s">
        <v>305</v>
      </c>
      <c r="I1203" s="77"/>
      <c r="J1203" s="85">
        <f>BK1203</f>
        <v>0</v>
      </c>
      <c r="L1203" s="74"/>
      <c r="M1203" s="79"/>
      <c r="P1203" s="80">
        <f>SUM(P1204:P1219)</f>
        <v>0</v>
      </c>
      <c r="R1203" s="80">
        <f>SUM(R1204:R1219)</f>
        <v>0.38370000000000004</v>
      </c>
      <c r="T1203" s="81">
        <f>SUM(T1204:T1219)</f>
        <v>0</v>
      </c>
      <c r="AR1203" s="75" t="s">
        <v>5</v>
      </c>
      <c r="AT1203" s="82" t="s">
        <v>86</v>
      </c>
      <c r="AU1203" s="82" t="s">
        <v>89</v>
      </c>
      <c r="AY1203" s="75" t="s">
        <v>90</v>
      </c>
      <c r="BK1203" s="83">
        <f>SUM(BK1204:BK1219)</f>
        <v>0</v>
      </c>
    </row>
    <row r="1204" spans="2:65" s="9" customFormat="1" ht="24.2" customHeight="1" x14ac:dyDescent="0.2">
      <c r="B1204" s="86"/>
      <c r="C1204" s="87" t="s">
        <v>1431</v>
      </c>
      <c r="D1204" s="87" t="s">
        <v>93</v>
      </c>
      <c r="E1204" s="88" t="s">
        <v>1432</v>
      </c>
      <c r="F1204" s="89" t="s">
        <v>1433</v>
      </c>
      <c r="G1204" s="90" t="s">
        <v>164</v>
      </c>
      <c r="H1204" s="91">
        <v>89.7</v>
      </c>
      <c r="I1204" s="92"/>
      <c r="J1204" s="93">
        <f>ROUND(I1204*H1204,2)</f>
        <v>0</v>
      </c>
      <c r="K1204" s="94"/>
      <c r="L1204" s="10"/>
      <c r="M1204" s="95" t="s">
        <v>3</v>
      </c>
      <c r="N1204" s="96" t="s">
        <v>39</v>
      </c>
      <c r="P1204" s="97">
        <f>O1204*H1204</f>
        <v>0</v>
      </c>
      <c r="Q1204" s="97">
        <v>3.2000000000000003E-4</v>
      </c>
      <c r="R1204" s="97">
        <f>Q1204*H1204</f>
        <v>2.8704000000000004E-2</v>
      </c>
      <c r="S1204" s="97">
        <v>0</v>
      </c>
      <c r="T1204" s="98">
        <f>S1204*H1204</f>
        <v>0</v>
      </c>
      <c r="AR1204" s="99" t="s">
        <v>138</v>
      </c>
      <c r="AT1204" s="99" t="s">
        <v>93</v>
      </c>
      <c r="AU1204" s="99" t="s">
        <v>5</v>
      </c>
      <c r="AY1204" s="1" t="s">
        <v>90</v>
      </c>
      <c r="BE1204" s="100">
        <f>IF(N1204="základná",J1204,0)</f>
        <v>0</v>
      </c>
      <c r="BF1204" s="100">
        <f>IF(N1204="znížená",J1204,0)</f>
        <v>0</v>
      </c>
      <c r="BG1204" s="100">
        <f>IF(N1204="zákl. prenesená",J1204,0)</f>
        <v>0</v>
      </c>
      <c r="BH1204" s="100">
        <f>IF(N1204="zníž. prenesená",J1204,0)</f>
        <v>0</v>
      </c>
      <c r="BI1204" s="100">
        <f>IF(N1204="nulová",J1204,0)</f>
        <v>0</v>
      </c>
      <c r="BJ1204" s="1" t="s">
        <v>5</v>
      </c>
      <c r="BK1204" s="100">
        <f>ROUND(I1204*H1204,2)</f>
        <v>0</v>
      </c>
      <c r="BL1204" s="1" t="s">
        <v>138</v>
      </c>
      <c r="BM1204" s="99" t="s">
        <v>1434</v>
      </c>
    </row>
    <row r="1205" spans="2:65" s="101" customFormat="1" x14ac:dyDescent="0.2">
      <c r="B1205" s="102"/>
      <c r="D1205" s="103" t="s">
        <v>99</v>
      </c>
      <c r="E1205" s="104" t="s">
        <v>3</v>
      </c>
      <c r="F1205" s="105" t="s">
        <v>1435</v>
      </c>
      <c r="H1205" s="106">
        <v>89.7</v>
      </c>
      <c r="I1205" s="107"/>
      <c r="L1205" s="102"/>
      <c r="M1205" s="108"/>
      <c r="T1205" s="109"/>
      <c r="AT1205" s="104" t="s">
        <v>99</v>
      </c>
      <c r="AU1205" s="104" t="s">
        <v>5</v>
      </c>
      <c r="AV1205" s="101" t="s">
        <v>5</v>
      </c>
      <c r="AW1205" s="101" t="s">
        <v>101</v>
      </c>
      <c r="AX1205" s="101" t="s">
        <v>6</v>
      </c>
      <c r="AY1205" s="104" t="s">
        <v>90</v>
      </c>
    </row>
    <row r="1206" spans="2:65" s="110" customFormat="1" x14ac:dyDescent="0.2">
      <c r="B1206" s="111"/>
      <c r="D1206" s="103" t="s">
        <v>99</v>
      </c>
      <c r="E1206" s="112" t="s">
        <v>3</v>
      </c>
      <c r="F1206" s="113" t="s">
        <v>103</v>
      </c>
      <c r="H1206" s="114">
        <v>89.7</v>
      </c>
      <c r="I1206" s="115"/>
      <c r="L1206" s="111"/>
      <c r="M1206" s="116"/>
      <c r="T1206" s="117"/>
      <c r="AT1206" s="112" t="s">
        <v>99</v>
      </c>
      <c r="AU1206" s="112" t="s">
        <v>5</v>
      </c>
      <c r="AV1206" s="110" t="s">
        <v>97</v>
      </c>
      <c r="AW1206" s="110" t="s">
        <v>101</v>
      </c>
      <c r="AX1206" s="110" t="s">
        <v>89</v>
      </c>
      <c r="AY1206" s="112" t="s">
        <v>90</v>
      </c>
    </row>
    <row r="1207" spans="2:65" s="9" customFormat="1" ht="33" customHeight="1" x14ac:dyDescent="0.2">
      <c r="B1207" s="86"/>
      <c r="C1207" s="87" t="s">
        <v>1232</v>
      </c>
      <c r="D1207" s="87" t="s">
        <v>93</v>
      </c>
      <c r="E1207" s="88" t="s">
        <v>1436</v>
      </c>
      <c r="F1207" s="89" t="s">
        <v>1437</v>
      </c>
      <c r="G1207" s="90" t="s">
        <v>164</v>
      </c>
      <c r="H1207" s="91">
        <v>8.4</v>
      </c>
      <c r="I1207" s="92"/>
      <c r="J1207" s="93">
        <f>ROUND(I1207*H1207,2)</f>
        <v>0</v>
      </c>
      <c r="K1207" s="94"/>
      <c r="L1207" s="10"/>
      <c r="M1207" s="95" t="s">
        <v>3</v>
      </c>
      <c r="N1207" s="96" t="s">
        <v>39</v>
      </c>
      <c r="P1207" s="97">
        <f>O1207*H1207</f>
        <v>0</v>
      </c>
      <c r="Q1207" s="97">
        <v>0</v>
      </c>
      <c r="R1207" s="97">
        <f>Q1207*H1207</f>
        <v>0</v>
      </c>
      <c r="S1207" s="97">
        <v>0</v>
      </c>
      <c r="T1207" s="98">
        <f>S1207*H1207</f>
        <v>0</v>
      </c>
      <c r="AR1207" s="99" t="s">
        <v>138</v>
      </c>
      <c r="AT1207" s="99" t="s">
        <v>93</v>
      </c>
      <c r="AU1207" s="99" t="s">
        <v>5</v>
      </c>
      <c r="AY1207" s="1" t="s">
        <v>90</v>
      </c>
      <c r="BE1207" s="100">
        <f>IF(N1207="základná",J1207,0)</f>
        <v>0</v>
      </c>
      <c r="BF1207" s="100">
        <f>IF(N1207="znížená",J1207,0)</f>
        <v>0</v>
      </c>
      <c r="BG1207" s="100">
        <f>IF(N1207="zákl. prenesená",J1207,0)</f>
        <v>0</v>
      </c>
      <c r="BH1207" s="100">
        <f>IF(N1207="zníž. prenesená",J1207,0)</f>
        <v>0</v>
      </c>
      <c r="BI1207" s="100">
        <f>IF(N1207="nulová",J1207,0)</f>
        <v>0</v>
      </c>
      <c r="BJ1207" s="1" t="s">
        <v>5</v>
      </c>
      <c r="BK1207" s="100">
        <f>ROUND(I1207*H1207,2)</f>
        <v>0</v>
      </c>
      <c r="BL1207" s="1" t="s">
        <v>138</v>
      </c>
      <c r="BM1207" s="99" t="s">
        <v>1438</v>
      </c>
    </row>
    <row r="1208" spans="2:65" s="101" customFormat="1" x14ac:dyDescent="0.2">
      <c r="B1208" s="102"/>
      <c r="D1208" s="103" t="s">
        <v>99</v>
      </c>
      <c r="E1208" s="104" t="s">
        <v>3</v>
      </c>
      <c r="F1208" s="105" t="s">
        <v>1439</v>
      </c>
      <c r="H1208" s="106">
        <v>8.4</v>
      </c>
      <c r="I1208" s="107"/>
      <c r="L1208" s="102"/>
      <c r="M1208" s="108"/>
      <c r="T1208" s="109"/>
      <c r="AT1208" s="104" t="s">
        <v>99</v>
      </c>
      <c r="AU1208" s="104" t="s">
        <v>5</v>
      </c>
      <c r="AV1208" s="101" t="s">
        <v>5</v>
      </c>
      <c r="AW1208" s="101" t="s">
        <v>101</v>
      </c>
      <c r="AX1208" s="101" t="s">
        <v>89</v>
      </c>
      <c r="AY1208" s="104" t="s">
        <v>90</v>
      </c>
    </row>
    <row r="1209" spans="2:65" s="9" customFormat="1" ht="37.9" customHeight="1" x14ac:dyDescent="0.2">
      <c r="B1209" s="86"/>
      <c r="C1209" s="87" t="s">
        <v>1440</v>
      </c>
      <c r="D1209" s="87" t="s">
        <v>93</v>
      </c>
      <c r="E1209" s="88" t="s">
        <v>1441</v>
      </c>
      <c r="F1209" s="89" t="s">
        <v>1442</v>
      </c>
      <c r="G1209" s="90" t="s">
        <v>164</v>
      </c>
      <c r="H1209" s="91">
        <v>4.2</v>
      </c>
      <c r="I1209" s="92"/>
      <c r="J1209" s="93">
        <f>ROUND(I1209*H1209,2)</f>
        <v>0</v>
      </c>
      <c r="K1209" s="94"/>
      <c r="L1209" s="10"/>
      <c r="M1209" s="95" t="s">
        <v>3</v>
      </c>
      <c r="N1209" s="96" t="s">
        <v>39</v>
      </c>
      <c r="P1209" s="97">
        <f>O1209*H1209</f>
        <v>0</v>
      </c>
      <c r="Q1209" s="97">
        <v>1.58E-3</v>
      </c>
      <c r="R1209" s="97">
        <f>Q1209*H1209</f>
        <v>6.6360000000000004E-3</v>
      </c>
      <c r="S1209" s="97">
        <v>0</v>
      </c>
      <c r="T1209" s="98">
        <f>S1209*H1209</f>
        <v>0</v>
      </c>
      <c r="AR1209" s="99" t="s">
        <v>138</v>
      </c>
      <c r="AT1209" s="99" t="s">
        <v>93</v>
      </c>
      <c r="AU1209" s="99" t="s">
        <v>5</v>
      </c>
      <c r="AY1209" s="1" t="s">
        <v>90</v>
      </c>
      <c r="BE1209" s="100">
        <f>IF(N1209="základná",J1209,0)</f>
        <v>0</v>
      </c>
      <c r="BF1209" s="100">
        <f>IF(N1209="znížená",J1209,0)</f>
        <v>0</v>
      </c>
      <c r="BG1209" s="100">
        <f>IF(N1209="zákl. prenesená",J1209,0)</f>
        <v>0</v>
      </c>
      <c r="BH1209" s="100">
        <f>IF(N1209="zníž. prenesená",J1209,0)</f>
        <v>0</v>
      </c>
      <c r="BI1209" s="100">
        <f>IF(N1209="nulová",J1209,0)</f>
        <v>0</v>
      </c>
      <c r="BJ1209" s="1" t="s">
        <v>5</v>
      </c>
      <c r="BK1209" s="100">
        <f>ROUND(I1209*H1209,2)</f>
        <v>0</v>
      </c>
      <c r="BL1209" s="1" t="s">
        <v>138</v>
      </c>
      <c r="BM1209" s="99" t="s">
        <v>1443</v>
      </c>
    </row>
    <row r="1210" spans="2:65" s="101" customFormat="1" x14ac:dyDescent="0.2">
      <c r="B1210" s="102"/>
      <c r="D1210" s="103" t="s">
        <v>99</v>
      </c>
      <c r="E1210" s="104" t="s">
        <v>3</v>
      </c>
      <c r="F1210" s="105" t="s">
        <v>1444</v>
      </c>
      <c r="H1210" s="106">
        <v>4.2</v>
      </c>
      <c r="I1210" s="107"/>
      <c r="L1210" s="102"/>
      <c r="M1210" s="108"/>
      <c r="T1210" s="109"/>
      <c r="AT1210" s="104" t="s">
        <v>99</v>
      </c>
      <c r="AU1210" s="104" t="s">
        <v>5</v>
      </c>
      <c r="AV1210" s="101" t="s">
        <v>5</v>
      </c>
      <c r="AW1210" s="101" t="s">
        <v>101</v>
      </c>
      <c r="AX1210" s="101" t="s">
        <v>89</v>
      </c>
      <c r="AY1210" s="104" t="s">
        <v>90</v>
      </c>
    </row>
    <row r="1211" spans="2:65" s="9" customFormat="1" ht="24.2" customHeight="1" x14ac:dyDescent="0.2">
      <c r="B1211" s="86"/>
      <c r="C1211" s="87" t="s">
        <v>1235</v>
      </c>
      <c r="D1211" s="87" t="s">
        <v>93</v>
      </c>
      <c r="E1211" s="88" t="s">
        <v>1445</v>
      </c>
      <c r="F1211" s="89" t="s">
        <v>1446</v>
      </c>
      <c r="G1211" s="90" t="s">
        <v>177</v>
      </c>
      <c r="H1211" s="91">
        <v>4</v>
      </c>
      <c r="I1211" s="92"/>
      <c r="J1211" s="93">
        <f>ROUND(I1211*H1211,2)</f>
        <v>0</v>
      </c>
      <c r="K1211" s="94"/>
      <c r="L1211" s="10"/>
      <c r="M1211" s="95" t="s">
        <v>3</v>
      </c>
      <c r="N1211" s="96" t="s">
        <v>39</v>
      </c>
      <c r="P1211" s="97">
        <f>O1211*H1211</f>
        <v>0</v>
      </c>
      <c r="Q1211" s="97">
        <v>1.58E-3</v>
      </c>
      <c r="R1211" s="97">
        <f>Q1211*H1211</f>
        <v>6.3200000000000001E-3</v>
      </c>
      <c r="S1211" s="97">
        <v>0</v>
      </c>
      <c r="T1211" s="98">
        <f>S1211*H1211</f>
        <v>0</v>
      </c>
      <c r="AR1211" s="99" t="s">
        <v>138</v>
      </c>
      <c r="AT1211" s="99" t="s">
        <v>93</v>
      </c>
      <c r="AU1211" s="99" t="s">
        <v>5</v>
      </c>
      <c r="AY1211" s="1" t="s">
        <v>90</v>
      </c>
      <c r="BE1211" s="100">
        <f>IF(N1211="základná",J1211,0)</f>
        <v>0</v>
      </c>
      <c r="BF1211" s="100">
        <f>IF(N1211="znížená",J1211,0)</f>
        <v>0</v>
      </c>
      <c r="BG1211" s="100">
        <f>IF(N1211="zákl. prenesená",J1211,0)</f>
        <v>0</v>
      </c>
      <c r="BH1211" s="100">
        <f>IF(N1211="zníž. prenesená",J1211,0)</f>
        <v>0</v>
      </c>
      <c r="BI1211" s="100">
        <f>IF(N1211="nulová",J1211,0)</f>
        <v>0</v>
      </c>
      <c r="BJ1211" s="1" t="s">
        <v>5</v>
      </c>
      <c r="BK1211" s="100">
        <f>ROUND(I1211*H1211,2)</f>
        <v>0</v>
      </c>
      <c r="BL1211" s="1" t="s">
        <v>138</v>
      </c>
      <c r="BM1211" s="99" t="s">
        <v>1447</v>
      </c>
    </row>
    <row r="1212" spans="2:65" s="101" customFormat="1" x14ac:dyDescent="0.2">
      <c r="B1212" s="102"/>
      <c r="D1212" s="103" t="s">
        <v>99</v>
      </c>
      <c r="E1212" s="104" t="s">
        <v>3</v>
      </c>
      <c r="F1212" s="105" t="s">
        <v>1448</v>
      </c>
      <c r="H1212" s="106">
        <v>4</v>
      </c>
      <c r="I1212" s="107"/>
      <c r="L1212" s="102"/>
      <c r="M1212" s="108"/>
      <c r="T1212" s="109"/>
      <c r="AT1212" s="104" t="s">
        <v>99</v>
      </c>
      <c r="AU1212" s="104" t="s">
        <v>5</v>
      </c>
      <c r="AV1212" s="101" t="s">
        <v>5</v>
      </c>
      <c r="AW1212" s="101" t="s">
        <v>101</v>
      </c>
      <c r="AX1212" s="101" t="s">
        <v>89</v>
      </c>
      <c r="AY1212" s="104" t="s">
        <v>90</v>
      </c>
    </row>
    <row r="1213" spans="2:65" s="9" customFormat="1" ht="37.9" customHeight="1" x14ac:dyDescent="0.2">
      <c r="B1213" s="86"/>
      <c r="C1213" s="87" t="s">
        <v>1449</v>
      </c>
      <c r="D1213" s="87" t="s">
        <v>93</v>
      </c>
      <c r="E1213" s="88" t="s">
        <v>1450</v>
      </c>
      <c r="F1213" s="89" t="s">
        <v>1451</v>
      </c>
      <c r="G1213" s="90" t="s">
        <v>164</v>
      </c>
      <c r="H1213" s="91">
        <v>4.2</v>
      </c>
      <c r="I1213" s="92"/>
      <c r="J1213" s="93">
        <f>ROUND(I1213*H1213,2)</f>
        <v>0</v>
      </c>
      <c r="K1213" s="94"/>
      <c r="L1213" s="10"/>
      <c r="M1213" s="95" t="s">
        <v>3</v>
      </c>
      <c r="N1213" s="96" t="s">
        <v>39</v>
      </c>
      <c r="P1213" s="97">
        <f>O1213*H1213</f>
        <v>0</v>
      </c>
      <c r="Q1213" s="97">
        <v>1.25E-3</v>
      </c>
      <c r="R1213" s="97">
        <f>Q1213*H1213</f>
        <v>5.2500000000000003E-3</v>
      </c>
      <c r="S1213" s="97">
        <v>0</v>
      </c>
      <c r="T1213" s="98">
        <f>S1213*H1213</f>
        <v>0</v>
      </c>
      <c r="AR1213" s="99" t="s">
        <v>138</v>
      </c>
      <c r="AT1213" s="99" t="s">
        <v>93</v>
      </c>
      <c r="AU1213" s="99" t="s">
        <v>5</v>
      </c>
      <c r="AY1213" s="1" t="s">
        <v>90</v>
      </c>
      <c r="BE1213" s="100">
        <f>IF(N1213="základná",J1213,0)</f>
        <v>0</v>
      </c>
      <c r="BF1213" s="100">
        <f>IF(N1213="znížená",J1213,0)</f>
        <v>0</v>
      </c>
      <c r="BG1213" s="100">
        <f>IF(N1213="zákl. prenesená",J1213,0)</f>
        <v>0</v>
      </c>
      <c r="BH1213" s="100">
        <f>IF(N1213="zníž. prenesená",J1213,0)</f>
        <v>0</v>
      </c>
      <c r="BI1213" s="100">
        <f>IF(N1213="nulová",J1213,0)</f>
        <v>0</v>
      </c>
      <c r="BJ1213" s="1" t="s">
        <v>5</v>
      </c>
      <c r="BK1213" s="100">
        <f>ROUND(I1213*H1213,2)</f>
        <v>0</v>
      </c>
      <c r="BL1213" s="1" t="s">
        <v>138</v>
      </c>
      <c r="BM1213" s="99" t="s">
        <v>1452</v>
      </c>
    </row>
    <row r="1214" spans="2:65" s="101" customFormat="1" x14ac:dyDescent="0.2">
      <c r="B1214" s="102"/>
      <c r="D1214" s="103" t="s">
        <v>99</v>
      </c>
      <c r="E1214" s="104" t="s">
        <v>3</v>
      </c>
      <c r="F1214" s="105" t="s">
        <v>1453</v>
      </c>
      <c r="H1214" s="106">
        <v>4.2</v>
      </c>
      <c r="I1214" s="107"/>
      <c r="L1214" s="102"/>
      <c r="M1214" s="108"/>
      <c r="T1214" s="109"/>
      <c r="AT1214" s="104" t="s">
        <v>99</v>
      </c>
      <c r="AU1214" s="104" t="s">
        <v>5</v>
      </c>
      <c r="AV1214" s="101" t="s">
        <v>5</v>
      </c>
      <c r="AW1214" s="101" t="s">
        <v>101</v>
      </c>
      <c r="AX1214" s="101" t="s">
        <v>89</v>
      </c>
      <c r="AY1214" s="104" t="s">
        <v>90</v>
      </c>
    </row>
    <row r="1215" spans="2:65" s="9" customFormat="1" ht="37.9" customHeight="1" x14ac:dyDescent="0.2">
      <c r="B1215" s="86"/>
      <c r="C1215" s="87" t="s">
        <v>1239</v>
      </c>
      <c r="D1215" s="87" t="s">
        <v>93</v>
      </c>
      <c r="E1215" s="88" t="s">
        <v>1454</v>
      </c>
      <c r="F1215" s="89" t="s">
        <v>1455</v>
      </c>
      <c r="G1215" s="90" t="s">
        <v>164</v>
      </c>
      <c r="H1215" s="91">
        <v>13</v>
      </c>
      <c r="I1215" s="92"/>
      <c r="J1215" s="93">
        <f>ROUND(I1215*H1215,2)</f>
        <v>0</v>
      </c>
      <c r="K1215" s="94"/>
      <c r="L1215" s="10"/>
      <c r="M1215" s="95" t="s">
        <v>3</v>
      </c>
      <c r="N1215" s="96" t="s">
        <v>39</v>
      </c>
      <c r="P1215" s="97">
        <f>O1215*H1215</f>
        <v>0</v>
      </c>
      <c r="Q1215" s="97">
        <v>6.5900000000000004E-3</v>
      </c>
      <c r="R1215" s="97">
        <f>Q1215*H1215</f>
        <v>8.567000000000001E-2</v>
      </c>
      <c r="S1215" s="97">
        <v>0</v>
      </c>
      <c r="T1215" s="98">
        <f>S1215*H1215</f>
        <v>0</v>
      </c>
      <c r="AR1215" s="99" t="s">
        <v>138</v>
      </c>
      <c r="AT1215" s="99" t="s">
        <v>93</v>
      </c>
      <c r="AU1215" s="99" t="s">
        <v>5</v>
      </c>
      <c r="AY1215" s="1" t="s">
        <v>90</v>
      </c>
      <c r="BE1215" s="100">
        <f>IF(N1215="základná",J1215,0)</f>
        <v>0</v>
      </c>
      <c r="BF1215" s="100">
        <f>IF(N1215="znížená",J1215,0)</f>
        <v>0</v>
      </c>
      <c r="BG1215" s="100">
        <f>IF(N1215="zákl. prenesená",J1215,0)</f>
        <v>0</v>
      </c>
      <c r="BH1215" s="100">
        <f>IF(N1215="zníž. prenesená",J1215,0)</f>
        <v>0</v>
      </c>
      <c r="BI1215" s="100">
        <f>IF(N1215="nulová",J1215,0)</f>
        <v>0</v>
      </c>
      <c r="BJ1215" s="1" t="s">
        <v>5</v>
      </c>
      <c r="BK1215" s="100">
        <f>ROUND(I1215*H1215,2)</f>
        <v>0</v>
      </c>
      <c r="BL1215" s="1" t="s">
        <v>138</v>
      </c>
      <c r="BM1215" s="99" t="s">
        <v>1456</v>
      </c>
    </row>
    <row r="1216" spans="2:65" s="101" customFormat="1" x14ac:dyDescent="0.2">
      <c r="B1216" s="102"/>
      <c r="D1216" s="103" t="s">
        <v>99</v>
      </c>
      <c r="E1216" s="104" t="s">
        <v>3</v>
      </c>
      <c r="F1216" s="105" t="s">
        <v>1457</v>
      </c>
      <c r="H1216" s="106">
        <v>13</v>
      </c>
      <c r="I1216" s="107"/>
      <c r="L1216" s="102"/>
      <c r="M1216" s="108"/>
      <c r="T1216" s="109"/>
      <c r="AT1216" s="104" t="s">
        <v>99</v>
      </c>
      <c r="AU1216" s="104" t="s">
        <v>5</v>
      </c>
      <c r="AV1216" s="101" t="s">
        <v>5</v>
      </c>
      <c r="AW1216" s="101" t="s">
        <v>101</v>
      </c>
      <c r="AX1216" s="101" t="s">
        <v>89</v>
      </c>
      <c r="AY1216" s="104" t="s">
        <v>90</v>
      </c>
    </row>
    <row r="1217" spans="2:65" s="9" customFormat="1" ht="37.9" customHeight="1" x14ac:dyDescent="0.2">
      <c r="B1217" s="86"/>
      <c r="C1217" s="87" t="s">
        <v>1458</v>
      </c>
      <c r="D1217" s="87" t="s">
        <v>93</v>
      </c>
      <c r="E1217" s="88" t="s">
        <v>1459</v>
      </c>
      <c r="F1217" s="89" t="s">
        <v>1460</v>
      </c>
      <c r="G1217" s="90" t="s">
        <v>177</v>
      </c>
      <c r="H1217" s="91">
        <v>73</v>
      </c>
      <c r="I1217" s="92"/>
      <c r="J1217" s="93">
        <f>ROUND(I1217*H1217,2)</f>
        <v>0</v>
      </c>
      <c r="K1217" s="94"/>
      <c r="L1217" s="10"/>
      <c r="M1217" s="95" t="s">
        <v>3</v>
      </c>
      <c r="N1217" s="96" t="s">
        <v>39</v>
      </c>
      <c r="P1217" s="97">
        <f>O1217*H1217</f>
        <v>0</v>
      </c>
      <c r="Q1217" s="97">
        <v>3.4399999999999999E-3</v>
      </c>
      <c r="R1217" s="97">
        <f>Q1217*H1217</f>
        <v>0.25112000000000001</v>
      </c>
      <c r="S1217" s="97">
        <v>0</v>
      </c>
      <c r="T1217" s="98">
        <f>S1217*H1217</f>
        <v>0</v>
      </c>
      <c r="AR1217" s="99" t="s">
        <v>138</v>
      </c>
      <c r="AT1217" s="99" t="s">
        <v>93</v>
      </c>
      <c r="AU1217" s="99" t="s">
        <v>5</v>
      </c>
      <c r="AY1217" s="1" t="s">
        <v>90</v>
      </c>
      <c r="BE1217" s="100">
        <f>IF(N1217="základná",J1217,0)</f>
        <v>0</v>
      </c>
      <c r="BF1217" s="100">
        <f>IF(N1217="znížená",J1217,0)</f>
        <v>0</v>
      </c>
      <c r="BG1217" s="100">
        <f>IF(N1217="zákl. prenesená",J1217,0)</f>
        <v>0</v>
      </c>
      <c r="BH1217" s="100">
        <f>IF(N1217="zníž. prenesená",J1217,0)</f>
        <v>0</v>
      </c>
      <c r="BI1217" s="100">
        <f>IF(N1217="nulová",J1217,0)</f>
        <v>0</v>
      </c>
      <c r="BJ1217" s="1" t="s">
        <v>5</v>
      </c>
      <c r="BK1217" s="100">
        <f>ROUND(I1217*H1217,2)</f>
        <v>0</v>
      </c>
      <c r="BL1217" s="1" t="s">
        <v>138</v>
      </c>
      <c r="BM1217" s="99" t="s">
        <v>1461</v>
      </c>
    </row>
    <row r="1218" spans="2:65" s="101" customFormat="1" x14ac:dyDescent="0.2">
      <c r="B1218" s="102"/>
      <c r="D1218" s="103" t="s">
        <v>99</v>
      </c>
      <c r="E1218" s="104" t="s">
        <v>3</v>
      </c>
      <c r="F1218" s="105" t="s">
        <v>1462</v>
      </c>
      <c r="H1218" s="106">
        <v>73</v>
      </c>
      <c r="I1218" s="107"/>
      <c r="L1218" s="102"/>
      <c r="M1218" s="108"/>
      <c r="T1218" s="109"/>
      <c r="AT1218" s="104" t="s">
        <v>99</v>
      </c>
      <c r="AU1218" s="104" t="s">
        <v>5</v>
      </c>
      <c r="AV1218" s="101" t="s">
        <v>5</v>
      </c>
      <c r="AW1218" s="101" t="s">
        <v>101</v>
      </c>
      <c r="AX1218" s="101" t="s">
        <v>89</v>
      </c>
      <c r="AY1218" s="104" t="s">
        <v>90</v>
      </c>
    </row>
    <row r="1219" spans="2:65" s="9" customFormat="1" ht="24.2" customHeight="1" x14ac:dyDescent="0.2">
      <c r="B1219" s="86"/>
      <c r="C1219" s="87" t="s">
        <v>1242</v>
      </c>
      <c r="D1219" s="87" t="s">
        <v>93</v>
      </c>
      <c r="E1219" s="88" t="s">
        <v>1463</v>
      </c>
      <c r="F1219" s="89" t="s">
        <v>1464</v>
      </c>
      <c r="G1219" s="90" t="s">
        <v>1099</v>
      </c>
      <c r="H1219" s="149"/>
      <c r="I1219" s="92"/>
      <c r="J1219" s="93">
        <f>ROUND(I1219*H1219,2)</f>
        <v>0</v>
      </c>
      <c r="K1219" s="94"/>
      <c r="L1219" s="10"/>
      <c r="M1219" s="95" t="s">
        <v>3</v>
      </c>
      <c r="N1219" s="96" t="s">
        <v>39</v>
      </c>
      <c r="P1219" s="97">
        <f>O1219*H1219</f>
        <v>0</v>
      </c>
      <c r="Q1219" s="97">
        <v>0</v>
      </c>
      <c r="R1219" s="97">
        <f>Q1219*H1219</f>
        <v>0</v>
      </c>
      <c r="S1219" s="97">
        <v>0</v>
      </c>
      <c r="T1219" s="98">
        <f>S1219*H1219</f>
        <v>0</v>
      </c>
      <c r="AR1219" s="99" t="s">
        <v>138</v>
      </c>
      <c r="AT1219" s="99" t="s">
        <v>93</v>
      </c>
      <c r="AU1219" s="99" t="s">
        <v>5</v>
      </c>
      <c r="AY1219" s="1" t="s">
        <v>90</v>
      </c>
      <c r="BE1219" s="100">
        <f>IF(N1219="základná",J1219,0)</f>
        <v>0</v>
      </c>
      <c r="BF1219" s="100">
        <f>IF(N1219="znížená",J1219,0)</f>
        <v>0</v>
      </c>
      <c r="BG1219" s="100">
        <f>IF(N1219="zákl. prenesená",J1219,0)</f>
        <v>0</v>
      </c>
      <c r="BH1219" s="100">
        <f>IF(N1219="zníž. prenesená",J1219,0)</f>
        <v>0</v>
      </c>
      <c r="BI1219" s="100">
        <f>IF(N1219="nulová",J1219,0)</f>
        <v>0</v>
      </c>
      <c r="BJ1219" s="1" t="s">
        <v>5</v>
      </c>
      <c r="BK1219" s="100">
        <f>ROUND(I1219*H1219,2)</f>
        <v>0</v>
      </c>
      <c r="BL1219" s="1" t="s">
        <v>138</v>
      </c>
      <c r="BM1219" s="99" t="s">
        <v>1465</v>
      </c>
    </row>
    <row r="1220" spans="2:65" s="73" customFormat="1" ht="22.9" customHeight="1" x14ac:dyDescent="0.2">
      <c r="B1220" s="74"/>
      <c r="D1220" s="75" t="s">
        <v>86</v>
      </c>
      <c r="E1220" s="84" t="s">
        <v>314</v>
      </c>
      <c r="F1220" s="84" t="s">
        <v>315</v>
      </c>
      <c r="I1220" s="77"/>
      <c r="J1220" s="85">
        <f>BK1220</f>
        <v>0</v>
      </c>
      <c r="L1220" s="74"/>
      <c r="M1220" s="79"/>
      <c r="P1220" s="80">
        <f>SUM(P1221:P1303)</f>
        <v>0</v>
      </c>
      <c r="R1220" s="80">
        <f>SUM(R1221:R1303)</f>
        <v>0.3522536</v>
      </c>
      <c r="T1220" s="81">
        <f>SUM(T1221:T1303)</f>
        <v>0</v>
      </c>
      <c r="AR1220" s="75" t="s">
        <v>5</v>
      </c>
      <c r="AT1220" s="82" t="s">
        <v>86</v>
      </c>
      <c r="AU1220" s="82" t="s">
        <v>89</v>
      </c>
      <c r="AY1220" s="75" t="s">
        <v>90</v>
      </c>
      <c r="BK1220" s="83">
        <f>SUM(BK1221:BK1303)</f>
        <v>0</v>
      </c>
    </row>
    <row r="1221" spans="2:65" s="9" customFormat="1" ht="16.5" customHeight="1" x14ac:dyDescent="0.2">
      <c r="B1221" s="86"/>
      <c r="C1221" s="87" t="s">
        <v>1466</v>
      </c>
      <c r="D1221" s="87" t="s">
        <v>93</v>
      </c>
      <c r="E1221" s="88" t="s">
        <v>1467</v>
      </c>
      <c r="F1221" s="89" t="s">
        <v>1468</v>
      </c>
      <c r="G1221" s="90" t="s">
        <v>164</v>
      </c>
      <c r="H1221" s="91">
        <v>103.1</v>
      </c>
      <c r="I1221" s="92"/>
      <c r="J1221" s="93">
        <f>ROUND(I1221*H1221,2)</f>
        <v>0</v>
      </c>
      <c r="K1221" s="94"/>
      <c r="L1221" s="10"/>
      <c r="M1221" s="95" t="s">
        <v>3</v>
      </c>
      <c r="N1221" s="96" t="s">
        <v>39</v>
      </c>
      <c r="P1221" s="97">
        <f>O1221*H1221</f>
        <v>0</v>
      </c>
      <c r="Q1221" s="97">
        <v>0</v>
      </c>
      <c r="R1221" s="97">
        <f>Q1221*H1221</f>
        <v>0</v>
      </c>
      <c r="S1221" s="97">
        <v>0</v>
      </c>
      <c r="T1221" s="98">
        <f>S1221*H1221</f>
        <v>0</v>
      </c>
      <c r="AR1221" s="99" t="s">
        <v>138</v>
      </c>
      <c r="AT1221" s="99" t="s">
        <v>93</v>
      </c>
      <c r="AU1221" s="99" t="s">
        <v>5</v>
      </c>
      <c r="AY1221" s="1" t="s">
        <v>90</v>
      </c>
      <c r="BE1221" s="100">
        <f>IF(N1221="základná",J1221,0)</f>
        <v>0</v>
      </c>
      <c r="BF1221" s="100">
        <f>IF(N1221="znížená",J1221,0)</f>
        <v>0</v>
      </c>
      <c r="BG1221" s="100">
        <f>IF(N1221="zákl. prenesená",J1221,0)</f>
        <v>0</v>
      </c>
      <c r="BH1221" s="100">
        <f>IF(N1221="zníž. prenesená",J1221,0)</f>
        <v>0</v>
      </c>
      <c r="BI1221" s="100">
        <f>IF(N1221="nulová",J1221,0)</f>
        <v>0</v>
      </c>
      <c r="BJ1221" s="1" t="s">
        <v>5</v>
      </c>
      <c r="BK1221" s="100">
        <f>ROUND(I1221*H1221,2)</f>
        <v>0</v>
      </c>
      <c r="BL1221" s="1" t="s">
        <v>138</v>
      </c>
      <c r="BM1221" s="99" t="s">
        <v>1469</v>
      </c>
    </row>
    <row r="1222" spans="2:65" s="101" customFormat="1" ht="22.5" x14ac:dyDescent="0.2">
      <c r="B1222" s="102"/>
      <c r="D1222" s="103" t="s">
        <v>99</v>
      </c>
      <c r="E1222" s="104" t="s">
        <v>3</v>
      </c>
      <c r="F1222" s="105" t="s">
        <v>1470</v>
      </c>
      <c r="H1222" s="106">
        <v>103.1</v>
      </c>
      <c r="I1222" s="107"/>
      <c r="L1222" s="102"/>
      <c r="M1222" s="108"/>
      <c r="T1222" s="109"/>
      <c r="AT1222" s="104" t="s">
        <v>99</v>
      </c>
      <c r="AU1222" s="104" t="s">
        <v>5</v>
      </c>
      <c r="AV1222" s="101" t="s">
        <v>5</v>
      </c>
      <c r="AW1222" s="101" t="s">
        <v>101</v>
      </c>
      <c r="AX1222" s="101" t="s">
        <v>6</v>
      </c>
      <c r="AY1222" s="104" t="s">
        <v>90</v>
      </c>
    </row>
    <row r="1223" spans="2:65" s="110" customFormat="1" x14ac:dyDescent="0.2">
      <c r="B1223" s="111"/>
      <c r="D1223" s="103" t="s">
        <v>99</v>
      </c>
      <c r="E1223" s="112" t="s">
        <v>3</v>
      </c>
      <c r="F1223" s="113" t="s">
        <v>103</v>
      </c>
      <c r="H1223" s="114">
        <v>103.1</v>
      </c>
      <c r="I1223" s="115"/>
      <c r="L1223" s="111"/>
      <c r="M1223" s="116"/>
      <c r="T1223" s="117"/>
      <c r="AT1223" s="112" t="s">
        <v>99</v>
      </c>
      <c r="AU1223" s="112" t="s">
        <v>5</v>
      </c>
      <c r="AV1223" s="110" t="s">
        <v>97</v>
      </c>
      <c r="AW1223" s="110" t="s">
        <v>101</v>
      </c>
      <c r="AX1223" s="110" t="s">
        <v>89</v>
      </c>
      <c r="AY1223" s="112" t="s">
        <v>90</v>
      </c>
    </row>
    <row r="1224" spans="2:65" s="9" customFormat="1" ht="33" customHeight="1" x14ac:dyDescent="0.2">
      <c r="B1224" s="86"/>
      <c r="C1224" s="138" t="s">
        <v>1133</v>
      </c>
      <c r="D1224" s="138" t="s">
        <v>498</v>
      </c>
      <c r="E1224" s="139" t="s">
        <v>1471</v>
      </c>
      <c r="F1224" s="140" t="s">
        <v>1472</v>
      </c>
      <c r="G1224" s="141" t="s">
        <v>177</v>
      </c>
      <c r="H1224" s="142">
        <v>8</v>
      </c>
      <c r="I1224" s="143"/>
      <c r="J1224" s="144">
        <f t="shared" ref="J1224:J1231" si="20">ROUND(I1224*H1224,2)</f>
        <v>0</v>
      </c>
      <c r="K1224" s="145"/>
      <c r="L1224" s="146"/>
      <c r="M1224" s="147" t="s">
        <v>3</v>
      </c>
      <c r="N1224" s="148" t="s">
        <v>39</v>
      </c>
      <c r="P1224" s="97">
        <f t="shared" ref="P1224:P1231" si="21">O1224*H1224</f>
        <v>0</v>
      </c>
      <c r="Q1224" s="97">
        <v>0</v>
      </c>
      <c r="R1224" s="97">
        <f t="shared" ref="R1224:R1231" si="22">Q1224*H1224</f>
        <v>0</v>
      </c>
      <c r="S1224" s="97">
        <v>0</v>
      </c>
      <c r="T1224" s="98">
        <f t="shared" ref="T1224:T1231" si="23">S1224*H1224</f>
        <v>0</v>
      </c>
      <c r="AR1224" s="99" t="s">
        <v>280</v>
      </c>
      <c r="AT1224" s="99" t="s">
        <v>498</v>
      </c>
      <c r="AU1224" s="99" t="s">
        <v>5</v>
      </c>
      <c r="AY1224" s="1" t="s">
        <v>90</v>
      </c>
      <c r="BE1224" s="100">
        <f t="shared" ref="BE1224:BE1231" si="24">IF(N1224="základná",J1224,0)</f>
        <v>0</v>
      </c>
      <c r="BF1224" s="100">
        <f t="shared" ref="BF1224:BF1231" si="25">IF(N1224="znížená",J1224,0)</f>
        <v>0</v>
      </c>
      <c r="BG1224" s="100">
        <f t="shared" ref="BG1224:BG1231" si="26">IF(N1224="zákl. prenesená",J1224,0)</f>
        <v>0</v>
      </c>
      <c r="BH1224" s="100">
        <f t="shared" ref="BH1224:BH1231" si="27">IF(N1224="zníž. prenesená",J1224,0)</f>
        <v>0</v>
      </c>
      <c r="BI1224" s="100">
        <f t="shared" ref="BI1224:BI1231" si="28">IF(N1224="nulová",J1224,0)</f>
        <v>0</v>
      </c>
      <c r="BJ1224" s="1" t="s">
        <v>5</v>
      </c>
      <c r="BK1224" s="100">
        <f t="shared" ref="BK1224:BK1231" si="29">ROUND(I1224*H1224,2)</f>
        <v>0</v>
      </c>
      <c r="BL1224" s="1" t="s">
        <v>138</v>
      </c>
      <c r="BM1224" s="99" t="s">
        <v>1473</v>
      </c>
    </row>
    <row r="1225" spans="2:65" s="9" customFormat="1" ht="24.2" customHeight="1" x14ac:dyDescent="0.2">
      <c r="B1225" s="86"/>
      <c r="C1225" s="138" t="s">
        <v>1474</v>
      </c>
      <c r="D1225" s="138" t="s">
        <v>498</v>
      </c>
      <c r="E1225" s="139" t="s">
        <v>1475</v>
      </c>
      <c r="F1225" s="140" t="s">
        <v>1476</v>
      </c>
      <c r="G1225" s="141" t="s">
        <v>177</v>
      </c>
      <c r="H1225" s="142">
        <v>2</v>
      </c>
      <c r="I1225" s="143"/>
      <c r="J1225" s="144">
        <f t="shared" si="20"/>
        <v>0</v>
      </c>
      <c r="K1225" s="145"/>
      <c r="L1225" s="146"/>
      <c r="M1225" s="147" t="s">
        <v>3</v>
      </c>
      <c r="N1225" s="148" t="s">
        <v>39</v>
      </c>
      <c r="P1225" s="97">
        <f t="shared" si="21"/>
        <v>0</v>
      </c>
      <c r="Q1225" s="97">
        <v>0</v>
      </c>
      <c r="R1225" s="97">
        <f t="shared" si="22"/>
        <v>0</v>
      </c>
      <c r="S1225" s="97">
        <v>0</v>
      </c>
      <c r="T1225" s="98">
        <f t="shared" si="23"/>
        <v>0</v>
      </c>
      <c r="AR1225" s="99" t="s">
        <v>280</v>
      </c>
      <c r="AT1225" s="99" t="s">
        <v>498</v>
      </c>
      <c r="AU1225" s="99" t="s">
        <v>5</v>
      </c>
      <c r="AY1225" s="1" t="s">
        <v>90</v>
      </c>
      <c r="BE1225" s="100">
        <f t="shared" si="24"/>
        <v>0</v>
      </c>
      <c r="BF1225" s="100">
        <f t="shared" si="25"/>
        <v>0</v>
      </c>
      <c r="BG1225" s="100">
        <f t="shared" si="26"/>
        <v>0</v>
      </c>
      <c r="BH1225" s="100">
        <f t="shared" si="27"/>
        <v>0</v>
      </c>
      <c r="BI1225" s="100">
        <f t="shared" si="28"/>
        <v>0</v>
      </c>
      <c r="BJ1225" s="1" t="s">
        <v>5</v>
      </c>
      <c r="BK1225" s="100">
        <f t="shared" si="29"/>
        <v>0</v>
      </c>
      <c r="BL1225" s="1" t="s">
        <v>138</v>
      </c>
      <c r="BM1225" s="99" t="s">
        <v>1477</v>
      </c>
    </row>
    <row r="1226" spans="2:65" s="9" customFormat="1" ht="24.2" customHeight="1" x14ac:dyDescent="0.2">
      <c r="B1226" s="86"/>
      <c r="C1226" s="138" t="s">
        <v>1142</v>
      </c>
      <c r="D1226" s="138" t="s">
        <v>498</v>
      </c>
      <c r="E1226" s="139" t="s">
        <v>1478</v>
      </c>
      <c r="F1226" s="140" t="s">
        <v>1479</v>
      </c>
      <c r="G1226" s="141" t="s">
        <v>177</v>
      </c>
      <c r="H1226" s="142">
        <v>1</v>
      </c>
      <c r="I1226" s="143"/>
      <c r="J1226" s="144">
        <f t="shared" si="20"/>
        <v>0</v>
      </c>
      <c r="K1226" s="145"/>
      <c r="L1226" s="146"/>
      <c r="M1226" s="147" t="s">
        <v>3</v>
      </c>
      <c r="N1226" s="148" t="s">
        <v>39</v>
      </c>
      <c r="P1226" s="97">
        <f t="shared" si="21"/>
        <v>0</v>
      </c>
      <c r="Q1226" s="97">
        <v>0</v>
      </c>
      <c r="R1226" s="97">
        <f t="shared" si="22"/>
        <v>0</v>
      </c>
      <c r="S1226" s="97">
        <v>0</v>
      </c>
      <c r="T1226" s="98">
        <f t="shared" si="23"/>
        <v>0</v>
      </c>
      <c r="AR1226" s="99" t="s">
        <v>280</v>
      </c>
      <c r="AT1226" s="99" t="s">
        <v>498</v>
      </c>
      <c r="AU1226" s="99" t="s">
        <v>5</v>
      </c>
      <c r="AY1226" s="1" t="s">
        <v>90</v>
      </c>
      <c r="BE1226" s="100">
        <f t="shared" si="24"/>
        <v>0</v>
      </c>
      <c r="BF1226" s="100">
        <f t="shared" si="25"/>
        <v>0</v>
      </c>
      <c r="BG1226" s="100">
        <f t="shared" si="26"/>
        <v>0</v>
      </c>
      <c r="BH1226" s="100">
        <f t="shared" si="27"/>
        <v>0</v>
      </c>
      <c r="BI1226" s="100">
        <f t="shared" si="28"/>
        <v>0</v>
      </c>
      <c r="BJ1226" s="1" t="s">
        <v>5</v>
      </c>
      <c r="BK1226" s="100">
        <f t="shared" si="29"/>
        <v>0</v>
      </c>
      <c r="BL1226" s="1" t="s">
        <v>138</v>
      </c>
      <c r="BM1226" s="99" t="s">
        <v>1480</v>
      </c>
    </row>
    <row r="1227" spans="2:65" s="9" customFormat="1" ht="24.2" customHeight="1" x14ac:dyDescent="0.2">
      <c r="B1227" s="86"/>
      <c r="C1227" s="138" t="s">
        <v>1481</v>
      </c>
      <c r="D1227" s="138" t="s">
        <v>498</v>
      </c>
      <c r="E1227" s="139" t="s">
        <v>1482</v>
      </c>
      <c r="F1227" s="140" t="s">
        <v>1483</v>
      </c>
      <c r="G1227" s="141" t="s">
        <v>177</v>
      </c>
      <c r="H1227" s="142">
        <v>1</v>
      </c>
      <c r="I1227" s="143"/>
      <c r="J1227" s="144">
        <f t="shared" si="20"/>
        <v>0</v>
      </c>
      <c r="K1227" s="145"/>
      <c r="L1227" s="146"/>
      <c r="M1227" s="147" t="s">
        <v>3</v>
      </c>
      <c r="N1227" s="148" t="s">
        <v>39</v>
      </c>
      <c r="P1227" s="97">
        <f t="shared" si="21"/>
        <v>0</v>
      </c>
      <c r="Q1227" s="97">
        <v>0</v>
      </c>
      <c r="R1227" s="97">
        <f t="shared" si="22"/>
        <v>0</v>
      </c>
      <c r="S1227" s="97">
        <v>0</v>
      </c>
      <c r="T1227" s="98">
        <f t="shared" si="23"/>
        <v>0</v>
      </c>
      <c r="AR1227" s="99" t="s">
        <v>280</v>
      </c>
      <c r="AT1227" s="99" t="s">
        <v>498</v>
      </c>
      <c r="AU1227" s="99" t="s">
        <v>5</v>
      </c>
      <c r="AY1227" s="1" t="s">
        <v>90</v>
      </c>
      <c r="BE1227" s="100">
        <f t="shared" si="24"/>
        <v>0</v>
      </c>
      <c r="BF1227" s="100">
        <f t="shared" si="25"/>
        <v>0</v>
      </c>
      <c r="BG1227" s="100">
        <f t="shared" si="26"/>
        <v>0</v>
      </c>
      <c r="BH1227" s="100">
        <f t="shared" si="27"/>
        <v>0</v>
      </c>
      <c r="BI1227" s="100">
        <f t="shared" si="28"/>
        <v>0</v>
      </c>
      <c r="BJ1227" s="1" t="s">
        <v>5</v>
      </c>
      <c r="BK1227" s="100">
        <f t="shared" si="29"/>
        <v>0</v>
      </c>
      <c r="BL1227" s="1" t="s">
        <v>138</v>
      </c>
      <c r="BM1227" s="99" t="s">
        <v>1484</v>
      </c>
    </row>
    <row r="1228" spans="2:65" s="9" customFormat="1" ht="24.2" customHeight="1" x14ac:dyDescent="0.2">
      <c r="B1228" s="86"/>
      <c r="C1228" s="138" t="s">
        <v>1485</v>
      </c>
      <c r="D1228" s="138" t="s">
        <v>498</v>
      </c>
      <c r="E1228" s="139" t="s">
        <v>1486</v>
      </c>
      <c r="F1228" s="140" t="s">
        <v>1487</v>
      </c>
      <c r="G1228" s="141" t="s">
        <v>177</v>
      </c>
      <c r="H1228" s="142">
        <v>4</v>
      </c>
      <c r="I1228" s="143"/>
      <c r="J1228" s="144">
        <f t="shared" si="20"/>
        <v>0</v>
      </c>
      <c r="K1228" s="145"/>
      <c r="L1228" s="146"/>
      <c r="M1228" s="147" t="s">
        <v>3</v>
      </c>
      <c r="N1228" s="148" t="s">
        <v>39</v>
      </c>
      <c r="P1228" s="97">
        <f t="shared" si="21"/>
        <v>0</v>
      </c>
      <c r="Q1228" s="97">
        <v>0</v>
      </c>
      <c r="R1228" s="97">
        <f t="shared" si="22"/>
        <v>0</v>
      </c>
      <c r="S1228" s="97">
        <v>0</v>
      </c>
      <c r="T1228" s="98">
        <f t="shared" si="23"/>
        <v>0</v>
      </c>
      <c r="AR1228" s="99" t="s">
        <v>280</v>
      </c>
      <c r="AT1228" s="99" t="s">
        <v>498</v>
      </c>
      <c r="AU1228" s="99" t="s">
        <v>5</v>
      </c>
      <c r="AY1228" s="1" t="s">
        <v>90</v>
      </c>
      <c r="BE1228" s="100">
        <f t="shared" si="24"/>
        <v>0</v>
      </c>
      <c r="BF1228" s="100">
        <f t="shared" si="25"/>
        <v>0</v>
      </c>
      <c r="BG1228" s="100">
        <f t="shared" si="26"/>
        <v>0</v>
      </c>
      <c r="BH1228" s="100">
        <f t="shared" si="27"/>
        <v>0</v>
      </c>
      <c r="BI1228" s="100">
        <f t="shared" si="28"/>
        <v>0</v>
      </c>
      <c r="BJ1228" s="1" t="s">
        <v>5</v>
      </c>
      <c r="BK1228" s="100">
        <f t="shared" si="29"/>
        <v>0</v>
      </c>
      <c r="BL1228" s="1" t="s">
        <v>138</v>
      </c>
      <c r="BM1228" s="99" t="s">
        <v>1488</v>
      </c>
    </row>
    <row r="1229" spans="2:65" s="9" customFormat="1" ht="24.2" customHeight="1" x14ac:dyDescent="0.2">
      <c r="B1229" s="86"/>
      <c r="C1229" s="138" t="s">
        <v>1489</v>
      </c>
      <c r="D1229" s="138" t="s">
        <v>498</v>
      </c>
      <c r="E1229" s="139" t="s">
        <v>1490</v>
      </c>
      <c r="F1229" s="140" t="s">
        <v>1491</v>
      </c>
      <c r="G1229" s="141" t="s">
        <v>177</v>
      </c>
      <c r="H1229" s="142">
        <v>1</v>
      </c>
      <c r="I1229" s="143"/>
      <c r="J1229" s="144">
        <f t="shared" si="20"/>
        <v>0</v>
      </c>
      <c r="K1229" s="145"/>
      <c r="L1229" s="146"/>
      <c r="M1229" s="147" t="s">
        <v>3</v>
      </c>
      <c r="N1229" s="148" t="s">
        <v>39</v>
      </c>
      <c r="P1229" s="97">
        <f t="shared" si="21"/>
        <v>0</v>
      </c>
      <c r="Q1229" s="97">
        <v>0</v>
      </c>
      <c r="R1229" s="97">
        <f t="shared" si="22"/>
        <v>0</v>
      </c>
      <c r="S1229" s="97">
        <v>0</v>
      </c>
      <c r="T1229" s="98">
        <f t="shared" si="23"/>
        <v>0</v>
      </c>
      <c r="AR1229" s="99" t="s">
        <v>280</v>
      </c>
      <c r="AT1229" s="99" t="s">
        <v>498</v>
      </c>
      <c r="AU1229" s="99" t="s">
        <v>5</v>
      </c>
      <c r="AY1229" s="1" t="s">
        <v>90</v>
      </c>
      <c r="BE1229" s="100">
        <f t="shared" si="24"/>
        <v>0</v>
      </c>
      <c r="BF1229" s="100">
        <f t="shared" si="25"/>
        <v>0</v>
      </c>
      <c r="BG1229" s="100">
        <f t="shared" si="26"/>
        <v>0</v>
      </c>
      <c r="BH1229" s="100">
        <f t="shared" si="27"/>
        <v>0</v>
      </c>
      <c r="BI1229" s="100">
        <f t="shared" si="28"/>
        <v>0</v>
      </c>
      <c r="BJ1229" s="1" t="s">
        <v>5</v>
      </c>
      <c r="BK1229" s="100">
        <f t="shared" si="29"/>
        <v>0</v>
      </c>
      <c r="BL1229" s="1" t="s">
        <v>138</v>
      </c>
      <c r="BM1229" s="99" t="s">
        <v>1492</v>
      </c>
    </row>
    <row r="1230" spans="2:65" s="9" customFormat="1" ht="24.2" customHeight="1" x14ac:dyDescent="0.2">
      <c r="B1230" s="86"/>
      <c r="C1230" s="138" t="s">
        <v>1138</v>
      </c>
      <c r="D1230" s="138" t="s">
        <v>498</v>
      </c>
      <c r="E1230" s="139" t="s">
        <v>1493</v>
      </c>
      <c r="F1230" s="140" t="s">
        <v>1494</v>
      </c>
      <c r="G1230" s="141" t="s">
        <v>177</v>
      </c>
      <c r="H1230" s="142">
        <v>1</v>
      </c>
      <c r="I1230" s="143"/>
      <c r="J1230" s="144">
        <f t="shared" si="20"/>
        <v>0</v>
      </c>
      <c r="K1230" s="145"/>
      <c r="L1230" s="146"/>
      <c r="M1230" s="147" t="s">
        <v>3</v>
      </c>
      <c r="N1230" s="148" t="s">
        <v>39</v>
      </c>
      <c r="P1230" s="97">
        <f t="shared" si="21"/>
        <v>0</v>
      </c>
      <c r="Q1230" s="97">
        <v>0</v>
      </c>
      <c r="R1230" s="97">
        <f t="shared" si="22"/>
        <v>0</v>
      </c>
      <c r="S1230" s="97">
        <v>0</v>
      </c>
      <c r="T1230" s="98">
        <f t="shared" si="23"/>
        <v>0</v>
      </c>
      <c r="AR1230" s="99" t="s">
        <v>280</v>
      </c>
      <c r="AT1230" s="99" t="s">
        <v>498</v>
      </c>
      <c r="AU1230" s="99" t="s">
        <v>5</v>
      </c>
      <c r="AY1230" s="1" t="s">
        <v>90</v>
      </c>
      <c r="BE1230" s="100">
        <f t="shared" si="24"/>
        <v>0</v>
      </c>
      <c r="BF1230" s="100">
        <f t="shared" si="25"/>
        <v>0</v>
      </c>
      <c r="BG1230" s="100">
        <f t="shared" si="26"/>
        <v>0</v>
      </c>
      <c r="BH1230" s="100">
        <f t="shared" si="27"/>
        <v>0</v>
      </c>
      <c r="BI1230" s="100">
        <f t="shared" si="28"/>
        <v>0</v>
      </c>
      <c r="BJ1230" s="1" t="s">
        <v>5</v>
      </c>
      <c r="BK1230" s="100">
        <f t="shared" si="29"/>
        <v>0</v>
      </c>
      <c r="BL1230" s="1" t="s">
        <v>138</v>
      </c>
      <c r="BM1230" s="99" t="s">
        <v>1495</v>
      </c>
    </row>
    <row r="1231" spans="2:65" s="9" customFormat="1" ht="24.2" customHeight="1" x14ac:dyDescent="0.2">
      <c r="B1231" s="86"/>
      <c r="C1231" s="87" t="s">
        <v>1496</v>
      </c>
      <c r="D1231" s="87" t="s">
        <v>93</v>
      </c>
      <c r="E1231" s="88" t="s">
        <v>1497</v>
      </c>
      <c r="F1231" s="89" t="s">
        <v>1498</v>
      </c>
      <c r="G1231" s="90" t="s">
        <v>164</v>
      </c>
      <c r="H1231" s="91">
        <v>20.46</v>
      </c>
      <c r="I1231" s="92"/>
      <c r="J1231" s="93">
        <f t="shared" si="20"/>
        <v>0</v>
      </c>
      <c r="K1231" s="94"/>
      <c r="L1231" s="10"/>
      <c r="M1231" s="95" t="s">
        <v>3</v>
      </c>
      <c r="N1231" s="96" t="s">
        <v>39</v>
      </c>
      <c r="P1231" s="97">
        <f t="shared" si="21"/>
        <v>0</v>
      </c>
      <c r="Q1231" s="97">
        <v>0</v>
      </c>
      <c r="R1231" s="97">
        <f t="shared" si="22"/>
        <v>0</v>
      </c>
      <c r="S1231" s="97">
        <v>0</v>
      </c>
      <c r="T1231" s="98">
        <f t="shared" si="23"/>
        <v>0</v>
      </c>
      <c r="AR1231" s="99" t="s">
        <v>138</v>
      </c>
      <c r="AT1231" s="99" t="s">
        <v>93</v>
      </c>
      <c r="AU1231" s="99" t="s">
        <v>5</v>
      </c>
      <c r="AY1231" s="1" t="s">
        <v>90</v>
      </c>
      <c r="BE1231" s="100">
        <f t="shared" si="24"/>
        <v>0</v>
      </c>
      <c r="BF1231" s="100">
        <f t="shared" si="25"/>
        <v>0</v>
      </c>
      <c r="BG1231" s="100">
        <f t="shared" si="26"/>
        <v>0</v>
      </c>
      <c r="BH1231" s="100">
        <f t="shared" si="27"/>
        <v>0</v>
      </c>
      <c r="BI1231" s="100">
        <f t="shared" si="28"/>
        <v>0</v>
      </c>
      <c r="BJ1231" s="1" t="s">
        <v>5</v>
      </c>
      <c r="BK1231" s="100">
        <f t="shared" si="29"/>
        <v>0</v>
      </c>
      <c r="BL1231" s="1" t="s">
        <v>138</v>
      </c>
      <c r="BM1231" s="99" t="s">
        <v>1499</v>
      </c>
    </row>
    <row r="1232" spans="2:65" s="101" customFormat="1" x14ac:dyDescent="0.2">
      <c r="B1232" s="102"/>
      <c r="D1232" s="103" t="s">
        <v>99</v>
      </c>
      <c r="E1232" s="104" t="s">
        <v>3</v>
      </c>
      <c r="F1232" s="105" t="s">
        <v>1500</v>
      </c>
      <c r="H1232" s="106">
        <v>20.46</v>
      </c>
      <c r="I1232" s="107"/>
      <c r="L1232" s="102"/>
      <c r="M1232" s="108"/>
      <c r="T1232" s="109"/>
      <c r="AT1232" s="104" t="s">
        <v>99</v>
      </c>
      <c r="AU1232" s="104" t="s">
        <v>5</v>
      </c>
      <c r="AV1232" s="101" t="s">
        <v>5</v>
      </c>
      <c r="AW1232" s="101" t="s">
        <v>101</v>
      </c>
      <c r="AX1232" s="101" t="s">
        <v>6</v>
      </c>
      <c r="AY1232" s="104" t="s">
        <v>90</v>
      </c>
    </row>
    <row r="1233" spans="2:65" s="110" customFormat="1" x14ac:dyDescent="0.2">
      <c r="B1233" s="111"/>
      <c r="D1233" s="103" t="s">
        <v>99</v>
      </c>
      <c r="E1233" s="112" t="s">
        <v>3</v>
      </c>
      <c r="F1233" s="113" t="s">
        <v>103</v>
      </c>
      <c r="H1233" s="114">
        <v>20.46</v>
      </c>
      <c r="I1233" s="115"/>
      <c r="L1233" s="111"/>
      <c r="M1233" s="116"/>
      <c r="T1233" s="117"/>
      <c r="AT1233" s="112" t="s">
        <v>99</v>
      </c>
      <c r="AU1233" s="112" t="s">
        <v>5</v>
      </c>
      <c r="AV1233" s="110" t="s">
        <v>97</v>
      </c>
      <c r="AW1233" s="110" t="s">
        <v>101</v>
      </c>
      <c r="AX1233" s="110" t="s">
        <v>89</v>
      </c>
      <c r="AY1233" s="112" t="s">
        <v>90</v>
      </c>
    </row>
    <row r="1234" spans="2:65" s="9" customFormat="1" ht="37.9" customHeight="1" x14ac:dyDescent="0.2">
      <c r="B1234" s="86"/>
      <c r="C1234" s="138" t="s">
        <v>1379</v>
      </c>
      <c r="D1234" s="138" t="s">
        <v>498</v>
      </c>
      <c r="E1234" s="139" t="s">
        <v>1501</v>
      </c>
      <c r="F1234" s="140" t="s">
        <v>1502</v>
      </c>
      <c r="G1234" s="141" t="s">
        <v>164</v>
      </c>
      <c r="H1234" s="142">
        <v>21.483000000000001</v>
      </c>
      <c r="I1234" s="143"/>
      <c r="J1234" s="144">
        <f>ROUND(I1234*H1234,2)</f>
        <v>0</v>
      </c>
      <c r="K1234" s="145"/>
      <c r="L1234" s="146"/>
      <c r="M1234" s="147" t="s">
        <v>3</v>
      </c>
      <c r="N1234" s="148" t="s">
        <v>39</v>
      </c>
      <c r="P1234" s="97">
        <f>O1234*H1234</f>
        <v>0</v>
      </c>
      <c r="Q1234" s="97">
        <v>1E-4</v>
      </c>
      <c r="R1234" s="97">
        <f>Q1234*H1234</f>
        <v>2.1483000000000001E-3</v>
      </c>
      <c r="S1234" s="97">
        <v>0</v>
      </c>
      <c r="T1234" s="98">
        <f>S1234*H1234</f>
        <v>0</v>
      </c>
      <c r="AR1234" s="99" t="s">
        <v>280</v>
      </c>
      <c r="AT1234" s="99" t="s">
        <v>498</v>
      </c>
      <c r="AU1234" s="99" t="s">
        <v>5</v>
      </c>
      <c r="AY1234" s="1" t="s">
        <v>90</v>
      </c>
      <c r="BE1234" s="100">
        <f>IF(N1234="základná",J1234,0)</f>
        <v>0</v>
      </c>
      <c r="BF1234" s="100">
        <f>IF(N1234="znížená",J1234,0)</f>
        <v>0</v>
      </c>
      <c r="BG1234" s="100">
        <f>IF(N1234="zákl. prenesená",J1234,0)</f>
        <v>0</v>
      </c>
      <c r="BH1234" s="100">
        <f>IF(N1234="zníž. prenesená",J1234,0)</f>
        <v>0</v>
      </c>
      <c r="BI1234" s="100">
        <f>IF(N1234="nulová",J1234,0)</f>
        <v>0</v>
      </c>
      <c r="BJ1234" s="1" t="s">
        <v>5</v>
      </c>
      <c r="BK1234" s="100">
        <f>ROUND(I1234*H1234,2)</f>
        <v>0</v>
      </c>
      <c r="BL1234" s="1" t="s">
        <v>138</v>
      </c>
      <c r="BM1234" s="99" t="s">
        <v>1503</v>
      </c>
    </row>
    <row r="1235" spans="2:65" s="9" customFormat="1" ht="37.9" customHeight="1" x14ac:dyDescent="0.2">
      <c r="B1235" s="86"/>
      <c r="C1235" s="138" t="s">
        <v>1504</v>
      </c>
      <c r="D1235" s="138" t="s">
        <v>498</v>
      </c>
      <c r="E1235" s="139" t="s">
        <v>1505</v>
      </c>
      <c r="F1235" s="140" t="s">
        <v>1506</v>
      </c>
      <c r="G1235" s="141" t="s">
        <v>164</v>
      </c>
      <c r="H1235" s="142">
        <v>21.483000000000001</v>
      </c>
      <c r="I1235" s="143"/>
      <c r="J1235" s="144">
        <f>ROUND(I1235*H1235,2)</f>
        <v>0</v>
      </c>
      <c r="K1235" s="145"/>
      <c r="L1235" s="146"/>
      <c r="M1235" s="147" t="s">
        <v>3</v>
      </c>
      <c r="N1235" s="148" t="s">
        <v>39</v>
      </c>
      <c r="P1235" s="97">
        <f>O1235*H1235</f>
        <v>0</v>
      </c>
      <c r="Q1235" s="97">
        <v>1E-4</v>
      </c>
      <c r="R1235" s="97">
        <f>Q1235*H1235</f>
        <v>2.1483000000000001E-3</v>
      </c>
      <c r="S1235" s="97">
        <v>0</v>
      </c>
      <c r="T1235" s="98">
        <f>S1235*H1235</f>
        <v>0</v>
      </c>
      <c r="AR1235" s="99" t="s">
        <v>280</v>
      </c>
      <c r="AT1235" s="99" t="s">
        <v>498</v>
      </c>
      <c r="AU1235" s="99" t="s">
        <v>5</v>
      </c>
      <c r="AY1235" s="1" t="s">
        <v>90</v>
      </c>
      <c r="BE1235" s="100">
        <f>IF(N1235="základná",J1235,0)</f>
        <v>0</v>
      </c>
      <c r="BF1235" s="100">
        <f>IF(N1235="znížená",J1235,0)</f>
        <v>0</v>
      </c>
      <c r="BG1235" s="100">
        <f>IF(N1235="zákl. prenesená",J1235,0)</f>
        <v>0</v>
      </c>
      <c r="BH1235" s="100">
        <f>IF(N1235="zníž. prenesená",J1235,0)</f>
        <v>0</v>
      </c>
      <c r="BI1235" s="100">
        <f>IF(N1235="nulová",J1235,0)</f>
        <v>0</v>
      </c>
      <c r="BJ1235" s="1" t="s">
        <v>5</v>
      </c>
      <c r="BK1235" s="100">
        <f>ROUND(I1235*H1235,2)</f>
        <v>0</v>
      </c>
      <c r="BL1235" s="1" t="s">
        <v>138</v>
      </c>
      <c r="BM1235" s="99" t="s">
        <v>1507</v>
      </c>
    </row>
    <row r="1236" spans="2:65" s="9" customFormat="1" ht="37.9" customHeight="1" x14ac:dyDescent="0.2">
      <c r="B1236" s="86"/>
      <c r="C1236" s="138" t="s">
        <v>1508</v>
      </c>
      <c r="D1236" s="138" t="s">
        <v>498</v>
      </c>
      <c r="E1236" s="139" t="s">
        <v>1509</v>
      </c>
      <c r="F1236" s="140" t="s">
        <v>1510</v>
      </c>
      <c r="G1236" s="141" t="s">
        <v>177</v>
      </c>
      <c r="H1236" s="142">
        <v>1</v>
      </c>
      <c r="I1236" s="143"/>
      <c r="J1236" s="144">
        <f>ROUND(I1236*H1236,2)</f>
        <v>0</v>
      </c>
      <c r="K1236" s="145"/>
      <c r="L1236" s="146"/>
      <c r="M1236" s="147" t="s">
        <v>3</v>
      </c>
      <c r="N1236" s="148" t="s">
        <v>39</v>
      </c>
      <c r="P1236" s="97">
        <f>O1236*H1236</f>
        <v>0</v>
      </c>
      <c r="Q1236" s="97">
        <v>0</v>
      </c>
      <c r="R1236" s="97">
        <f>Q1236*H1236</f>
        <v>0</v>
      </c>
      <c r="S1236" s="97">
        <v>0</v>
      </c>
      <c r="T1236" s="98">
        <f>S1236*H1236</f>
        <v>0</v>
      </c>
      <c r="AR1236" s="99" t="s">
        <v>280</v>
      </c>
      <c r="AT1236" s="99" t="s">
        <v>498</v>
      </c>
      <c r="AU1236" s="99" t="s">
        <v>5</v>
      </c>
      <c r="AY1236" s="1" t="s">
        <v>90</v>
      </c>
      <c r="BE1236" s="100">
        <f>IF(N1236="základná",J1236,0)</f>
        <v>0</v>
      </c>
      <c r="BF1236" s="100">
        <f>IF(N1236="znížená",J1236,0)</f>
        <v>0</v>
      </c>
      <c r="BG1236" s="100">
        <f>IF(N1236="zákl. prenesená",J1236,0)</f>
        <v>0</v>
      </c>
      <c r="BH1236" s="100">
        <f>IF(N1236="zníž. prenesená",J1236,0)</f>
        <v>0</v>
      </c>
      <c r="BI1236" s="100">
        <f>IF(N1236="nulová",J1236,0)</f>
        <v>0</v>
      </c>
      <c r="BJ1236" s="1" t="s">
        <v>5</v>
      </c>
      <c r="BK1236" s="100">
        <f>ROUND(I1236*H1236,2)</f>
        <v>0</v>
      </c>
      <c r="BL1236" s="1" t="s">
        <v>138</v>
      </c>
      <c r="BM1236" s="99" t="s">
        <v>1511</v>
      </c>
    </row>
    <row r="1237" spans="2:65" s="9" customFormat="1" ht="37.9" customHeight="1" x14ac:dyDescent="0.2">
      <c r="B1237" s="86"/>
      <c r="C1237" s="138" t="s">
        <v>1512</v>
      </c>
      <c r="D1237" s="138" t="s">
        <v>498</v>
      </c>
      <c r="E1237" s="139" t="s">
        <v>1513</v>
      </c>
      <c r="F1237" s="140" t="s">
        <v>1514</v>
      </c>
      <c r="G1237" s="141" t="s">
        <v>177</v>
      </c>
      <c r="H1237" s="142">
        <v>1</v>
      </c>
      <c r="I1237" s="143"/>
      <c r="J1237" s="144">
        <f>ROUND(I1237*H1237,2)</f>
        <v>0</v>
      </c>
      <c r="K1237" s="145"/>
      <c r="L1237" s="146"/>
      <c r="M1237" s="147" t="s">
        <v>3</v>
      </c>
      <c r="N1237" s="148" t="s">
        <v>39</v>
      </c>
      <c r="P1237" s="97">
        <f>O1237*H1237</f>
        <v>0</v>
      </c>
      <c r="Q1237" s="97">
        <v>0</v>
      </c>
      <c r="R1237" s="97">
        <f>Q1237*H1237</f>
        <v>0</v>
      </c>
      <c r="S1237" s="97">
        <v>0</v>
      </c>
      <c r="T1237" s="98">
        <f>S1237*H1237</f>
        <v>0</v>
      </c>
      <c r="AR1237" s="99" t="s">
        <v>280</v>
      </c>
      <c r="AT1237" s="99" t="s">
        <v>498</v>
      </c>
      <c r="AU1237" s="99" t="s">
        <v>5</v>
      </c>
      <c r="AY1237" s="1" t="s">
        <v>90</v>
      </c>
      <c r="BE1237" s="100">
        <f>IF(N1237="základná",J1237,0)</f>
        <v>0</v>
      </c>
      <c r="BF1237" s="100">
        <f>IF(N1237="znížená",J1237,0)</f>
        <v>0</v>
      </c>
      <c r="BG1237" s="100">
        <f>IF(N1237="zákl. prenesená",J1237,0)</f>
        <v>0</v>
      </c>
      <c r="BH1237" s="100">
        <f>IF(N1237="zníž. prenesená",J1237,0)</f>
        <v>0</v>
      </c>
      <c r="BI1237" s="100">
        <f>IF(N1237="nulová",J1237,0)</f>
        <v>0</v>
      </c>
      <c r="BJ1237" s="1" t="s">
        <v>5</v>
      </c>
      <c r="BK1237" s="100">
        <f>ROUND(I1237*H1237,2)</f>
        <v>0</v>
      </c>
      <c r="BL1237" s="1" t="s">
        <v>138</v>
      </c>
      <c r="BM1237" s="99" t="s">
        <v>1515</v>
      </c>
    </row>
    <row r="1238" spans="2:65" s="9" customFormat="1" ht="24.2" customHeight="1" x14ac:dyDescent="0.2">
      <c r="B1238" s="86"/>
      <c r="C1238" s="87" t="s">
        <v>1192</v>
      </c>
      <c r="D1238" s="87" t="s">
        <v>93</v>
      </c>
      <c r="E1238" s="88" t="s">
        <v>1516</v>
      </c>
      <c r="F1238" s="89" t="s">
        <v>1517</v>
      </c>
      <c r="G1238" s="90" t="s">
        <v>164</v>
      </c>
      <c r="H1238" s="91">
        <v>626.20000000000005</v>
      </c>
      <c r="I1238" s="92"/>
      <c r="J1238" s="93">
        <f>ROUND(I1238*H1238,2)</f>
        <v>0</v>
      </c>
      <c r="K1238" s="94"/>
      <c r="L1238" s="10"/>
      <c r="M1238" s="95" t="s">
        <v>3</v>
      </c>
      <c r="N1238" s="96" t="s">
        <v>39</v>
      </c>
      <c r="P1238" s="97">
        <f>O1238*H1238</f>
        <v>0</v>
      </c>
      <c r="Q1238" s="97">
        <v>2.1499999999999999E-4</v>
      </c>
      <c r="R1238" s="97">
        <f>Q1238*H1238</f>
        <v>0.134633</v>
      </c>
      <c r="S1238" s="97">
        <v>0</v>
      </c>
      <c r="T1238" s="98">
        <f>S1238*H1238</f>
        <v>0</v>
      </c>
      <c r="AR1238" s="99" t="s">
        <v>138</v>
      </c>
      <c r="AT1238" s="99" t="s">
        <v>93</v>
      </c>
      <c r="AU1238" s="99" t="s">
        <v>5</v>
      </c>
      <c r="AY1238" s="1" t="s">
        <v>90</v>
      </c>
      <c r="BE1238" s="100">
        <f>IF(N1238="základná",J1238,0)</f>
        <v>0</v>
      </c>
      <c r="BF1238" s="100">
        <f>IF(N1238="znížená",J1238,0)</f>
        <v>0</v>
      </c>
      <c r="BG1238" s="100">
        <f>IF(N1238="zákl. prenesená",J1238,0)</f>
        <v>0</v>
      </c>
      <c r="BH1238" s="100">
        <f>IF(N1238="zníž. prenesená",J1238,0)</f>
        <v>0</v>
      </c>
      <c r="BI1238" s="100">
        <f>IF(N1238="nulová",J1238,0)</f>
        <v>0</v>
      </c>
      <c r="BJ1238" s="1" t="s">
        <v>5</v>
      </c>
      <c r="BK1238" s="100">
        <f>ROUND(I1238*H1238,2)</f>
        <v>0</v>
      </c>
      <c r="BL1238" s="1" t="s">
        <v>138</v>
      </c>
      <c r="BM1238" s="99" t="s">
        <v>1518</v>
      </c>
    </row>
    <row r="1239" spans="2:65" s="101" customFormat="1" ht="22.5" x14ac:dyDescent="0.2">
      <c r="B1239" s="102"/>
      <c r="D1239" s="103" t="s">
        <v>99</v>
      </c>
      <c r="E1239" s="104" t="s">
        <v>3</v>
      </c>
      <c r="F1239" s="105" t="s">
        <v>1519</v>
      </c>
      <c r="H1239" s="106">
        <v>626.20000000000005</v>
      </c>
      <c r="I1239" s="107"/>
      <c r="L1239" s="102"/>
      <c r="M1239" s="108"/>
      <c r="T1239" s="109"/>
      <c r="AT1239" s="104" t="s">
        <v>99</v>
      </c>
      <c r="AU1239" s="104" t="s">
        <v>5</v>
      </c>
      <c r="AV1239" s="101" t="s">
        <v>5</v>
      </c>
      <c r="AW1239" s="101" t="s">
        <v>101</v>
      </c>
      <c r="AX1239" s="101" t="s">
        <v>6</v>
      </c>
      <c r="AY1239" s="104" t="s">
        <v>90</v>
      </c>
    </row>
    <row r="1240" spans="2:65" s="110" customFormat="1" x14ac:dyDescent="0.2">
      <c r="B1240" s="111"/>
      <c r="D1240" s="103" t="s">
        <v>99</v>
      </c>
      <c r="E1240" s="112" t="s">
        <v>3</v>
      </c>
      <c r="F1240" s="113" t="s">
        <v>103</v>
      </c>
      <c r="H1240" s="114">
        <v>626.20000000000005</v>
      </c>
      <c r="I1240" s="115"/>
      <c r="L1240" s="111"/>
      <c r="M1240" s="116"/>
      <c r="T1240" s="117"/>
      <c r="AT1240" s="112" t="s">
        <v>99</v>
      </c>
      <c r="AU1240" s="112" t="s">
        <v>5</v>
      </c>
      <c r="AV1240" s="110" t="s">
        <v>97</v>
      </c>
      <c r="AW1240" s="110" t="s">
        <v>101</v>
      </c>
      <c r="AX1240" s="110" t="s">
        <v>89</v>
      </c>
      <c r="AY1240" s="112" t="s">
        <v>90</v>
      </c>
    </row>
    <row r="1241" spans="2:65" s="9" customFormat="1" ht="37.9" customHeight="1" x14ac:dyDescent="0.2">
      <c r="B1241" s="86"/>
      <c r="C1241" s="138" t="s">
        <v>1520</v>
      </c>
      <c r="D1241" s="138" t="s">
        <v>498</v>
      </c>
      <c r="E1241" s="139" t="s">
        <v>1521</v>
      </c>
      <c r="F1241" s="140" t="s">
        <v>1522</v>
      </c>
      <c r="G1241" s="141" t="s">
        <v>164</v>
      </c>
      <c r="H1241" s="142">
        <v>671.37</v>
      </c>
      <c r="I1241" s="143"/>
      <c r="J1241" s="144">
        <f t="shared" ref="J1241:J1250" si="30">ROUND(I1241*H1241,2)</f>
        <v>0</v>
      </c>
      <c r="K1241" s="145"/>
      <c r="L1241" s="146"/>
      <c r="M1241" s="147" t="s">
        <v>3</v>
      </c>
      <c r="N1241" s="148" t="s">
        <v>39</v>
      </c>
      <c r="P1241" s="97">
        <f t="shared" ref="P1241:P1250" si="31">O1241*H1241</f>
        <v>0</v>
      </c>
      <c r="Q1241" s="97">
        <v>1E-4</v>
      </c>
      <c r="R1241" s="97">
        <f t="shared" ref="R1241:R1250" si="32">Q1241*H1241</f>
        <v>6.7137000000000002E-2</v>
      </c>
      <c r="S1241" s="97">
        <v>0</v>
      </c>
      <c r="T1241" s="98">
        <f t="shared" ref="T1241:T1250" si="33">S1241*H1241</f>
        <v>0</v>
      </c>
      <c r="AR1241" s="99" t="s">
        <v>280</v>
      </c>
      <c r="AT1241" s="99" t="s">
        <v>498</v>
      </c>
      <c r="AU1241" s="99" t="s">
        <v>5</v>
      </c>
      <c r="AY1241" s="1" t="s">
        <v>90</v>
      </c>
      <c r="BE1241" s="100">
        <f t="shared" ref="BE1241:BE1250" si="34">IF(N1241="základná",J1241,0)</f>
        <v>0</v>
      </c>
      <c r="BF1241" s="100">
        <f t="shared" ref="BF1241:BF1250" si="35">IF(N1241="znížená",J1241,0)</f>
        <v>0</v>
      </c>
      <c r="BG1241" s="100">
        <f t="shared" ref="BG1241:BG1250" si="36">IF(N1241="zákl. prenesená",J1241,0)</f>
        <v>0</v>
      </c>
      <c r="BH1241" s="100">
        <f t="shared" ref="BH1241:BH1250" si="37">IF(N1241="zníž. prenesená",J1241,0)</f>
        <v>0</v>
      </c>
      <c r="BI1241" s="100">
        <f t="shared" ref="BI1241:BI1250" si="38">IF(N1241="nulová",J1241,0)</f>
        <v>0</v>
      </c>
      <c r="BJ1241" s="1" t="s">
        <v>5</v>
      </c>
      <c r="BK1241" s="100">
        <f t="shared" ref="BK1241:BK1250" si="39">ROUND(I1241*H1241,2)</f>
        <v>0</v>
      </c>
      <c r="BL1241" s="1" t="s">
        <v>138</v>
      </c>
      <c r="BM1241" s="99" t="s">
        <v>1523</v>
      </c>
    </row>
    <row r="1242" spans="2:65" s="9" customFormat="1" ht="37.9" customHeight="1" x14ac:dyDescent="0.2">
      <c r="B1242" s="86"/>
      <c r="C1242" s="138" t="s">
        <v>1196</v>
      </c>
      <c r="D1242" s="138" t="s">
        <v>498</v>
      </c>
      <c r="E1242" s="139" t="s">
        <v>1505</v>
      </c>
      <c r="F1242" s="140" t="s">
        <v>1506</v>
      </c>
      <c r="G1242" s="141" t="s">
        <v>164</v>
      </c>
      <c r="H1242" s="142">
        <v>671.37</v>
      </c>
      <c r="I1242" s="143"/>
      <c r="J1242" s="144">
        <f t="shared" si="30"/>
        <v>0</v>
      </c>
      <c r="K1242" s="145"/>
      <c r="L1242" s="146"/>
      <c r="M1242" s="147" t="s">
        <v>3</v>
      </c>
      <c r="N1242" s="148" t="s">
        <v>39</v>
      </c>
      <c r="P1242" s="97">
        <f t="shared" si="31"/>
        <v>0</v>
      </c>
      <c r="Q1242" s="97">
        <v>1E-4</v>
      </c>
      <c r="R1242" s="97">
        <f t="shared" si="32"/>
        <v>6.7137000000000002E-2</v>
      </c>
      <c r="S1242" s="97">
        <v>0</v>
      </c>
      <c r="T1242" s="98">
        <f t="shared" si="33"/>
        <v>0</v>
      </c>
      <c r="AR1242" s="99" t="s">
        <v>280</v>
      </c>
      <c r="AT1242" s="99" t="s">
        <v>498</v>
      </c>
      <c r="AU1242" s="99" t="s">
        <v>5</v>
      </c>
      <c r="AY1242" s="1" t="s">
        <v>90</v>
      </c>
      <c r="BE1242" s="100">
        <f t="shared" si="34"/>
        <v>0</v>
      </c>
      <c r="BF1242" s="100">
        <f t="shared" si="35"/>
        <v>0</v>
      </c>
      <c r="BG1242" s="100">
        <f t="shared" si="36"/>
        <v>0</v>
      </c>
      <c r="BH1242" s="100">
        <f t="shared" si="37"/>
        <v>0</v>
      </c>
      <c r="BI1242" s="100">
        <f t="shared" si="38"/>
        <v>0</v>
      </c>
      <c r="BJ1242" s="1" t="s">
        <v>5</v>
      </c>
      <c r="BK1242" s="100">
        <f t="shared" si="39"/>
        <v>0</v>
      </c>
      <c r="BL1242" s="1" t="s">
        <v>138</v>
      </c>
      <c r="BM1242" s="99" t="s">
        <v>1524</v>
      </c>
    </row>
    <row r="1243" spans="2:65" s="9" customFormat="1" ht="37.9" customHeight="1" x14ac:dyDescent="0.2">
      <c r="B1243" s="86"/>
      <c r="C1243" s="138" t="s">
        <v>1525</v>
      </c>
      <c r="D1243" s="138" t="s">
        <v>498</v>
      </c>
      <c r="E1243" s="139" t="s">
        <v>1526</v>
      </c>
      <c r="F1243" s="140" t="s">
        <v>1527</v>
      </c>
      <c r="G1243" s="141" t="s">
        <v>177</v>
      </c>
      <c r="H1243" s="142">
        <v>22</v>
      </c>
      <c r="I1243" s="143"/>
      <c r="J1243" s="144">
        <f t="shared" si="30"/>
        <v>0</v>
      </c>
      <c r="K1243" s="145"/>
      <c r="L1243" s="146"/>
      <c r="M1243" s="147" t="s">
        <v>3</v>
      </c>
      <c r="N1243" s="148" t="s">
        <v>39</v>
      </c>
      <c r="P1243" s="97">
        <f t="shared" si="31"/>
        <v>0</v>
      </c>
      <c r="Q1243" s="97">
        <v>0</v>
      </c>
      <c r="R1243" s="97">
        <f t="shared" si="32"/>
        <v>0</v>
      </c>
      <c r="S1243" s="97">
        <v>0</v>
      </c>
      <c r="T1243" s="98">
        <f t="shared" si="33"/>
        <v>0</v>
      </c>
      <c r="AR1243" s="99" t="s">
        <v>280</v>
      </c>
      <c r="AT1243" s="99" t="s">
        <v>498</v>
      </c>
      <c r="AU1243" s="99" t="s">
        <v>5</v>
      </c>
      <c r="AY1243" s="1" t="s">
        <v>90</v>
      </c>
      <c r="BE1243" s="100">
        <f t="shared" si="34"/>
        <v>0</v>
      </c>
      <c r="BF1243" s="100">
        <f t="shared" si="35"/>
        <v>0</v>
      </c>
      <c r="BG1243" s="100">
        <f t="shared" si="36"/>
        <v>0</v>
      </c>
      <c r="BH1243" s="100">
        <f t="shared" si="37"/>
        <v>0</v>
      </c>
      <c r="BI1243" s="100">
        <f t="shared" si="38"/>
        <v>0</v>
      </c>
      <c r="BJ1243" s="1" t="s">
        <v>5</v>
      </c>
      <c r="BK1243" s="100">
        <f t="shared" si="39"/>
        <v>0</v>
      </c>
      <c r="BL1243" s="1" t="s">
        <v>138</v>
      </c>
      <c r="BM1243" s="99" t="s">
        <v>1528</v>
      </c>
    </row>
    <row r="1244" spans="2:65" s="9" customFormat="1" ht="24.2" customHeight="1" x14ac:dyDescent="0.2">
      <c r="B1244" s="86"/>
      <c r="C1244" s="138" t="s">
        <v>1246</v>
      </c>
      <c r="D1244" s="138" t="s">
        <v>498</v>
      </c>
      <c r="E1244" s="139" t="s">
        <v>1529</v>
      </c>
      <c r="F1244" s="140" t="s">
        <v>1530</v>
      </c>
      <c r="G1244" s="141" t="s">
        <v>177</v>
      </c>
      <c r="H1244" s="142">
        <v>2</v>
      </c>
      <c r="I1244" s="143"/>
      <c r="J1244" s="144">
        <f t="shared" si="30"/>
        <v>0</v>
      </c>
      <c r="K1244" s="145"/>
      <c r="L1244" s="146"/>
      <c r="M1244" s="147" t="s">
        <v>3</v>
      </c>
      <c r="N1244" s="148" t="s">
        <v>39</v>
      </c>
      <c r="P1244" s="97">
        <f t="shared" si="31"/>
        <v>0</v>
      </c>
      <c r="Q1244" s="97">
        <v>0</v>
      </c>
      <c r="R1244" s="97">
        <f t="shared" si="32"/>
        <v>0</v>
      </c>
      <c r="S1244" s="97">
        <v>0</v>
      </c>
      <c r="T1244" s="98">
        <f t="shared" si="33"/>
        <v>0</v>
      </c>
      <c r="AR1244" s="99" t="s">
        <v>280</v>
      </c>
      <c r="AT1244" s="99" t="s">
        <v>498</v>
      </c>
      <c r="AU1244" s="99" t="s">
        <v>5</v>
      </c>
      <c r="AY1244" s="1" t="s">
        <v>90</v>
      </c>
      <c r="BE1244" s="100">
        <f t="shared" si="34"/>
        <v>0</v>
      </c>
      <c r="BF1244" s="100">
        <f t="shared" si="35"/>
        <v>0</v>
      </c>
      <c r="BG1244" s="100">
        <f t="shared" si="36"/>
        <v>0</v>
      </c>
      <c r="BH1244" s="100">
        <f t="shared" si="37"/>
        <v>0</v>
      </c>
      <c r="BI1244" s="100">
        <f t="shared" si="38"/>
        <v>0</v>
      </c>
      <c r="BJ1244" s="1" t="s">
        <v>5</v>
      </c>
      <c r="BK1244" s="100">
        <f t="shared" si="39"/>
        <v>0</v>
      </c>
      <c r="BL1244" s="1" t="s">
        <v>138</v>
      </c>
      <c r="BM1244" s="99" t="s">
        <v>1531</v>
      </c>
    </row>
    <row r="1245" spans="2:65" s="9" customFormat="1" ht="37.9" customHeight="1" x14ac:dyDescent="0.2">
      <c r="B1245" s="86"/>
      <c r="C1245" s="138" t="s">
        <v>1532</v>
      </c>
      <c r="D1245" s="138" t="s">
        <v>498</v>
      </c>
      <c r="E1245" s="139" t="s">
        <v>1533</v>
      </c>
      <c r="F1245" s="140" t="s">
        <v>1534</v>
      </c>
      <c r="G1245" s="141" t="s">
        <v>177</v>
      </c>
      <c r="H1245" s="142">
        <v>26</v>
      </c>
      <c r="I1245" s="143"/>
      <c r="J1245" s="144">
        <f t="shared" si="30"/>
        <v>0</v>
      </c>
      <c r="K1245" s="145"/>
      <c r="L1245" s="146"/>
      <c r="M1245" s="147" t="s">
        <v>3</v>
      </c>
      <c r="N1245" s="148" t="s">
        <v>39</v>
      </c>
      <c r="P1245" s="97">
        <f t="shared" si="31"/>
        <v>0</v>
      </c>
      <c r="Q1245" s="97">
        <v>0</v>
      </c>
      <c r="R1245" s="97">
        <f t="shared" si="32"/>
        <v>0</v>
      </c>
      <c r="S1245" s="97">
        <v>0</v>
      </c>
      <c r="T1245" s="98">
        <f t="shared" si="33"/>
        <v>0</v>
      </c>
      <c r="AR1245" s="99" t="s">
        <v>280</v>
      </c>
      <c r="AT1245" s="99" t="s">
        <v>498</v>
      </c>
      <c r="AU1245" s="99" t="s">
        <v>5</v>
      </c>
      <c r="AY1245" s="1" t="s">
        <v>90</v>
      </c>
      <c r="BE1245" s="100">
        <f t="shared" si="34"/>
        <v>0</v>
      </c>
      <c r="BF1245" s="100">
        <f t="shared" si="35"/>
        <v>0</v>
      </c>
      <c r="BG1245" s="100">
        <f t="shared" si="36"/>
        <v>0</v>
      </c>
      <c r="BH1245" s="100">
        <f t="shared" si="37"/>
        <v>0</v>
      </c>
      <c r="BI1245" s="100">
        <f t="shared" si="38"/>
        <v>0</v>
      </c>
      <c r="BJ1245" s="1" t="s">
        <v>5</v>
      </c>
      <c r="BK1245" s="100">
        <f t="shared" si="39"/>
        <v>0</v>
      </c>
      <c r="BL1245" s="1" t="s">
        <v>138</v>
      </c>
      <c r="BM1245" s="99" t="s">
        <v>1535</v>
      </c>
    </row>
    <row r="1246" spans="2:65" s="9" customFormat="1" ht="37.9" customHeight="1" x14ac:dyDescent="0.2">
      <c r="B1246" s="86"/>
      <c r="C1246" s="138" t="s">
        <v>1536</v>
      </c>
      <c r="D1246" s="138" t="s">
        <v>498</v>
      </c>
      <c r="E1246" s="139" t="s">
        <v>1537</v>
      </c>
      <c r="F1246" s="140" t="s">
        <v>1538</v>
      </c>
      <c r="G1246" s="141" t="s">
        <v>177</v>
      </c>
      <c r="H1246" s="142">
        <v>2</v>
      </c>
      <c r="I1246" s="143"/>
      <c r="J1246" s="144">
        <f t="shared" si="30"/>
        <v>0</v>
      </c>
      <c r="K1246" s="145"/>
      <c r="L1246" s="146"/>
      <c r="M1246" s="147" t="s">
        <v>3</v>
      </c>
      <c r="N1246" s="148" t="s">
        <v>39</v>
      </c>
      <c r="P1246" s="97">
        <f t="shared" si="31"/>
        <v>0</v>
      </c>
      <c r="Q1246" s="97">
        <v>0</v>
      </c>
      <c r="R1246" s="97">
        <f t="shared" si="32"/>
        <v>0</v>
      </c>
      <c r="S1246" s="97">
        <v>0</v>
      </c>
      <c r="T1246" s="98">
        <f t="shared" si="33"/>
        <v>0</v>
      </c>
      <c r="AR1246" s="99" t="s">
        <v>280</v>
      </c>
      <c r="AT1246" s="99" t="s">
        <v>498</v>
      </c>
      <c r="AU1246" s="99" t="s">
        <v>5</v>
      </c>
      <c r="AY1246" s="1" t="s">
        <v>90</v>
      </c>
      <c r="BE1246" s="100">
        <f t="shared" si="34"/>
        <v>0</v>
      </c>
      <c r="BF1246" s="100">
        <f t="shared" si="35"/>
        <v>0</v>
      </c>
      <c r="BG1246" s="100">
        <f t="shared" si="36"/>
        <v>0</v>
      </c>
      <c r="BH1246" s="100">
        <f t="shared" si="37"/>
        <v>0</v>
      </c>
      <c r="BI1246" s="100">
        <f t="shared" si="38"/>
        <v>0</v>
      </c>
      <c r="BJ1246" s="1" t="s">
        <v>5</v>
      </c>
      <c r="BK1246" s="100">
        <f t="shared" si="39"/>
        <v>0</v>
      </c>
      <c r="BL1246" s="1" t="s">
        <v>138</v>
      </c>
      <c r="BM1246" s="99" t="s">
        <v>1539</v>
      </c>
    </row>
    <row r="1247" spans="2:65" s="9" customFormat="1" ht="37.9" customHeight="1" x14ac:dyDescent="0.2">
      <c r="B1247" s="86"/>
      <c r="C1247" s="138" t="s">
        <v>1540</v>
      </c>
      <c r="D1247" s="138" t="s">
        <v>498</v>
      </c>
      <c r="E1247" s="139" t="s">
        <v>1541</v>
      </c>
      <c r="F1247" s="140" t="s">
        <v>1542</v>
      </c>
      <c r="G1247" s="141" t="s">
        <v>177</v>
      </c>
      <c r="H1247" s="142">
        <v>26</v>
      </c>
      <c r="I1247" s="143"/>
      <c r="J1247" s="144">
        <f t="shared" si="30"/>
        <v>0</v>
      </c>
      <c r="K1247" s="145"/>
      <c r="L1247" s="146"/>
      <c r="M1247" s="147" t="s">
        <v>3</v>
      </c>
      <c r="N1247" s="148" t="s">
        <v>39</v>
      </c>
      <c r="P1247" s="97">
        <f t="shared" si="31"/>
        <v>0</v>
      </c>
      <c r="Q1247" s="97">
        <v>0</v>
      </c>
      <c r="R1247" s="97">
        <f t="shared" si="32"/>
        <v>0</v>
      </c>
      <c r="S1247" s="97">
        <v>0</v>
      </c>
      <c r="T1247" s="98">
        <f t="shared" si="33"/>
        <v>0</v>
      </c>
      <c r="AR1247" s="99" t="s">
        <v>280</v>
      </c>
      <c r="AT1247" s="99" t="s">
        <v>498</v>
      </c>
      <c r="AU1247" s="99" t="s">
        <v>5</v>
      </c>
      <c r="AY1247" s="1" t="s">
        <v>90</v>
      </c>
      <c r="BE1247" s="100">
        <f t="shared" si="34"/>
        <v>0</v>
      </c>
      <c r="BF1247" s="100">
        <f t="shared" si="35"/>
        <v>0</v>
      </c>
      <c r="BG1247" s="100">
        <f t="shared" si="36"/>
        <v>0</v>
      </c>
      <c r="BH1247" s="100">
        <f t="shared" si="37"/>
        <v>0</v>
      </c>
      <c r="BI1247" s="100">
        <f t="shared" si="38"/>
        <v>0</v>
      </c>
      <c r="BJ1247" s="1" t="s">
        <v>5</v>
      </c>
      <c r="BK1247" s="100">
        <f t="shared" si="39"/>
        <v>0</v>
      </c>
      <c r="BL1247" s="1" t="s">
        <v>138</v>
      </c>
      <c r="BM1247" s="99" t="s">
        <v>1543</v>
      </c>
    </row>
    <row r="1248" spans="2:65" s="9" customFormat="1" ht="24.2" customHeight="1" x14ac:dyDescent="0.2">
      <c r="B1248" s="86"/>
      <c r="C1248" s="87" t="s">
        <v>1544</v>
      </c>
      <c r="D1248" s="87" t="s">
        <v>93</v>
      </c>
      <c r="E1248" s="88" t="s">
        <v>1545</v>
      </c>
      <c r="F1248" s="89" t="s">
        <v>1546</v>
      </c>
      <c r="G1248" s="90" t="s">
        <v>177</v>
      </c>
      <c r="H1248" s="91">
        <v>4</v>
      </c>
      <c r="I1248" s="92"/>
      <c r="J1248" s="93">
        <f t="shared" si="30"/>
        <v>0</v>
      </c>
      <c r="K1248" s="94"/>
      <c r="L1248" s="10"/>
      <c r="M1248" s="95" t="s">
        <v>3</v>
      </c>
      <c r="N1248" s="96" t="s">
        <v>39</v>
      </c>
      <c r="P1248" s="97">
        <f t="shared" si="31"/>
        <v>0</v>
      </c>
      <c r="Q1248" s="97">
        <v>2.6400000000000002E-4</v>
      </c>
      <c r="R1248" s="97">
        <f t="shared" si="32"/>
        <v>1.0560000000000001E-3</v>
      </c>
      <c r="S1248" s="97">
        <v>0</v>
      </c>
      <c r="T1248" s="98">
        <f t="shared" si="33"/>
        <v>0</v>
      </c>
      <c r="AR1248" s="99" t="s">
        <v>138</v>
      </c>
      <c r="AT1248" s="99" t="s">
        <v>93</v>
      </c>
      <c r="AU1248" s="99" t="s">
        <v>5</v>
      </c>
      <c r="AY1248" s="1" t="s">
        <v>90</v>
      </c>
      <c r="BE1248" s="100">
        <f t="shared" si="34"/>
        <v>0</v>
      </c>
      <c r="BF1248" s="100">
        <f t="shared" si="35"/>
        <v>0</v>
      </c>
      <c r="BG1248" s="100">
        <f t="shared" si="36"/>
        <v>0</v>
      </c>
      <c r="BH1248" s="100">
        <f t="shared" si="37"/>
        <v>0</v>
      </c>
      <c r="BI1248" s="100">
        <f t="shared" si="38"/>
        <v>0</v>
      </c>
      <c r="BJ1248" s="1" t="s">
        <v>5</v>
      </c>
      <c r="BK1248" s="100">
        <f t="shared" si="39"/>
        <v>0</v>
      </c>
      <c r="BL1248" s="1" t="s">
        <v>138</v>
      </c>
      <c r="BM1248" s="99" t="s">
        <v>1547</v>
      </c>
    </row>
    <row r="1249" spans="2:65" s="9" customFormat="1" ht="24.2" customHeight="1" x14ac:dyDescent="0.2">
      <c r="B1249" s="86"/>
      <c r="C1249" s="138" t="s">
        <v>1548</v>
      </c>
      <c r="D1249" s="138" t="s">
        <v>498</v>
      </c>
      <c r="E1249" s="139" t="s">
        <v>1549</v>
      </c>
      <c r="F1249" s="140" t="s">
        <v>1550</v>
      </c>
      <c r="G1249" s="141" t="s">
        <v>164</v>
      </c>
      <c r="H1249" s="142">
        <v>4.5999999999999996</v>
      </c>
      <c r="I1249" s="143"/>
      <c r="J1249" s="144">
        <f t="shared" si="30"/>
        <v>0</v>
      </c>
      <c r="K1249" s="145"/>
      <c r="L1249" s="146"/>
      <c r="M1249" s="147" t="s">
        <v>3</v>
      </c>
      <c r="N1249" s="148" t="s">
        <v>39</v>
      </c>
      <c r="P1249" s="97">
        <f t="shared" si="31"/>
        <v>0</v>
      </c>
      <c r="Q1249" s="97">
        <v>0</v>
      </c>
      <c r="R1249" s="97">
        <f t="shared" si="32"/>
        <v>0</v>
      </c>
      <c r="S1249" s="97">
        <v>0</v>
      </c>
      <c r="T1249" s="98">
        <f t="shared" si="33"/>
        <v>0</v>
      </c>
      <c r="AR1249" s="99" t="s">
        <v>280</v>
      </c>
      <c r="AT1249" s="99" t="s">
        <v>498</v>
      </c>
      <c r="AU1249" s="99" t="s">
        <v>5</v>
      </c>
      <c r="AY1249" s="1" t="s">
        <v>90</v>
      </c>
      <c r="BE1249" s="100">
        <f t="shared" si="34"/>
        <v>0</v>
      </c>
      <c r="BF1249" s="100">
        <f t="shared" si="35"/>
        <v>0</v>
      </c>
      <c r="BG1249" s="100">
        <f t="shared" si="36"/>
        <v>0</v>
      </c>
      <c r="BH1249" s="100">
        <f t="shared" si="37"/>
        <v>0</v>
      </c>
      <c r="BI1249" s="100">
        <f t="shared" si="38"/>
        <v>0</v>
      </c>
      <c r="BJ1249" s="1" t="s">
        <v>5</v>
      </c>
      <c r="BK1249" s="100">
        <f t="shared" si="39"/>
        <v>0</v>
      </c>
      <c r="BL1249" s="1" t="s">
        <v>138</v>
      </c>
      <c r="BM1249" s="99" t="s">
        <v>1551</v>
      </c>
    </row>
    <row r="1250" spans="2:65" s="9" customFormat="1" ht="16.5" customHeight="1" x14ac:dyDescent="0.2">
      <c r="B1250" s="86"/>
      <c r="C1250" s="87" t="s">
        <v>1552</v>
      </c>
      <c r="D1250" s="87" t="s">
        <v>93</v>
      </c>
      <c r="E1250" s="88" t="s">
        <v>1553</v>
      </c>
      <c r="F1250" s="89" t="s">
        <v>1554</v>
      </c>
      <c r="G1250" s="90" t="s">
        <v>164</v>
      </c>
      <c r="H1250" s="91">
        <v>146.46</v>
      </c>
      <c r="I1250" s="92"/>
      <c r="J1250" s="93">
        <f t="shared" si="30"/>
        <v>0</v>
      </c>
      <c r="K1250" s="94"/>
      <c r="L1250" s="10"/>
      <c r="M1250" s="95" t="s">
        <v>3</v>
      </c>
      <c r="N1250" s="96" t="s">
        <v>39</v>
      </c>
      <c r="P1250" s="97">
        <f t="shared" si="31"/>
        <v>0</v>
      </c>
      <c r="Q1250" s="97">
        <v>0</v>
      </c>
      <c r="R1250" s="97">
        <f t="shared" si="32"/>
        <v>0</v>
      </c>
      <c r="S1250" s="97">
        <v>0</v>
      </c>
      <c r="T1250" s="98">
        <f t="shared" si="33"/>
        <v>0</v>
      </c>
      <c r="AR1250" s="99" t="s">
        <v>138</v>
      </c>
      <c r="AT1250" s="99" t="s">
        <v>93</v>
      </c>
      <c r="AU1250" s="99" t="s">
        <v>5</v>
      </c>
      <c r="AY1250" s="1" t="s">
        <v>90</v>
      </c>
      <c r="BE1250" s="100">
        <f t="shared" si="34"/>
        <v>0</v>
      </c>
      <c r="BF1250" s="100">
        <f t="shared" si="35"/>
        <v>0</v>
      </c>
      <c r="BG1250" s="100">
        <f t="shared" si="36"/>
        <v>0</v>
      </c>
      <c r="BH1250" s="100">
        <f t="shared" si="37"/>
        <v>0</v>
      </c>
      <c r="BI1250" s="100">
        <f t="shared" si="38"/>
        <v>0</v>
      </c>
      <c r="BJ1250" s="1" t="s">
        <v>5</v>
      </c>
      <c r="BK1250" s="100">
        <f t="shared" si="39"/>
        <v>0</v>
      </c>
      <c r="BL1250" s="1" t="s">
        <v>138</v>
      </c>
      <c r="BM1250" s="99" t="s">
        <v>1555</v>
      </c>
    </row>
    <row r="1251" spans="2:65" s="101" customFormat="1" ht="33.75" x14ac:dyDescent="0.2">
      <c r="B1251" s="102"/>
      <c r="D1251" s="103" t="s">
        <v>99</v>
      </c>
      <c r="E1251" s="104" t="s">
        <v>3</v>
      </c>
      <c r="F1251" s="105" t="s">
        <v>1556</v>
      </c>
      <c r="H1251" s="106">
        <v>130.08000000000001</v>
      </c>
      <c r="I1251" s="107"/>
      <c r="L1251" s="102"/>
      <c r="M1251" s="108"/>
      <c r="T1251" s="109"/>
      <c r="AT1251" s="104" t="s">
        <v>99</v>
      </c>
      <c r="AU1251" s="104" t="s">
        <v>5</v>
      </c>
      <c r="AV1251" s="101" t="s">
        <v>5</v>
      </c>
      <c r="AW1251" s="101" t="s">
        <v>101</v>
      </c>
      <c r="AX1251" s="101" t="s">
        <v>6</v>
      </c>
      <c r="AY1251" s="104" t="s">
        <v>90</v>
      </c>
    </row>
    <row r="1252" spans="2:65" s="101" customFormat="1" x14ac:dyDescent="0.2">
      <c r="B1252" s="102"/>
      <c r="D1252" s="103" t="s">
        <v>99</v>
      </c>
      <c r="E1252" s="104" t="s">
        <v>3</v>
      </c>
      <c r="F1252" s="105" t="s">
        <v>1557</v>
      </c>
      <c r="H1252" s="106">
        <v>16.38</v>
      </c>
      <c r="I1252" s="107"/>
      <c r="L1252" s="102"/>
      <c r="M1252" s="108"/>
      <c r="T1252" s="109"/>
      <c r="AT1252" s="104" t="s">
        <v>99</v>
      </c>
      <c r="AU1252" s="104" t="s">
        <v>5</v>
      </c>
      <c r="AV1252" s="101" t="s">
        <v>5</v>
      </c>
      <c r="AW1252" s="101" t="s">
        <v>101</v>
      </c>
      <c r="AX1252" s="101" t="s">
        <v>6</v>
      </c>
      <c r="AY1252" s="104" t="s">
        <v>90</v>
      </c>
    </row>
    <row r="1253" spans="2:65" s="110" customFormat="1" x14ac:dyDescent="0.2">
      <c r="B1253" s="111"/>
      <c r="D1253" s="103" t="s">
        <v>99</v>
      </c>
      <c r="E1253" s="112" t="s">
        <v>3</v>
      </c>
      <c r="F1253" s="113" t="s">
        <v>103</v>
      </c>
      <c r="H1253" s="114">
        <v>146.46</v>
      </c>
      <c r="I1253" s="115"/>
      <c r="L1253" s="111"/>
      <c r="M1253" s="116"/>
      <c r="T1253" s="117"/>
      <c r="AT1253" s="112" t="s">
        <v>99</v>
      </c>
      <c r="AU1253" s="112" t="s">
        <v>5</v>
      </c>
      <c r="AV1253" s="110" t="s">
        <v>97</v>
      </c>
      <c r="AW1253" s="110" t="s">
        <v>101</v>
      </c>
      <c r="AX1253" s="110" t="s">
        <v>89</v>
      </c>
      <c r="AY1253" s="112" t="s">
        <v>90</v>
      </c>
    </row>
    <row r="1254" spans="2:65" s="9" customFormat="1" ht="33" customHeight="1" x14ac:dyDescent="0.2">
      <c r="B1254" s="86"/>
      <c r="C1254" s="138" t="s">
        <v>1558</v>
      </c>
      <c r="D1254" s="138" t="s">
        <v>498</v>
      </c>
      <c r="E1254" s="139" t="s">
        <v>1559</v>
      </c>
      <c r="F1254" s="140" t="s">
        <v>1560</v>
      </c>
      <c r="G1254" s="141" t="s">
        <v>177</v>
      </c>
      <c r="H1254" s="142">
        <v>1</v>
      </c>
      <c r="I1254" s="143"/>
      <c r="J1254" s="144">
        <f t="shared" ref="J1254:J1269" si="40">ROUND(I1254*H1254,2)</f>
        <v>0</v>
      </c>
      <c r="K1254" s="145"/>
      <c r="L1254" s="146"/>
      <c r="M1254" s="147" t="s">
        <v>3</v>
      </c>
      <c r="N1254" s="148" t="s">
        <v>39</v>
      </c>
      <c r="P1254" s="97">
        <f t="shared" ref="P1254:P1269" si="41">O1254*H1254</f>
        <v>0</v>
      </c>
      <c r="Q1254" s="97">
        <v>0</v>
      </c>
      <c r="R1254" s="97">
        <f t="shared" ref="R1254:R1269" si="42">Q1254*H1254</f>
        <v>0</v>
      </c>
      <c r="S1254" s="97">
        <v>0</v>
      </c>
      <c r="T1254" s="98">
        <f t="shared" ref="T1254:T1269" si="43">S1254*H1254</f>
        <v>0</v>
      </c>
      <c r="AR1254" s="99" t="s">
        <v>280</v>
      </c>
      <c r="AT1254" s="99" t="s">
        <v>498</v>
      </c>
      <c r="AU1254" s="99" t="s">
        <v>5</v>
      </c>
      <c r="AY1254" s="1" t="s">
        <v>90</v>
      </c>
      <c r="BE1254" s="100">
        <f t="shared" ref="BE1254:BE1269" si="44">IF(N1254="základná",J1254,0)</f>
        <v>0</v>
      </c>
      <c r="BF1254" s="100">
        <f t="shared" ref="BF1254:BF1269" si="45">IF(N1254="znížená",J1254,0)</f>
        <v>0</v>
      </c>
      <c r="BG1254" s="100">
        <f t="shared" ref="BG1254:BG1269" si="46">IF(N1254="zákl. prenesená",J1254,0)</f>
        <v>0</v>
      </c>
      <c r="BH1254" s="100">
        <f t="shared" ref="BH1254:BH1269" si="47">IF(N1254="zníž. prenesená",J1254,0)</f>
        <v>0</v>
      </c>
      <c r="BI1254" s="100">
        <f t="shared" ref="BI1254:BI1269" si="48">IF(N1254="nulová",J1254,0)</f>
        <v>0</v>
      </c>
      <c r="BJ1254" s="1" t="s">
        <v>5</v>
      </c>
      <c r="BK1254" s="100">
        <f t="shared" ref="BK1254:BK1269" si="49">ROUND(I1254*H1254,2)</f>
        <v>0</v>
      </c>
      <c r="BL1254" s="1" t="s">
        <v>138</v>
      </c>
      <c r="BM1254" s="99" t="s">
        <v>1561</v>
      </c>
    </row>
    <row r="1255" spans="2:65" s="9" customFormat="1" ht="33" customHeight="1" x14ac:dyDescent="0.2">
      <c r="B1255" s="86"/>
      <c r="C1255" s="138" t="s">
        <v>1562</v>
      </c>
      <c r="D1255" s="138" t="s">
        <v>498</v>
      </c>
      <c r="E1255" s="139" t="s">
        <v>1563</v>
      </c>
      <c r="F1255" s="140" t="s">
        <v>1564</v>
      </c>
      <c r="G1255" s="141" t="s">
        <v>177</v>
      </c>
      <c r="H1255" s="142">
        <v>1</v>
      </c>
      <c r="I1255" s="143"/>
      <c r="J1255" s="144">
        <f t="shared" si="40"/>
        <v>0</v>
      </c>
      <c r="K1255" s="145"/>
      <c r="L1255" s="146"/>
      <c r="M1255" s="147" t="s">
        <v>3</v>
      </c>
      <c r="N1255" s="148" t="s">
        <v>39</v>
      </c>
      <c r="P1255" s="97">
        <f t="shared" si="41"/>
        <v>0</v>
      </c>
      <c r="Q1255" s="97">
        <v>0</v>
      </c>
      <c r="R1255" s="97">
        <f t="shared" si="42"/>
        <v>0</v>
      </c>
      <c r="S1255" s="97">
        <v>0</v>
      </c>
      <c r="T1255" s="98">
        <f t="shared" si="43"/>
        <v>0</v>
      </c>
      <c r="AR1255" s="99" t="s">
        <v>280</v>
      </c>
      <c r="AT1255" s="99" t="s">
        <v>498</v>
      </c>
      <c r="AU1255" s="99" t="s">
        <v>5</v>
      </c>
      <c r="AY1255" s="1" t="s">
        <v>90</v>
      </c>
      <c r="BE1255" s="100">
        <f t="shared" si="44"/>
        <v>0</v>
      </c>
      <c r="BF1255" s="100">
        <f t="shared" si="45"/>
        <v>0</v>
      </c>
      <c r="BG1255" s="100">
        <f t="shared" si="46"/>
        <v>0</v>
      </c>
      <c r="BH1255" s="100">
        <f t="shared" si="47"/>
        <v>0</v>
      </c>
      <c r="BI1255" s="100">
        <f t="shared" si="48"/>
        <v>0</v>
      </c>
      <c r="BJ1255" s="1" t="s">
        <v>5</v>
      </c>
      <c r="BK1255" s="100">
        <f t="shared" si="49"/>
        <v>0</v>
      </c>
      <c r="BL1255" s="1" t="s">
        <v>138</v>
      </c>
      <c r="BM1255" s="99" t="s">
        <v>1565</v>
      </c>
    </row>
    <row r="1256" spans="2:65" s="9" customFormat="1" ht="33" customHeight="1" x14ac:dyDescent="0.2">
      <c r="B1256" s="86"/>
      <c r="C1256" s="138" t="s">
        <v>1566</v>
      </c>
      <c r="D1256" s="138" t="s">
        <v>498</v>
      </c>
      <c r="E1256" s="139" t="s">
        <v>1567</v>
      </c>
      <c r="F1256" s="140" t="s">
        <v>1568</v>
      </c>
      <c r="G1256" s="141" t="s">
        <v>177</v>
      </c>
      <c r="H1256" s="142">
        <v>1</v>
      </c>
      <c r="I1256" s="143"/>
      <c r="J1256" s="144">
        <f t="shared" si="40"/>
        <v>0</v>
      </c>
      <c r="K1256" s="145"/>
      <c r="L1256" s="146"/>
      <c r="M1256" s="147" t="s">
        <v>3</v>
      </c>
      <c r="N1256" s="148" t="s">
        <v>39</v>
      </c>
      <c r="P1256" s="97">
        <f t="shared" si="41"/>
        <v>0</v>
      </c>
      <c r="Q1256" s="97">
        <v>0</v>
      </c>
      <c r="R1256" s="97">
        <f t="shared" si="42"/>
        <v>0</v>
      </c>
      <c r="S1256" s="97">
        <v>0</v>
      </c>
      <c r="T1256" s="98">
        <f t="shared" si="43"/>
        <v>0</v>
      </c>
      <c r="AR1256" s="99" t="s">
        <v>280</v>
      </c>
      <c r="AT1256" s="99" t="s">
        <v>498</v>
      </c>
      <c r="AU1256" s="99" t="s">
        <v>5</v>
      </c>
      <c r="AY1256" s="1" t="s">
        <v>90</v>
      </c>
      <c r="BE1256" s="100">
        <f t="shared" si="44"/>
        <v>0</v>
      </c>
      <c r="BF1256" s="100">
        <f t="shared" si="45"/>
        <v>0</v>
      </c>
      <c r="BG1256" s="100">
        <f t="shared" si="46"/>
        <v>0</v>
      </c>
      <c r="BH1256" s="100">
        <f t="shared" si="47"/>
        <v>0</v>
      </c>
      <c r="BI1256" s="100">
        <f t="shared" si="48"/>
        <v>0</v>
      </c>
      <c r="BJ1256" s="1" t="s">
        <v>5</v>
      </c>
      <c r="BK1256" s="100">
        <f t="shared" si="49"/>
        <v>0</v>
      </c>
      <c r="BL1256" s="1" t="s">
        <v>138</v>
      </c>
      <c r="BM1256" s="99" t="s">
        <v>1569</v>
      </c>
    </row>
    <row r="1257" spans="2:65" s="9" customFormat="1" ht="33" customHeight="1" x14ac:dyDescent="0.2">
      <c r="B1257" s="86"/>
      <c r="C1257" s="138" t="s">
        <v>1259</v>
      </c>
      <c r="D1257" s="138" t="s">
        <v>498</v>
      </c>
      <c r="E1257" s="139" t="s">
        <v>1570</v>
      </c>
      <c r="F1257" s="140" t="s">
        <v>1571</v>
      </c>
      <c r="G1257" s="141" t="s">
        <v>177</v>
      </c>
      <c r="H1257" s="142">
        <v>1</v>
      </c>
      <c r="I1257" s="143"/>
      <c r="J1257" s="144">
        <f t="shared" si="40"/>
        <v>0</v>
      </c>
      <c r="K1257" s="145"/>
      <c r="L1257" s="146"/>
      <c r="M1257" s="147" t="s">
        <v>3</v>
      </c>
      <c r="N1257" s="148" t="s">
        <v>39</v>
      </c>
      <c r="P1257" s="97">
        <f t="shared" si="41"/>
        <v>0</v>
      </c>
      <c r="Q1257" s="97">
        <v>0</v>
      </c>
      <c r="R1257" s="97">
        <f t="shared" si="42"/>
        <v>0</v>
      </c>
      <c r="S1257" s="97">
        <v>0</v>
      </c>
      <c r="T1257" s="98">
        <f t="shared" si="43"/>
        <v>0</v>
      </c>
      <c r="AR1257" s="99" t="s">
        <v>280</v>
      </c>
      <c r="AT1257" s="99" t="s">
        <v>498</v>
      </c>
      <c r="AU1257" s="99" t="s">
        <v>5</v>
      </c>
      <c r="AY1257" s="1" t="s">
        <v>90</v>
      </c>
      <c r="BE1257" s="100">
        <f t="shared" si="44"/>
        <v>0</v>
      </c>
      <c r="BF1257" s="100">
        <f t="shared" si="45"/>
        <v>0</v>
      </c>
      <c r="BG1257" s="100">
        <f t="shared" si="46"/>
        <v>0</v>
      </c>
      <c r="BH1257" s="100">
        <f t="shared" si="47"/>
        <v>0</v>
      </c>
      <c r="BI1257" s="100">
        <f t="shared" si="48"/>
        <v>0</v>
      </c>
      <c r="BJ1257" s="1" t="s">
        <v>5</v>
      </c>
      <c r="BK1257" s="100">
        <f t="shared" si="49"/>
        <v>0</v>
      </c>
      <c r="BL1257" s="1" t="s">
        <v>138</v>
      </c>
      <c r="BM1257" s="99" t="s">
        <v>1572</v>
      </c>
    </row>
    <row r="1258" spans="2:65" s="9" customFormat="1" ht="33" customHeight="1" x14ac:dyDescent="0.2">
      <c r="B1258" s="86"/>
      <c r="C1258" s="138" t="s">
        <v>1573</v>
      </c>
      <c r="D1258" s="138" t="s">
        <v>498</v>
      </c>
      <c r="E1258" s="139" t="s">
        <v>1574</v>
      </c>
      <c r="F1258" s="140" t="s">
        <v>1575</v>
      </c>
      <c r="G1258" s="141" t="s">
        <v>177</v>
      </c>
      <c r="H1258" s="142">
        <v>1</v>
      </c>
      <c r="I1258" s="143"/>
      <c r="J1258" s="144">
        <f t="shared" si="40"/>
        <v>0</v>
      </c>
      <c r="K1258" s="145"/>
      <c r="L1258" s="146"/>
      <c r="M1258" s="147" t="s">
        <v>3</v>
      </c>
      <c r="N1258" s="148" t="s">
        <v>39</v>
      </c>
      <c r="P1258" s="97">
        <f t="shared" si="41"/>
        <v>0</v>
      </c>
      <c r="Q1258" s="97">
        <v>0</v>
      </c>
      <c r="R1258" s="97">
        <f t="shared" si="42"/>
        <v>0</v>
      </c>
      <c r="S1258" s="97">
        <v>0</v>
      </c>
      <c r="T1258" s="98">
        <f t="shared" si="43"/>
        <v>0</v>
      </c>
      <c r="AR1258" s="99" t="s">
        <v>280</v>
      </c>
      <c r="AT1258" s="99" t="s">
        <v>498</v>
      </c>
      <c r="AU1258" s="99" t="s">
        <v>5</v>
      </c>
      <c r="AY1258" s="1" t="s">
        <v>90</v>
      </c>
      <c r="BE1258" s="100">
        <f t="shared" si="44"/>
        <v>0</v>
      </c>
      <c r="BF1258" s="100">
        <f t="shared" si="45"/>
        <v>0</v>
      </c>
      <c r="BG1258" s="100">
        <f t="shared" si="46"/>
        <v>0</v>
      </c>
      <c r="BH1258" s="100">
        <f t="shared" si="47"/>
        <v>0</v>
      </c>
      <c r="BI1258" s="100">
        <f t="shared" si="48"/>
        <v>0</v>
      </c>
      <c r="BJ1258" s="1" t="s">
        <v>5</v>
      </c>
      <c r="BK1258" s="100">
        <f t="shared" si="49"/>
        <v>0</v>
      </c>
      <c r="BL1258" s="1" t="s">
        <v>138</v>
      </c>
      <c r="BM1258" s="99" t="s">
        <v>1576</v>
      </c>
    </row>
    <row r="1259" spans="2:65" s="9" customFormat="1" ht="33" customHeight="1" x14ac:dyDescent="0.2">
      <c r="B1259" s="86"/>
      <c r="C1259" s="138" t="s">
        <v>1264</v>
      </c>
      <c r="D1259" s="138" t="s">
        <v>498</v>
      </c>
      <c r="E1259" s="139" t="s">
        <v>1577</v>
      </c>
      <c r="F1259" s="140" t="s">
        <v>1578</v>
      </c>
      <c r="G1259" s="141" t="s">
        <v>177</v>
      </c>
      <c r="H1259" s="142">
        <v>1</v>
      </c>
      <c r="I1259" s="143"/>
      <c r="J1259" s="144">
        <f t="shared" si="40"/>
        <v>0</v>
      </c>
      <c r="K1259" s="145"/>
      <c r="L1259" s="146"/>
      <c r="M1259" s="147" t="s">
        <v>3</v>
      </c>
      <c r="N1259" s="148" t="s">
        <v>39</v>
      </c>
      <c r="P1259" s="97">
        <f t="shared" si="41"/>
        <v>0</v>
      </c>
      <c r="Q1259" s="97">
        <v>0</v>
      </c>
      <c r="R1259" s="97">
        <f t="shared" si="42"/>
        <v>0</v>
      </c>
      <c r="S1259" s="97">
        <v>0</v>
      </c>
      <c r="T1259" s="98">
        <f t="shared" si="43"/>
        <v>0</v>
      </c>
      <c r="AR1259" s="99" t="s">
        <v>280</v>
      </c>
      <c r="AT1259" s="99" t="s">
        <v>498</v>
      </c>
      <c r="AU1259" s="99" t="s">
        <v>5</v>
      </c>
      <c r="AY1259" s="1" t="s">
        <v>90</v>
      </c>
      <c r="BE1259" s="100">
        <f t="shared" si="44"/>
        <v>0</v>
      </c>
      <c r="BF1259" s="100">
        <f t="shared" si="45"/>
        <v>0</v>
      </c>
      <c r="BG1259" s="100">
        <f t="shared" si="46"/>
        <v>0</v>
      </c>
      <c r="BH1259" s="100">
        <f t="shared" si="47"/>
        <v>0</v>
      </c>
      <c r="BI1259" s="100">
        <f t="shared" si="48"/>
        <v>0</v>
      </c>
      <c r="BJ1259" s="1" t="s">
        <v>5</v>
      </c>
      <c r="BK1259" s="100">
        <f t="shared" si="49"/>
        <v>0</v>
      </c>
      <c r="BL1259" s="1" t="s">
        <v>138</v>
      </c>
      <c r="BM1259" s="99" t="s">
        <v>1579</v>
      </c>
    </row>
    <row r="1260" spans="2:65" s="9" customFormat="1" ht="24.2" customHeight="1" x14ac:dyDescent="0.2">
      <c r="B1260" s="86"/>
      <c r="C1260" s="138" t="s">
        <v>1580</v>
      </c>
      <c r="D1260" s="138" t="s">
        <v>498</v>
      </c>
      <c r="E1260" s="139" t="s">
        <v>1581</v>
      </c>
      <c r="F1260" s="140" t="s">
        <v>1582</v>
      </c>
      <c r="G1260" s="141" t="s">
        <v>177</v>
      </c>
      <c r="H1260" s="142">
        <v>1</v>
      </c>
      <c r="I1260" s="143"/>
      <c r="J1260" s="144">
        <f t="shared" si="40"/>
        <v>0</v>
      </c>
      <c r="K1260" s="145"/>
      <c r="L1260" s="146"/>
      <c r="M1260" s="147" t="s">
        <v>3</v>
      </c>
      <c r="N1260" s="148" t="s">
        <v>39</v>
      </c>
      <c r="P1260" s="97">
        <f t="shared" si="41"/>
        <v>0</v>
      </c>
      <c r="Q1260" s="97">
        <v>0</v>
      </c>
      <c r="R1260" s="97">
        <f t="shared" si="42"/>
        <v>0</v>
      </c>
      <c r="S1260" s="97">
        <v>0</v>
      </c>
      <c r="T1260" s="98">
        <f t="shared" si="43"/>
        <v>0</v>
      </c>
      <c r="AR1260" s="99" t="s">
        <v>280</v>
      </c>
      <c r="AT1260" s="99" t="s">
        <v>498</v>
      </c>
      <c r="AU1260" s="99" t="s">
        <v>5</v>
      </c>
      <c r="AY1260" s="1" t="s">
        <v>90</v>
      </c>
      <c r="BE1260" s="100">
        <f t="shared" si="44"/>
        <v>0</v>
      </c>
      <c r="BF1260" s="100">
        <f t="shared" si="45"/>
        <v>0</v>
      </c>
      <c r="BG1260" s="100">
        <f t="shared" si="46"/>
        <v>0</v>
      </c>
      <c r="BH1260" s="100">
        <f t="shared" si="47"/>
        <v>0</v>
      </c>
      <c r="BI1260" s="100">
        <f t="shared" si="48"/>
        <v>0</v>
      </c>
      <c r="BJ1260" s="1" t="s">
        <v>5</v>
      </c>
      <c r="BK1260" s="100">
        <f t="shared" si="49"/>
        <v>0</v>
      </c>
      <c r="BL1260" s="1" t="s">
        <v>138</v>
      </c>
      <c r="BM1260" s="99" t="s">
        <v>1583</v>
      </c>
    </row>
    <row r="1261" spans="2:65" s="9" customFormat="1" ht="37.9" customHeight="1" x14ac:dyDescent="0.2">
      <c r="B1261" s="86"/>
      <c r="C1261" s="138" t="s">
        <v>1268</v>
      </c>
      <c r="D1261" s="138" t="s">
        <v>498</v>
      </c>
      <c r="E1261" s="139" t="s">
        <v>1584</v>
      </c>
      <c r="F1261" s="140" t="s">
        <v>1585</v>
      </c>
      <c r="G1261" s="141" t="s">
        <v>177</v>
      </c>
      <c r="H1261" s="142">
        <v>4</v>
      </c>
      <c r="I1261" s="143"/>
      <c r="J1261" s="144">
        <f t="shared" si="40"/>
        <v>0</v>
      </c>
      <c r="K1261" s="145"/>
      <c r="L1261" s="146"/>
      <c r="M1261" s="147" t="s">
        <v>3</v>
      </c>
      <c r="N1261" s="148" t="s">
        <v>39</v>
      </c>
      <c r="P1261" s="97">
        <f t="shared" si="41"/>
        <v>0</v>
      </c>
      <c r="Q1261" s="97">
        <v>0</v>
      </c>
      <c r="R1261" s="97">
        <f t="shared" si="42"/>
        <v>0</v>
      </c>
      <c r="S1261" s="97">
        <v>0</v>
      </c>
      <c r="T1261" s="98">
        <f t="shared" si="43"/>
        <v>0</v>
      </c>
      <c r="AR1261" s="99" t="s">
        <v>280</v>
      </c>
      <c r="AT1261" s="99" t="s">
        <v>498</v>
      </c>
      <c r="AU1261" s="99" t="s">
        <v>5</v>
      </c>
      <c r="AY1261" s="1" t="s">
        <v>90</v>
      </c>
      <c r="BE1261" s="100">
        <f t="shared" si="44"/>
        <v>0</v>
      </c>
      <c r="BF1261" s="100">
        <f t="shared" si="45"/>
        <v>0</v>
      </c>
      <c r="BG1261" s="100">
        <f t="shared" si="46"/>
        <v>0</v>
      </c>
      <c r="BH1261" s="100">
        <f t="shared" si="47"/>
        <v>0</v>
      </c>
      <c r="BI1261" s="100">
        <f t="shared" si="48"/>
        <v>0</v>
      </c>
      <c r="BJ1261" s="1" t="s">
        <v>5</v>
      </c>
      <c r="BK1261" s="100">
        <f t="shared" si="49"/>
        <v>0</v>
      </c>
      <c r="BL1261" s="1" t="s">
        <v>138</v>
      </c>
      <c r="BM1261" s="99" t="s">
        <v>1586</v>
      </c>
    </row>
    <row r="1262" spans="2:65" s="9" customFormat="1" ht="37.9" customHeight="1" x14ac:dyDescent="0.2">
      <c r="B1262" s="86"/>
      <c r="C1262" s="138" t="s">
        <v>1587</v>
      </c>
      <c r="D1262" s="138" t="s">
        <v>498</v>
      </c>
      <c r="E1262" s="139" t="s">
        <v>1588</v>
      </c>
      <c r="F1262" s="140" t="s">
        <v>1589</v>
      </c>
      <c r="G1262" s="141" t="s">
        <v>177</v>
      </c>
      <c r="H1262" s="142">
        <v>2</v>
      </c>
      <c r="I1262" s="143"/>
      <c r="J1262" s="144">
        <f t="shared" si="40"/>
        <v>0</v>
      </c>
      <c r="K1262" s="145"/>
      <c r="L1262" s="146"/>
      <c r="M1262" s="147" t="s">
        <v>3</v>
      </c>
      <c r="N1262" s="148" t="s">
        <v>39</v>
      </c>
      <c r="P1262" s="97">
        <f t="shared" si="41"/>
        <v>0</v>
      </c>
      <c r="Q1262" s="97">
        <v>0</v>
      </c>
      <c r="R1262" s="97">
        <f t="shared" si="42"/>
        <v>0</v>
      </c>
      <c r="S1262" s="97">
        <v>0</v>
      </c>
      <c r="T1262" s="98">
        <f t="shared" si="43"/>
        <v>0</v>
      </c>
      <c r="AR1262" s="99" t="s">
        <v>280</v>
      </c>
      <c r="AT1262" s="99" t="s">
        <v>498</v>
      </c>
      <c r="AU1262" s="99" t="s">
        <v>5</v>
      </c>
      <c r="AY1262" s="1" t="s">
        <v>90</v>
      </c>
      <c r="BE1262" s="100">
        <f t="shared" si="44"/>
        <v>0</v>
      </c>
      <c r="BF1262" s="100">
        <f t="shared" si="45"/>
        <v>0</v>
      </c>
      <c r="BG1262" s="100">
        <f t="shared" si="46"/>
        <v>0</v>
      </c>
      <c r="BH1262" s="100">
        <f t="shared" si="47"/>
        <v>0</v>
      </c>
      <c r="BI1262" s="100">
        <f t="shared" si="48"/>
        <v>0</v>
      </c>
      <c r="BJ1262" s="1" t="s">
        <v>5</v>
      </c>
      <c r="BK1262" s="100">
        <f t="shared" si="49"/>
        <v>0</v>
      </c>
      <c r="BL1262" s="1" t="s">
        <v>138</v>
      </c>
      <c r="BM1262" s="99" t="s">
        <v>1590</v>
      </c>
    </row>
    <row r="1263" spans="2:65" s="9" customFormat="1" ht="33" customHeight="1" x14ac:dyDescent="0.2">
      <c r="B1263" s="86"/>
      <c r="C1263" s="138" t="s">
        <v>1272</v>
      </c>
      <c r="D1263" s="138" t="s">
        <v>498</v>
      </c>
      <c r="E1263" s="139" t="s">
        <v>1591</v>
      </c>
      <c r="F1263" s="140" t="s">
        <v>1592</v>
      </c>
      <c r="G1263" s="141" t="s">
        <v>177</v>
      </c>
      <c r="H1263" s="142">
        <v>1</v>
      </c>
      <c r="I1263" s="143"/>
      <c r="J1263" s="144">
        <f t="shared" si="40"/>
        <v>0</v>
      </c>
      <c r="K1263" s="145"/>
      <c r="L1263" s="146"/>
      <c r="M1263" s="147" t="s">
        <v>3</v>
      </c>
      <c r="N1263" s="148" t="s">
        <v>39</v>
      </c>
      <c r="P1263" s="97">
        <f t="shared" si="41"/>
        <v>0</v>
      </c>
      <c r="Q1263" s="97">
        <v>0</v>
      </c>
      <c r="R1263" s="97">
        <f t="shared" si="42"/>
        <v>0</v>
      </c>
      <c r="S1263" s="97">
        <v>0</v>
      </c>
      <c r="T1263" s="98">
        <f t="shared" si="43"/>
        <v>0</v>
      </c>
      <c r="AR1263" s="99" t="s">
        <v>280</v>
      </c>
      <c r="AT1263" s="99" t="s">
        <v>498</v>
      </c>
      <c r="AU1263" s="99" t="s">
        <v>5</v>
      </c>
      <c r="AY1263" s="1" t="s">
        <v>90</v>
      </c>
      <c r="BE1263" s="100">
        <f t="shared" si="44"/>
        <v>0</v>
      </c>
      <c r="BF1263" s="100">
        <f t="shared" si="45"/>
        <v>0</v>
      </c>
      <c r="BG1263" s="100">
        <f t="shared" si="46"/>
        <v>0</v>
      </c>
      <c r="BH1263" s="100">
        <f t="shared" si="47"/>
        <v>0</v>
      </c>
      <c r="BI1263" s="100">
        <f t="shared" si="48"/>
        <v>0</v>
      </c>
      <c r="BJ1263" s="1" t="s">
        <v>5</v>
      </c>
      <c r="BK1263" s="100">
        <f t="shared" si="49"/>
        <v>0</v>
      </c>
      <c r="BL1263" s="1" t="s">
        <v>138</v>
      </c>
      <c r="BM1263" s="99" t="s">
        <v>1593</v>
      </c>
    </row>
    <row r="1264" spans="2:65" s="9" customFormat="1" ht="24.2" customHeight="1" x14ac:dyDescent="0.2">
      <c r="B1264" s="86"/>
      <c r="C1264" s="138" t="s">
        <v>1594</v>
      </c>
      <c r="D1264" s="138" t="s">
        <v>498</v>
      </c>
      <c r="E1264" s="139" t="s">
        <v>1595</v>
      </c>
      <c r="F1264" s="140" t="s">
        <v>1596</v>
      </c>
      <c r="G1264" s="141" t="s">
        <v>177</v>
      </c>
      <c r="H1264" s="142">
        <v>1</v>
      </c>
      <c r="I1264" s="143"/>
      <c r="J1264" s="144">
        <f t="shared" si="40"/>
        <v>0</v>
      </c>
      <c r="K1264" s="145"/>
      <c r="L1264" s="146"/>
      <c r="M1264" s="147" t="s">
        <v>3</v>
      </c>
      <c r="N1264" s="148" t="s">
        <v>39</v>
      </c>
      <c r="P1264" s="97">
        <f t="shared" si="41"/>
        <v>0</v>
      </c>
      <c r="Q1264" s="97">
        <v>0</v>
      </c>
      <c r="R1264" s="97">
        <f t="shared" si="42"/>
        <v>0</v>
      </c>
      <c r="S1264" s="97">
        <v>0</v>
      </c>
      <c r="T1264" s="98">
        <f t="shared" si="43"/>
        <v>0</v>
      </c>
      <c r="AR1264" s="99" t="s">
        <v>280</v>
      </c>
      <c r="AT1264" s="99" t="s">
        <v>498</v>
      </c>
      <c r="AU1264" s="99" t="s">
        <v>5</v>
      </c>
      <c r="AY1264" s="1" t="s">
        <v>90</v>
      </c>
      <c r="BE1264" s="100">
        <f t="shared" si="44"/>
        <v>0</v>
      </c>
      <c r="BF1264" s="100">
        <f t="shared" si="45"/>
        <v>0</v>
      </c>
      <c r="BG1264" s="100">
        <f t="shared" si="46"/>
        <v>0</v>
      </c>
      <c r="BH1264" s="100">
        <f t="shared" si="47"/>
        <v>0</v>
      </c>
      <c r="BI1264" s="100">
        <f t="shared" si="48"/>
        <v>0</v>
      </c>
      <c r="BJ1264" s="1" t="s">
        <v>5</v>
      </c>
      <c r="BK1264" s="100">
        <f t="shared" si="49"/>
        <v>0</v>
      </c>
      <c r="BL1264" s="1" t="s">
        <v>138</v>
      </c>
      <c r="BM1264" s="99" t="s">
        <v>1597</v>
      </c>
    </row>
    <row r="1265" spans="2:65" s="9" customFormat="1" ht="24.2" customHeight="1" x14ac:dyDescent="0.2">
      <c r="B1265" s="86"/>
      <c r="C1265" s="87" t="s">
        <v>1293</v>
      </c>
      <c r="D1265" s="87" t="s">
        <v>93</v>
      </c>
      <c r="E1265" s="88" t="s">
        <v>1598</v>
      </c>
      <c r="F1265" s="89" t="s">
        <v>1599</v>
      </c>
      <c r="G1265" s="90" t="s">
        <v>177</v>
      </c>
      <c r="H1265" s="91">
        <v>3</v>
      </c>
      <c r="I1265" s="92"/>
      <c r="J1265" s="93">
        <f t="shared" si="40"/>
        <v>0</v>
      </c>
      <c r="K1265" s="94"/>
      <c r="L1265" s="10"/>
      <c r="M1265" s="95" t="s">
        <v>3</v>
      </c>
      <c r="N1265" s="96" t="s">
        <v>39</v>
      </c>
      <c r="P1265" s="97">
        <f t="shared" si="41"/>
        <v>0</v>
      </c>
      <c r="Q1265" s="97">
        <v>0</v>
      </c>
      <c r="R1265" s="97">
        <f t="shared" si="42"/>
        <v>0</v>
      </c>
      <c r="S1265" s="97">
        <v>0</v>
      </c>
      <c r="T1265" s="98">
        <f t="shared" si="43"/>
        <v>0</v>
      </c>
      <c r="AR1265" s="99" t="s">
        <v>138</v>
      </c>
      <c r="AT1265" s="99" t="s">
        <v>93</v>
      </c>
      <c r="AU1265" s="99" t="s">
        <v>5</v>
      </c>
      <c r="AY1265" s="1" t="s">
        <v>90</v>
      </c>
      <c r="BE1265" s="100">
        <f t="shared" si="44"/>
        <v>0</v>
      </c>
      <c r="BF1265" s="100">
        <f t="shared" si="45"/>
        <v>0</v>
      </c>
      <c r="BG1265" s="100">
        <f t="shared" si="46"/>
        <v>0</v>
      </c>
      <c r="BH1265" s="100">
        <f t="shared" si="47"/>
        <v>0</v>
      </c>
      <c r="BI1265" s="100">
        <f t="shared" si="48"/>
        <v>0</v>
      </c>
      <c r="BJ1265" s="1" t="s">
        <v>5</v>
      </c>
      <c r="BK1265" s="100">
        <f t="shared" si="49"/>
        <v>0</v>
      </c>
      <c r="BL1265" s="1" t="s">
        <v>138</v>
      </c>
      <c r="BM1265" s="99" t="s">
        <v>1600</v>
      </c>
    </row>
    <row r="1266" spans="2:65" s="9" customFormat="1" ht="37.9" customHeight="1" x14ac:dyDescent="0.2">
      <c r="B1266" s="86"/>
      <c r="C1266" s="138" t="s">
        <v>1601</v>
      </c>
      <c r="D1266" s="138" t="s">
        <v>498</v>
      </c>
      <c r="E1266" s="139" t="s">
        <v>1602</v>
      </c>
      <c r="F1266" s="140" t="s">
        <v>1603</v>
      </c>
      <c r="G1266" s="141" t="s">
        <v>177</v>
      </c>
      <c r="H1266" s="142">
        <v>1</v>
      </c>
      <c r="I1266" s="143"/>
      <c r="J1266" s="144">
        <f t="shared" si="40"/>
        <v>0</v>
      </c>
      <c r="K1266" s="145"/>
      <c r="L1266" s="146"/>
      <c r="M1266" s="147" t="s">
        <v>3</v>
      </c>
      <c r="N1266" s="148" t="s">
        <v>39</v>
      </c>
      <c r="P1266" s="97">
        <f t="shared" si="41"/>
        <v>0</v>
      </c>
      <c r="Q1266" s="97">
        <v>0</v>
      </c>
      <c r="R1266" s="97">
        <f t="shared" si="42"/>
        <v>0</v>
      </c>
      <c r="S1266" s="97">
        <v>0</v>
      </c>
      <c r="T1266" s="98">
        <f t="shared" si="43"/>
        <v>0</v>
      </c>
      <c r="AR1266" s="99" t="s">
        <v>280</v>
      </c>
      <c r="AT1266" s="99" t="s">
        <v>498</v>
      </c>
      <c r="AU1266" s="99" t="s">
        <v>5</v>
      </c>
      <c r="AY1266" s="1" t="s">
        <v>90</v>
      </c>
      <c r="BE1266" s="100">
        <f t="shared" si="44"/>
        <v>0</v>
      </c>
      <c r="BF1266" s="100">
        <f t="shared" si="45"/>
        <v>0</v>
      </c>
      <c r="BG1266" s="100">
        <f t="shared" si="46"/>
        <v>0</v>
      </c>
      <c r="BH1266" s="100">
        <f t="shared" si="47"/>
        <v>0</v>
      </c>
      <c r="BI1266" s="100">
        <f t="shared" si="48"/>
        <v>0</v>
      </c>
      <c r="BJ1266" s="1" t="s">
        <v>5</v>
      </c>
      <c r="BK1266" s="100">
        <f t="shared" si="49"/>
        <v>0</v>
      </c>
      <c r="BL1266" s="1" t="s">
        <v>138</v>
      </c>
      <c r="BM1266" s="99" t="s">
        <v>1604</v>
      </c>
    </row>
    <row r="1267" spans="2:65" s="9" customFormat="1" ht="37.9" customHeight="1" x14ac:dyDescent="0.2">
      <c r="B1267" s="86"/>
      <c r="C1267" s="138" t="s">
        <v>1299</v>
      </c>
      <c r="D1267" s="138" t="s">
        <v>498</v>
      </c>
      <c r="E1267" s="139" t="s">
        <v>1605</v>
      </c>
      <c r="F1267" s="140" t="s">
        <v>1606</v>
      </c>
      <c r="G1267" s="141" t="s">
        <v>177</v>
      </c>
      <c r="H1267" s="142">
        <v>1</v>
      </c>
      <c r="I1267" s="143"/>
      <c r="J1267" s="144">
        <f t="shared" si="40"/>
        <v>0</v>
      </c>
      <c r="K1267" s="145"/>
      <c r="L1267" s="146"/>
      <c r="M1267" s="147" t="s">
        <v>3</v>
      </c>
      <c r="N1267" s="148" t="s">
        <v>39</v>
      </c>
      <c r="P1267" s="97">
        <f t="shared" si="41"/>
        <v>0</v>
      </c>
      <c r="Q1267" s="97">
        <v>0</v>
      </c>
      <c r="R1267" s="97">
        <f t="shared" si="42"/>
        <v>0</v>
      </c>
      <c r="S1267" s="97">
        <v>0</v>
      </c>
      <c r="T1267" s="98">
        <f t="shared" si="43"/>
        <v>0</v>
      </c>
      <c r="AR1267" s="99" t="s">
        <v>280</v>
      </c>
      <c r="AT1267" s="99" t="s">
        <v>498</v>
      </c>
      <c r="AU1267" s="99" t="s">
        <v>5</v>
      </c>
      <c r="AY1267" s="1" t="s">
        <v>90</v>
      </c>
      <c r="BE1267" s="100">
        <f t="shared" si="44"/>
        <v>0</v>
      </c>
      <c r="BF1267" s="100">
        <f t="shared" si="45"/>
        <v>0</v>
      </c>
      <c r="BG1267" s="100">
        <f t="shared" si="46"/>
        <v>0</v>
      </c>
      <c r="BH1267" s="100">
        <f t="shared" si="47"/>
        <v>0</v>
      </c>
      <c r="BI1267" s="100">
        <f t="shared" si="48"/>
        <v>0</v>
      </c>
      <c r="BJ1267" s="1" t="s">
        <v>5</v>
      </c>
      <c r="BK1267" s="100">
        <f t="shared" si="49"/>
        <v>0</v>
      </c>
      <c r="BL1267" s="1" t="s">
        <v>138</v>
      </c>
      <c r="BM1267" s="99" t="s">
        <v>1607</v>
      </c>
    </row>
    <row r="1268" spans="2:65" s="9" customFormat="1" ht="37.9" customHeight="1" x14ac:dyDescent="0.2">
      <c r="B1268" s="86"/>
      <c r="C1268" s="138" t="s">
        <v>1608</v>
      </c>
      <c r="D1268" s="138" t="s">
        <v>498</v>
      </c>
      <c r="E1268" s="139" t="s">
        <v>1609</v>
      </c>
      <c r="F1268" s="140" t="s">
        <v>1610</v>
      </c>
      <c r="G1268" s="141" t="s">
        <v>177</v>
      </c>
      <c r="H1268" s="142">
        <v>1</v>
      </c>
      <c r="I1268" s="143"/>
      <c r="J1268" s="144">
        <f t="shared" si="40"/>
        <v>0</v>
      </c>
      <c r="K1268" s="145"/>
      <c r="L1268" s="146"/>
      <c r="M1268" s="147" t="s">
        <v>3</v>
      </c>
      <c r="N1268" s="148" t="s">
        <v>39</v>
      </c>
      <c r="P1268" s="97">
        <f t="shared" si="41"/>
        <v>0</v>
      </c>
      <c r="Q1268" s="97">
        <v>0</v>
      </c>
      <c r="R1268" s="97">
        <f t="shared" si="42"/>
        <v>0</v>
      </c>
      <c r="S1268" s="97">
        <v>0</v>
      </c>
      <c r="T1268" s="98">
        <f t="shared" si="43"/>
        <v>0</v>
      </c>
      <c r="AR1268" s="99" t="s">
        <v>280</v>
      </c>
      <c r="AT1268" s="99" t="s">
        <v>498</v>
      </c>
      <c r="AU1268" s="99" t="s">
        <v>5</v>
      </c>
      <c r="AY1268" s="1" t="s">
        <v>90</v>
      </c>
      <c r="BE1268" s="100">
        <f t="shared" si="44"/>
        <v>0</v>
      </c>
      <c r="BF1268" s="100">
        <f t="shared" si="45"/>
        <v>0</v>
      </c>
      <c r="BG1268" s="100">
        <f t="shared" si="46"/>
        <v>0</v>
      </c>
      <c r="BH1268" s="100">
        <f t="shared" si="47"/>
        <v>0</v>
      </c>
      <c r="BI1268" s="100">
        <f t="shared" si="48"/>
        <v>0</v>
      </c>
      <c r="BJ1268" s="1" t="s">
        <v>5</v>
      </c>
      <c r="BK1268" s="100">
        <f t="shared" si="49"/>
        <v>0</v>
      </c>
      <c r="BL1268" s="1" t="s">
        <v>138</v>
      </c>
      <c r="BM1268" s="99" t="s">
        <v>1611</v>
      </c>
    </row>
    <row r="1269" spans="2:65" s="9" customFormat="1" ht="33" customHeight="1" x14ac:dyDescent="0.2">
      <c r="B1269" s="86"/>
      <c r="C1269" s="87" t="s">
        <v>1303</v>
      </c>
      <c r="D1269" s="87" t="s">
        <v>93</v>
      </c>
      <c r="E1269" s="88" t="s">
        <v>1612</v>
      </c>
      <c r="F1269" s="89" t="s">
        <v>1613</v>
      </c>
      <c r="G1269" s="90" t="s">
        <v>177</v>
      </c>
      <c r="H1269" s="91">
        <v>47</v>
      </c>
      <c r="I1269" s="92"/>
      <c r="J1269" s="93">
        <f t="shared" si="40"/>
        <v>0</v>
      </c>
      <c r="K1269" s="94"/>
      <c r="L1269" s="10"/>
      <c r="M1269" s="95" t="s">
        <v>3</v>
      </c>
      <c r="N1269" s="96" t="s">
        <v>39</v>
      </c>
      <c r="P1269" s="97">
        <f t="shared" si="41"/>
        <v>0</v>
      </c>
      <c r="Q1269" s="97">
        <v>0</v>
      </c>
      <c r="R1269" s="97">
        <f t="shared" si="42"/>
        <v>0</v>
      </c>
      <c r="S1269" s="97">
        <v>0</v>
      </c>
      <c r="T1269" s="98">
        <f t="shared" si="43"/>
        <v>0</v>
      </c>
      <c r="AR1269" s="99" t="s">
        <v>138</v>
      </c>
      <c r="AT1269" s="99" t="s">
        <v>93</v>
      </c>
      <c r="AU1269" s="99" t="s">
        <v>5</v>
      </c>
      <c r="AY1269" s="1" t="s">
        <v>90</v>
      </c>
      <c r="BE1269" s="100">
        <f t="shared" si="44"/>
        <v>0</v>
      </c>
      <c r="BF1269" s="100">
        <f t="shared" si="45"/>
        <v>0</v>
      </c>
      <c r="BG1269" s="100">
        <f t="shared" si="46"/>
        <v>0</v>
      </c>
      <c r="BH1269" s="100">
        <f t="shared" si="47"/>
        <v>0</v>
      </c>
      <c r="BI1269" s="100">
        <f t="shared" si="48"/>
        <v>0</v>
      </c>
      <c r="BJ1269" s="1" t="s">
        <v>5</v>
      </c>
      <c r="BK1269" s="100">
        <f t="shared" si="49"/>
        <v>0</v>
      </c>
      <c r="BL1269" s="1" t="s">
        <v>138</v>
      </c>
      <c r="BM1269" s="99" t="s">
        <v>1614</v>
      </c>
    </row>
    <row r="1270" spans="2:65" s="101" customFormat="1" x14ac:dyDescent="0.2">
      <c r="B1270" s="102"/>
      <c r="D1270" s="103" t="s">
        <v>99</v>
      </c>
      <c r="E1270" s="104" t="s">
        <v>3</v>
      </c>
      <c r="F1270" s="105" t="s">
        <v>1615</v>
      </c>
      <c r="H1270" s="106">
        <v>47</v>
      </c>
      <c r="I1270" s="107"/>
      <c r="L1270" s="102"/>
      <c r="M1270" s="108"/>
      <c r="T1270" s="109"/>
      <c r="AT1270" s="104" t="s">
        <v>99</v>
      </c>
      <c r="AU1270" s="104" t="s">
        <v>5</v>
      </c>
      <c r="AV1270" s="101" t="s">
        <v>5</v>
      </c>
      <c r="AW1270" s="101" t="s">
        <v>101</v>
      </c>
      <c r="AX1270" s="101" t="s">
        <v>6</v>
      </c>
      <c r="AY1270" s="104" t="s">
        <v>90</v>
      </c>
    </row>
    <row r="1271" spans="2:65" s="110" customFormat="1" x14ac:dyDescent="0.2">
      <c r="B1271" s="111"/>
      <c r="D1271" s="103" t="s">
        <v>99</v>
      </c>
      <c r="E1271" s="112" t="s">
        <v>3</v>
      </c>
      <c r="F1271" s="113" t="s">
        <v>103</v>
      </c>
      <c r="H1271" s="114">
        <v>47</v>
      </c>
      <c r="I1271" s="115"/>
      <c r="L1271" s="111"/>
      <c r="M1271" s="116"/>
      <c r="T1271" s="117"/>
      <c r="AT1271" s="112" t="s">
        <v>99</v>
      </c>
      <c r="AU1271" s="112" t="s">
        <v>5</v>
      </c>
      <c r="AV1271" s="110" t="s">
        <v>97</v>
      </c>
      <c r="AW1271" s="110" t="s">
        <v>101</v>
      </c>
      <c r="AX1271" s="110" t="s">
        <v>89</v>
      </c>
      <c r="AY1271" s="112" t="s">
        <v>90</v>
      </c>
    </row>
    <row r="1272" spans="2:65" s="9" customFormat="1" ht="24.2" customHeight="1" x14ac:dyDescent="0.2">
      <c r="B1272" s="86"/>
      <c r="C1272" s="138" t="s">
        <v>1616</v>
      </c>
      <c r="D1272" s="138" t="s">
        <v>498</v>
      </c>
      <c r="E1272" s="139" t="s">
        <v>1617</v>
      </c>
      <c r="F1272" s="140" t="s">
        <v>1618</v>
      </c>
      <c r="G1272" s="141" t="s">
        <v>177</v>
      </c>
      <c r="H1272" s="142">
        <v>47</v>
      </c>
      <c r="I1272" s="143"/>
      <c r="J1272" s="144">
        <f t="shared" ref="J1272:J1279" si="50">ROUND(I1272*H1272,2)</f>
        <v>0</v>
      </c>
      <c r="K1272" s="145"/>
      <c r="L1272" s="146"/>
      <c r="M1272" s="147" t="s">
        <v>3</v>
      </c>
      <c r="N1272" s="148" t="s">
        <v>39</v>
      </c>
      <c r="P1272" s="97">
        <f t="shared" ref="P1272:P1279" si="51">O1272*H1272</f>
        <v>0</v>
      </c>
      <c r="Q1272" s="97">
        <v>1E-3</v>
      </c>
      <c r="R1272" s="97">
        <f t="shared" ref="R1272:R1279" si="52">Q1272*H1272</f>
        <v>4.7E-2</v>
      </c>
      <c r="S1272" s="97">
        <v>0</v>
      </c>
      <c r="T1272" s="98">
        <f t="shared" ref="T1272:T1279" si="53">S1272*H1272</f>
        <v>0</v>
      </c>
      <c r="AR1272" s="99" t="s">
        <v>280</v>
      </c>
      <c r="AT1272" s="99" t="s">
        <v>498</v>
      </c>
      <c r="AU1272" s="99" t="s">
        <v>5</v>
      </c>
      <c r="AY1272" s="1" t="s">
        <v>90</v>
      </c>
      <c r="BE1272" s="100">
        <f t="shared" ref="BE1272:BE1279" si="54">IF(N1272="základná",J1272,0)</f>
        <v>0</v>
      </c>
      <c r="BF1272" s="100">
        <f t="shared" ref="BF1272:BF1279" si="55">IF(N1272="znížená",J1272,0)</f>
        <v>0</v>
      </c>
      <c r="BG1272" s="100">
        <f t="shared" ref="BG1272:BG1279" si="56">IF(N1272="zákl. prenesená",J1272,0)</f>
        <v>0</v>
      </c>
      <c r="BH1272" s="100">
        <f t="shared" ref="BH1272:BH1279" si="57">IF(N1272="zníž. prenesená",J1272,0)</f>
        <v>0</v>
      </c>
      <c r="BI1272" s="100">
        <f t="shared" ref="BI1272:BI1279" si="58">IF(N1272="nulová",J1272,0)</f>
        <v>0</v>
      </c>
      <c r="BJ1272" s="1" t="s">
        <v>5</v>
      </c>
      <c r="BK1272" s="100">
        <f t="shared" ref="BK1272:BK1279" si="59">ROUND(I1272*H1272,2)</f>
        <v>0</v>
      </c>
      <c r="BL1272" s="1" t="s">
        <v>138</v>
      </c>
      <c r="BM1272" s="99" t="s">
        <v>1619</v>
      </c>
    </row>
    <row r="1273" spans="2:65" s="9" customFormat="1" ht="24.2" customHeight="1" x14ac:dyDescent="0.2">
      <c r="B1273" s="86"/>
      <c r="C1273" s="138" t="s">
        <v>1319</v>
      </c>
      <c r="D1273" s="138" t="s">
        <v>498</v>
      </c>
      <c r="E1273" s="139" t="s">
        <v>1620</v>
      </c>
      <c r="F1273" s="140" t="s">
        <v>1621</v>
      </c>
      <c r="G1273" s="141" t="s">
        <v>177</v>
      </c>
      <c r="H1273" s="142">
        <v>47</v>
      </c>
      <c r="I1273" s="143"/>
      <c r="J1273" s="144">
        <f t="shared" si="50"/>
        <v>0</v>
      </c>
      <c r="K1273" s="145"/>
      <c r="L1273" s="146"/>
      <c r="M1273" s="147" t="s">
        <v>3</v>
      </c>
      <c r="N1273" s="148" t="s">
        <v>39</v>
      </c>
      <c r="P1273" s="97">
        <f t="shared" si="51"/>
        <v>0</v>
      </c>
      <c r="Q1273" s="97">
        <v>0</v>
      </c>
      <c r="R1273" s="97">
        <f t="shared" si="52"/>
        <v>0</v>
      </c>
      <c r="S1273" s="97">
        <v>0</v>
      </c>
      <c r="T1273" s="98">
        <f t="shared" si="53"/>
        <v>0</v>
      </c>
      <c r="AR1273" s="99" t="s">
        <v>280</v>
      </c>
      <c r="AT1273" s="99" t="s">
        <v>498</v>
      </c>
      <c r="AU1273" s="99" t="s">
        <v>5</v>
      </c>
      <c r="AY1273" s="1" t="s">
        <v>90</v>
      </c>
      <c r="BE1273" s="100">
        <f t="shared" si="54"/>
        <v>0</v>
      </c>
      <c r="BF1273" s="100">
        <f t="shared" si="55"/>
        <v>0</v>
      </c>
      <c r="BG1273" s="100">
        <f t="shared" si="56"/>
        <v>0</v>
      </c>
      <c r="BH1273" s="100">
        <f t="shared" si="57"/>
        <v>0</v>
      </c>
      <c r="BI1273" s="100">
        <f t="shared" si="58"/>
        <v>0</v>
      </c>
      <c r="BJ1273" s="1" t="s">
        <v>5</v>
      </c>
      <c r="BK1273" s="100">
        <f t="shared" si="59"/>
        <v>0</v>
      </c>
      <c r="BL1273" s="1" t="s">
        <v>138</v>
      </c>
      <c r="BM1273" s="99" t="s">
        <v>1622</v>
      </c>
    </row>
    <row r="1274" spans="2:65" s="9" customFormat="1" ht="33" customHeight="1" x14ac:dyDescent="0.2">
      <c r="B1274" s="86"/>
      <c r="C1274" s="138" t="s">
        <v>1623</v>
      </c>
      <c r="D1274" s="138" t="s">
        <v>498</v>
      </c>
      <c r="E1274" s="139" t="s">
        <v>1624</v>
      </c>
      <c r="F1274" s="140" t="s">
        <v>1625</v>
      </c>
      <c r="G1274" s="141" t="s">
        <v>177</v>
      </c>
      <c r="H1274" s="142">
        <v>25</v>
      </c>
      <c r="I1274" s="143"/>
      <c r="J1274" s="144">
        <f t="shared" si="50"/>
        <v>0</v>
      </c>
      <c r="K1274" s="145"/>
      <c r="L1274" s="146"/>
      <c r="M1274" s="147" t="s">
        <v>3</v>
      </c>
      <c r="N1274" s="148" t="s">
        <v>39</v>
      </c>
      <c r="P1274" s="97">
        <f t="shared" si="51"/>
        <v>0</v>
      </c>
      <c r="Q1274" s="97">
        <v>0</v>
      </c>
      <c r="R1274" s="97">
        <f t="shared" si="52"/>
        <v>0</v>
      </c>
      <c r="S1274" s="97">
        <v>0</v>
      </c>
      <c r="T1274" s="98">
        <f t="shared" si="53"/>
        <v>0</v>
      </c>
      <c r="AR1274" s="99" t="s">
        <v>280</v>
      </c>
      <c r="AT1274" s="99" t="s">
        <v>498</v>
      </c>
      <c r="AU1274" s="99" t="s">
        <v>5</v>
      </c>
      <c r="AY1274" s="1" t="s">
        <v>90</v>
      </c>
      <c r="BE1274" s="100">
        <f t="shared" si="54"/>
        <v>0</v>
      </c>
      <c r="BF1274" s="100">
        <f t="shared" si="55"/>
        <v>0</v>
      </c>
      <c r="BG1274" s="100">
        <f t="shared" si="56"/>
        <v>0</v>
      </c>
      <c r="BH1274" s="100">
        <f t="shared" si="57"/>
        <v>0</v>
      </c>
      <c r="BI1274" s="100">
        <f t="shared" si="58"/>
        <v>0</v>
      </c>
      <c r="BJ1274" s="1" t="s">
        <v>5</v>
      </c>
      <c r="BK1274" s="100">
        <f t="shared" si="59"/>
        <v>0</v>
      </c>
      <c r="BL1274" s="1" t="s">
        <v>138</v>
      </c>
      <c r="BM1274" s="99" t="s">
        <v>1626</v>
      </c>
    </row>
    <row r="1275" spans="2:65" s="9" customFormat="1" ht="33" customHeight="1" x14ac:dyDescent="0.2">
      <c r="B1275" s="86"/>
      <c r="C1275" s="87" t="s">
        <v>1323</v>
      </c>
      <c r="D1275" s="87" t="s">
        <v>93</v>
      </c>
      <c r="E1275" s="88" t="s">
        <v>1627</v>
      </c>
      <c r="F1275" s="89" t="s">
        <v>1628</v>
      </c>
      <c r="G1275" s="90" t="s">
        <v>177</v>
      </c>
      <c r="H1275" s="91">
        <v>10</v>
      </c>
      <c r="I1275" s="92"/>
      <c r="J1275" s="93">
        <f t="shared" si="50"/>
        <v>0</v>
      </c>
      <c r="K1275" s="94"/>
      <c r="L1275" s="10"/>
      <c r="M1275" s="95" t="s">
        <v>3</v>
      </c>
      <c r="N1275" s="96" t="s">
        <v>39</v>
      </c>
      <c r="P1275" s="97">
        <f t="shared" si="51"/>
        <v>0</v>
      </c>
      <c r="Q1275" s="97">
        <v>0</v>
      </c>
      <c r="R1275" s="97">
        <f t="shared" si="52"/>
        <v>0</v>
      </c>
      <c r="S1275" s="97">
        <v>0</v>
      </c>
      <c r="T1275" s="98">
        <f t="shared" si="53"/>
        <v>0</v>
      </c>
      <c r="AR1275" s="99" t="s">
        <v>138</v>
      </c>
      <c r="AT1275" s="99" t="s">
        <v>93</v>
      </c>
      <c r="AU1275" s="99" t="s">
        <v>5</v>
      </c>
      <c r="AY1275" s="1" t="s">
        <v>90</v>
      </c>
      <c r="BE1275" s="100">
        <f t="shared" si="54"/>
        <v>0</v>
      </c>
      <c r="BF1275" s="100">
        <f t="shared" si="55"/>
        <v>0</v>
      </c>
      <c r="BG1275" s="100">
        <f t="shared" si="56"/>
        <v>0</v>
      </c>
      <c r="BH1275" s="100">
        <f t="shared" si="57"/>
        <v>0</v>
      </c>
      <c r="BI1275" s="100">
        <f t="shared" si="58"/>
        <v>0</v>
      </c>
      <c r="BJ1275" s="1" t="s">
        <v>5</v>
      </c>
      <c r="BK1275" s="100">
        <f t="shared" si="59"/>
        <v>0</v>
      </c>
      <c r="BL1275" s="1" t="s">
        <v>138</v>
      </c>
      <c r="BM1275" s="99" t="s">
        <v>1629</v>
      </c>
    </row>
    <row r="1276" spans="2:65" s="9" customFormat="1" ht="24.2" customHeight="1" x14ac:dyDescent="0.2">
      <c r="B1276" s="86"/>
      <c r="C1276" s="138" t="s">
        <v>1630</v>
      </c>
      <c r="D1276" s="138" t="s">
        <v>498</v>
      </c>
      <c r="E1276" s="139" t="s">
        <v>1617</v>
      </c>
      <c r="F1276" s="140" t="s">
        <v>1618</v>
      </c>
      <c r="G1276" s="141" t="s">
        <v>177</v>
      </c>
      <c r="H1276" s="142">
        <v>20</v>
      </c>
      <c r="I1276" s="143"/>
      <c r="J1276" s="144">
        <f t="shared" si="50"/>
        <v>0</v>
      </c>
      <c r="K1276" s="145"/>
      <c r="L1276" s="146"/>
      <c r="M1276" s="147" t="s">
        <v>3</v>
      </c>
      <c r="N1276" s="148" t="s">
        <v>39</v>
      </c>
      <c r="P1276" s="97">
        <f t="shared" si="51"/>
        <v>0</v>
      </c>
      <c r="Q1276" s="97">
        <v>1E-3</v>
      </c>
      <c r="R1276" s="97">
        <f t="shared" si="52"/>
        <v>0.02</v>
      </c>
      <c r="S1276" s="97">
        <v>0</v>
      </c>
      <c r="T1276" s="98">
        <f t="shared" si="53"/>
        <v>0</v>
      </c>
      <c r="AR1276" s="99" t="s">
        <v>280</v>
      </c>
      <c r="AT1276" s="99" t="s">
        <v>498</v>
      </c>
      <c r="AU1276" s="99" t="s">
        <v>5</v>
      </c>
      <c r="AY1276" s="1" t="s">
        <v>90</v>
      </c>
      <c r="BE1276" s="100">
        <f t="shared" si="54"/>
        <v>0</v>
      </c>
      <c r="BF1276" s="100">
        <f t="shared" si="55"/>
        <v>0</v>
      </c>
      <c r="BG1276" s="100">
        <f t="shared" si="56"/>
        <v>0</v>
      </c>
      <c r="BH1276" s="100">
        <f t="shared" si="57"/>
        <v>0</v>
      </c>
      <c r="BI1276" s="100">
        <f t="shared" si="58"/>
        <v>0</v>
      </c>
      <c r="BJ1276" s="1" t="s">
        <v>5</v>
      </c>
      <c r="BK1276" s="100">
        <f t="shared" si="59"/>
        <v>0</v>
      </c>
      <c r="BL1276" s="1" t="s">
        <v>138</v>
      </c>
      <c r="BM1276" s="99" t="s">
        <v>1631</v>
      </c>
    </row>
    <row r="1277" spans="2:65" s="9" customFormat="1" ht="37.9" customHeight="1" x14ac:dyDescent="0.2">
      <c r="B1277" s="86"/>
      <c r="C1277" s="138" t="s">
        <v>1326</v>
      </c>
      <c r="D1277" s="138" t="s">
        <v>498</v>
      </c>
      <c r="E1277" s="139" t="s">
        <v>1632</v>
      </c>
      <c r="F1277" s="140" t="s">
        <v>1633</v>
      </c>
      <c r="G1277" s="141" t="s">
        <v>177</v>
      </c>
      <c r="H1277" s="142">
        <v>8</v>
      </c>
      <c r="I1277" s="143"/>
      <c r="J1277" s="144">
        <f t="shared" si="50"/>
        <v>0</v>
      </c>
      <c r="K1277" s="145"/>
      <c r="L1277" s="146"/>
      <c r="M1277" s="147" t="s">
        <v>3</v>
      </c>
      <c r="N1277" s="148" t="s">
        <v>39</v>
      </c>
      <c r="P1277" s="97">
        <f t="shared" si="51"/>
        <v>0</v>
      </c>
      <c r="Q1277" s="97">
        <v>0</v>
      </c>
      <c r="R1277" s="97">
        <f t="shared" si="52"/>
        <v>0</v>
      </c>
      <c r="S1277" s="97">
        <v>0</v>
      </c>
      <c r="T1277" s="98">
        <f t="shared" si="53"/>
        <v>0</v>
      </c>
      <c r="AR1277" s="99" t="s">
        <v>280</v>
      </c>
      <c r="AT1277" s="99" t="s">
        <v>498</v>
      </c>
      <c r="AU1277" s="99" t="s">
        <v>5</v>
      </c>
      <c r="AY1277" s="1" t="s">
        <v>90</v>
      </c>
      <c r="BE1277" s="100">
        <f t="shared" si="54"/>
        <v>0</v>
      </c>
      <c r="BF1277" s="100">
        <f t="shared" si="55"/>
        <v>0</v>
      </c>
      <c r="BG1277" s="100">
        <f t="shared" si="56"/>
        <v>0</v>
      </c>
      <c r="BH1277" s="100">
        <f t="shared" si="57"/>
        <v>0</v>
      </c>
      <c r="BI1277" s="100">
        <f t="shared" si="58"/>
        <v>0</v>
      </c>
      <c r="BJ1277" s="1" t="s">
        <v>5</v>
      </c>
      <c r="BK1277" s="100">
        <f t="shared" si="59"/>
        <v>0</v>
      </c>
      <c r="BL1277" s="1" t="s">
        <v>138</v>
      </c>
      <c r="BM1277" s="99" t="s">
        <v>1634</v>
      </c>
    </row>
    <row r="1278" spans="2:65" s="9" customFormat="1" ht="24.2" customHeight="1" x14ac:dyDescent="0.2">
      <c r="B1278" s="86"/>
      <c r="C1278" s="138" t="s">
        <v>1635</v>
      </c>
      <c r="D1278" s="138" t="s">
        <v>498</v>
      </c>
      <c r="E1278" s="139" t="s">
        <v>1636</v>
      </c>
      <c r="F1278" s="140" t="s">
        <v>1637</v>
      </c>
      <c r="G1278" s="141" t="s">
        <v>177</v>
      </c>
      <c r="H1278" s="142">
        <v>2</v>
      </c>
      <c r="I1278" s="143"/>
      <c r="J1278" s="144">
        <f t="shared" si="50"/>
        <v>0</v>
      </c>
      <c r="K1278" s="145"/>
      <c r="L1278" s="146"/>
      <c r="M1278" s="147" t="s">
        <v>3</v>
      </c>
      <c r="N1278" s="148" t="s">
        <v>39</v>
      </c>
      <c r="P1278" s="97">
        <f t="shared" si="51"/>
        <v>0</v>
      </c>
      <c r="Q1278" s="97">
        <v>0</v>
      </c>
      <c r="R1278" s="97">
        <f t="shared" si="52"/>
        <v>0</v>
      </c>
      <c r="S1278" s="97">
        <v>0</v>
      </c>
      <c r="T1278" s="98">
        <f t="shared" si="53"/>
        <v>0</v>
      </c>
      <c r="AR1278" s="99" t="s">
        <v>280</v>
      </c>
      <c r="AT1278" s="99" t="s">
        <v>498</v>
      </c>
      <c r="AU1278" s="99" t="s">
        <v>5</v>
      </c>
      <c r="AY1278" s="1" t="s">
        <v>90</v>
      </c>
      <c r="BE1278" s="100">
        <f t="shared" si="54"/>
        <v>0</v>
      </c>
      <c r="BF1278" s="100">
        <f t="shared" si="55"/>
        <v>0</v>
      </c>
      <c r="BG1278" s="100">
        <f t="shared" si="56"/>
        <v>0</v>
      </c>
      <c r="BH1278" s="100">
        <f t="shared" si="57"/>
        <v>0</v>
      </c>
      <c r="BI1278" s="100">
        <f t="shared" si="58"/>
        <v>0</v>
      </c>
      <c r="BJ1278" s="1" t="s">
        <v>5</v>
      </c>
      <c r="BK1278" s="100">
        <f t="shared" si="59"/>
        <v>0</v>
      </c>
      <c r="BL1278" s="1" t="s">
        <v>138</v>
      </c>
      <c r="BM1278" s="99" t="s">
        <v>1638</v>
      </c>
    </row>
    <row r="1279" spans="2:65" s="9" customFormat="1" ht="21.75" customHeight="1" x14ac:dyDescent="0.2">
      <c r="B1279" s="86"/>
      <c r="C1279" s="87" t="s">
        <v>1330</v>
      </c>
      <c r="D1279" s="87" t="s">
        <v>93</v>
      </c>
      <c r="E1279" s="88" t="s">
        <v>1639</v>
      </c>
      <c r="F1279" s="89" t="s">
        <v>1640</v>
      </c>
      <c r="G1279" s="90" t="s">
        <v>177</v>
      </c>
      <c r="H1279" s="91">
        <v>22</v>
      </c>
      <c r="I1279" s="92"/>
      <c r="J1279" s="93">
        <f t="shared" si="50"/>
        <v>0</v>
      </c>
      <c r="K1279" s="94"/>
      <c r="L1279" s="10"/>
      <c r="M1279" s="95" t="s">
        <v>3</v>
      </c>
      <c r="N1279" s="96" t="s">
        <v>39</v>
      </c>
      <c r="P1279" s="97">
        <f t="shared" si="51"/>
        <v>0</v>
      </c>
      <c r="Q1279" s="97">
        <v>4.5399999999999998E-4</v>
      </c>
      <c r="R1279" s="97">
        <f t="shared" si="52"/>
        <v>9.9880000000000004E-3</v>
      </c>
      <c r="S1279" s="97">
        <v>0</v>
      </c>
      <c r="T1279" s="98">
        <f t="shared" si="53"/>
        <v>0</v>
      </c>
      <c r="AR1279" s="99" t="s">
        <v>138</v>
      </c>
      <c r="AT1279" s="99" t="s">
        <v>93</v>
      </c>
      <c r="AU1279" s="99" t="s">
        <v>5</v>
      </c>
      <c r="AY1279" s="1" t="s">
        <v>90</v>
      </c>
      <c r="BE1279" s="100">
        <f t="shared" si="54"/>
        <v>0</v>
      </c>
      <c r="BF1279" s="100">
        <f t="shared" si="55"/>
        <v>0</v>
      </c>
      <c r="BG1279" s="100">
        <f t="shared" si="56"/>
        <v>0</v>
      </c>
      <c r="BH1279" s="100">
        <f t="shared" si="57"/>
        <v>0</v>
      </c>
      <c r="BI1279" s="100">
        <f t="shared" si="58"/>
        <v>0</v>
      </c>
      <c r="BJ1279" s="1" t="s">
        <v>5</v>
      </c>
      <c r="BK1279" s="100">
        <f t="shared" si="59"/>
        <v>0</v>
      </c>
      <c r="BL1279" s="1" t="s">
        <v>138</v>
      </c>
      <c r="BM1279" s="99" t="s">
        <v>1641</v>
      </c>
    </row>
    <row r="1280" spans="2:65" s="118" customFormat="1" x14ac:dyDescent="0.2">
      <c r="B1280" s="119"/>
      <c r="D1280" s="103" t="s">
        <v>99</v>
      </c>
      <c r="E1280" s="120" t="s">
        <v>3</v>
      </c>
      <c r="F1280" s="121" t="s">
        <v>1642</v>
      </c>
      <c r="H1280" s="120" t="s">
        <v>3</v>
      </c>
      <c r="I1280" s="122"/>
      <c r="L1280" s="119"/>
      <c r="M1280" s="123"/>
      <c r="T1280" s="124"/>
      <c r="AT1280" s="120" t="s">
        <v>99</v>
      </c>
      <c r="AU1280" s="120" t="s">
        <v>5</v>
      </c>
      <c r="AV1280" s="118" t="s">
        <v>89</v>
      </c>
      <c r="AW1280" s="118" t="s">
        <v>101</v>
      </c>
      <c r="AX1280" s="118" t="s">
        <v>6</v>
      </c>
      <c r="AY1280" s="120" t="s">
        <v>90</v>
      </c>
    </row>
    <row r="1281" spans="2:65" s="101" customFormat="1" x14ac:dyDescent="0.2">
      <c r="B1281" s="102"/>
      <c r="D1281" s="103" t="s">
        <v>99</v>
      </c>
      <c r="E1281" s="104" t="s">
        <v>3</v>
      </c>
      <c r="F1281" s="105" t="s">
        <v>1643</v>
      </c>
      <c r="H1281" s="106">
        <v>15</v>
      </c>
      <c r="I1281" s="107"/>
      <c r="L1281" s="102"/>
      <c r="M1281" s="108"/>
      <c r="T1281" s="109"/>
      <c r="AT1281" s="104" t="s">
        <v>99</v>
      </c>
      <c r="AU1281" s="104" t="s">
        <v>5</v>
      </c>
      <c r="AV1281" s="101" t="s">
        <v>5</v>
      </c>
      <c r="AW1281" s="101" t="s">
        <v>101</v>
      </c>
      <c r="AX1281" s="101" t="s">
        <v>6</v>
      </c>
      <c r="AY1281" s="104" t="s">
        <v>90</v>
      </c>
    </row>
    <row r="1282" spans="2:65" s="118" customFormat="1" x14ac:dyDescent="0.2">
      <c r="B1282" s="119"/>
      <c r="D1282" s="103" t="s">
        <v>99</v>
      </c>
      <c r="E1282" s="120" t="s">
        <v>3</v>
      </c>
      <c r="F1282" s="121" t="s">
        <v>1644</v>
      </c>
      <c r="H1282" s="120" t="s">
        <v>3</v>
      </c>
      <c r="I1282" s="122"/>
      <c r="L1282" s="119"/>
      <c r="M1282" s="123"/>
      <c r="T1282" s="124"/>
      <c r="AT1282" s="120" t="s">
        <v>99</v>
      </c>
      <c r="AU1282" s="120" t="s">
        <v>5</v>
      </c>
      <c r="AV1282" s="118" t="s">
        <v>89</v>
      </c>
      <c r="AW1282" s="118" t="s">
        <v>101</v>
      </c>
      <c r="AX1282" s="118" t="s">
        <v>6</v>
      </c>
      <c r="AY1282" s="120" t="s">
        <v>90</v>
      </c>
    </row>
    <row r="1283" spans="2:65" s="101" customFormat="1" x14ac:dyDescent="0.2">
      <c r="B1283" s="102"/>
      <c r="D1283" s="103" t="s">
        <v>99</v>
      </c>
      <c r="E1283" s="104" t="s">
        <v>3</v>
      </c>
      <c r="F1283" s="105" t="s">
        <v>1645</v>
      </c>
      <c r="H1283" s="106">
        <v>7</v>
      </c>
      <c r="I1283" s="107"/>
      <c r="L1283" s="102"/>
      <c r="M1283" s="108"/>
      <c r="T1283" s="109"/>
      <c r="AT1283" s="104" t="s">
        <v>99</v>
      </c>
      <c r="AU1283" s="104" t="s">
        <v>5</v>
      </c>
      <c r="AV1283" s="101" t="s">
        <v>5</v>
      </c>
      <c r="AW1283" s="101" t="s">
        <v>101</v>
      </c>
      <c r="AX1283" s="101" t="s">
        <v>6</v>
      </c>
      <c r="AY1283" s="104" t="s">
        <v>90</v>
      </c>
    </row>
    <row r="1284" spans="2:65" s="110" customFormat="1" x14ac:dyDescent="0.2">
      <c r="B1284" s="111"/>
      <c r="D1284" s="103" t="s">
        <v>99</v>
      </c>
      <c r="E1284" s="112" t="s">
        <v>3</v>
      </c>
      <c r="F1284" s="113" t="s">
        <v>103</v>
      </c>
      <c r="H1284" s="114">
        <v>22</v>
      </c>
      <c r="I1284" s="115"/>
      <c r="L1284" s="111"/>
      <c r="M1284" s="116"/>
      <c r="T1284" s="117"/>
      <c r="AT1284" s="112" t="s">
        <v>99</v>
      </c>
      <c r="AU1284" s="112" t="s">
        <v>5</v>
      </c>
      <c r="AV1284" s="110" t="s">
        <v>97</v>
      </c>
      <c r="AW1284" s="110" t="s">
        <v>101</v>
      </c>
      <c r="AX1284" s="110" t="s">
        <v>89</v>
      </c>
      <c r="AY1284" s="112" t="s">
        <v>90</v>
      </c>
    </row>
    <row r="1285" spans="2:65" s="9" customFormat="1" ht="44.25" customHeight="1" x14ac:dyDescent="0.2">
      <c r="B1285" s="86"/>
      <c r="C1285" s="138" t="s">
        <v>1646</v>
      </c>
      <c r="D1285" s="138" t="s">
        <v>498</v>
      </c>
      <c r="E1285" s="139" t="s">
        <v>1647</v>
      </c>
      <c r="F1285" s="140" t="s">
        <v>1648</v>
      </c>
      <c r="G1285" s="141" t="s">
        <v>177</v>
      </c>
      <c r="H1285" s="142">
        <v>22</v>
      </c>
      <c r="I1285" s="143"/>
      <c r="J1285" s="144">
        <f>ROUND(I1285*H1285,2)</f>
        <v>0</v>
      </c>
      <c r="K1285" s="145"/>
      <c r="L1285" s="146"/>
      <c r="M1285" s="147" t="s">
        <v>3</v>
      </c>
      <c r="N1285" s="148" t="s">
        <v>39</v>
      </c>
      <c r="P1285" s="97">
        <f>O1285*H1285</f>
        <v>0</v>
      </c>
      <c r="Q1285" s="97">
        <v>0</v>
      </c>
      <c r="R1285" s="97">
        <f>Q1285*H1285</f>
        <v>0</v>
      </c>
      <c r="S1285" s="97">
        <v>0</v>
      </c>
      <c r="T1285" s="98">
        <f>S1285*H1285</f>
        <v>0</v>
      </c>
      <c r="AR1285" s="99" t="s">
        <v>280</v>
      </c>
      <c r="AT1285" s="99" t="s">
        <v>498</v>
      </c>
      <c r="AU1285" s="99" t="s">
        <v>5</v>
      </c>
      <c r="AY1285" s="1" t="s">
        <v>90</v>
      </c>
      <c r="BE1285" s="100">
        <f>IF(N1285="základná",J1285,0)</f>
        <v>0</v>
      </c>
      <c r="BF1285" s="100">
        <f>IF(N1285="znížená",J1285,0)</f>
        <v>0</v>
      </c>
      <c r="BG1285" s="100">
        <f>IF(N1285="zákl. prenesená",J1285,0)</f>
        <v>0</v>
      </c>
      <c r="BH1285" s="100">
        <f>IF(N1285="zníž. prenesená",J1285,0)</f>
        <v>0</v>
      </c>
      <c r="BI1285" s="100">
        <f>IF(N1285="nulová",J1285,0)</f>
        <v>0</v>
      </c>
      <c r="BJ1285" s="1" t="s">
        <v>5</v>
      </c>
      <c r="BK1285" s="100">
        <f>ROUND(I1285*H1285,2)</f>
        <v>0</v>
      </c>
      <c r="BL1285" s="1" t="s">
        <v>138</v>
      </c>
      <c r="BM1285" s="99" t="s">
        <v>1649</v>
      </c>
    </row>
    <row r="1286" spans="2:65" s="9" customFormat="1" ht="24.2" customHeight="1" x14ac:dyDescent="0.2">
      <c r="B1286" s="86"/>
      <c r="C1286" s="87" t="s">
        <v>1333</v>
      </c>
      <c r="D1286" s="87" t="s">
        <v>93</v>
      </c>
      <c r="E1286" s="88" t="s">
        <v>1650</v>
      </c>
      <c r="F1286" s="89" t="s">
        <v>1651</v>
      </c>
      <c r="G1286" s="90" t="s">
        <v>177</v>
      </c>
      <c r="H1286" s="91">
        <v>25</v>
      </c>
      <c r="I1286" s="92"/>
      <c r="J1286" s="93">
        <f>ROUND(I1286*H1286,2)</f>
        <v>0</v>
      </c>
      <c r="K1286" s="94"/>
      <c r="L1286" s="10"/>
      <c r="M1286" s="95" t="s">
        <v>3</v>
      </c>
      <c r="N1286" s="96" t="s">
        <v>39</v>
      </c>
      <c r="P1286" s="97">
        <f>O1286*H1286</f>
        <v>0</v>
      </c>
      <c r="Q1286" s="97">
        <v>0</v>
      </c>
      <c r="R1286" s="97">
        <f>Q1286*H1286</f>
        <v>0</v>
      </c>
      <c r="S1286" s="97">
        <v>0</v>
      </c>
      <c r="T1286" s="98">
        <f>S1286*H1286</f>
        <v>0</v>
      </c>
      <c r="AR1286" s="99" t="s">
        <v>138</v>
      </c>
      <c r="AT1286" s="99" t="s">
        <v>93</v>
      </c>
      <c r="AU1286" s="99" t="s">
        <v>5</v>
      </c>
      <c r="AY1286" s="1" t="s">
        <v>90</v>
      </c>
      <c r="BE1286" s="100">
        <f>IF(N1286="základná",J1286,0)</f>
        <v>0</v>
      </c>
      <c r="BF1286" s="100">
        <f>IF(N1286="znížená",J1286,0)</f>
        <v>0</v>
      </c>
      <c r="BG1286" s="100">
        <f>IF(N1286="zákl. prenesená",J1286,0)</f>
        <v>0</v>
      </c>
      <c r="BH1286" s="100">
        <f>IF(N1286="zníž. prenesená",J1286,0)</f>
        <v>0</v>
      </c>
      <c r="BI1286" s="100">
        <f>IF(N1286="nulová",J1286,0)</f>
        <v>0</v>
      </c>
      <c r="BJ1286" s="1" t="s">
        <v>5</v>
      </c>
      <c r="BK1286" s="100">
        <f>ROUND(I1286*H1286,2)</f>
        <v>0</v>
      </c>
      <c r="BL1286" s="1" t="s">
        <v>138</v>
      </c>
      <c r="BM1286" s="99" t="s">
        <v>1652</v>
      </c>
    </row>
    <row r="1287" spans="2:65" s="118" customFormat="1" x14ac:dyDescent="0.2">
      <c r="B1287" s="119"/>
      <c r="D1287" s="103" t="s">
        <v>99</v>
      </c>
      <c r="E1287" s="120" t="s">
        <v>3</v>
      </c>
      <c r="F1287" s="121" t="s">
        <v>1653</v>
      </c>
      <c r="H1287" s="120" t="s">
        <v>3</v>
      </c>
      <c r="I1287" s="122"/>
      <c r="L1287" s="119"/>
      <c r="M1287" s="123"/>
      <c r="T1287" s="124"/>
      <c r="AT1287" s="120" t="s">
        <v>99</v>
      </c>
      <c r="AU1287" s="120" t="s">
        <v>5</v>
      </c>
      <c r="AV1287" s="118" t="s">
        <v>89</v>
      </c>
      <c r="AW1287" s="118" t="s">
        <v>101</v>
      </c>
      <c r="AX1287" s="118" t="s">
        <v>6</v>
      </c>
      <c r="AY1287" s="120" t="s">
        <v>90</v>
      </c>
    </row>
    <row r="1288" spans="2:65" s="101" customFormat="1" x14ac:dyDescent="0.2">
      <c r="B1288" s="102"/>
      <c r="D1288" s="103" t="s">
        <v>99</v>
      </c>
      <c r="E1288" s="104" t="s">
        <v>3</v>
      </c>
      <c r="F1288" s="105" t="s">
        <v>1654</v>
      </c>
      <c r="H1288" s="106">
        <v>12</v>
      </c>
      <c r="I1288" s="107"/>
      <c r="L1288" s="102"/>
      <c r="M1288" s="108"/>
      <c r="T1288" s="109"/>
      <c r="AT1288" s="104" t="s">
        <v>99</v>
      </c>
      <c r="AU1288" s="104" t="s">
        <v>5</v>
      </c>
      <c r="AV1288" s="101" t="s">
        <v>5</v>
      </c>
      <c r="AW1288" s="101" t="s">
        <v>101</v>
      </c>
      <c r="AX1288" s="101" t="s">
        <v>6</v>
      </c>
      <c r="AY1288" s="104" t="s">
        <v>90</v>
      </c>
    </row>
    <row r="1289" spans="2:65" s="118" customFormat="1" ht="33.75" x14ac:dyDescent="0.2">
      <c r="B1289" s="119"/>
      <c r="D1289" s="103" t="s">
        <v>99</v>
      </c>
      <c r="E1289" s="120" t="s">
        <v>3</v>
      </c>
      <c r="F1289" s="121" t="s">
        <v>1655</v>
      </c>
      <c r="H1289" s="120" t="s">
        <v>3</v>
      </c>
      <c r="I1289" s="122"/>
      <c r="L1289" s="119"/>
      <c r="M1289" s="123"/>
      <c r="T1289" s="124"/>
      <c r="AT1289" s="120" t="s">
        <v>99</v>
      </c>
      <c r="AU1289" s="120" t="s">
        <v>5</v>
      </c>
      <c r="AV1289" s="118" t="s">
        <v>89</v>
      </c>
      <c r="AW1289" s="118" t="s">
        <v>101</v>
      </c>
      <c r="AX1289" s="118" t="s">
        <v>6</v>
      </c>
      <c r="AY1289" s="120" t="s">
        <v>90</v>
      </c>
    </row>
    <row r="1290" spans="2:65" s="101" customFormat="1" x14ac:dyDescent="0.2">
      <c r="B1290" s="102"/>
      <c r="D1290" s="103" t="s">
        <v>99</v>
      </c>
      <c r="E1290" s="104" t="s">
        <v>3</v>
      </c>
      <c r="F1290" s="105" t="s">
        <v>1656</v>
      </c>
      <c r="H1290" s="106">
        <v>13</v>
      </c>
      <c r="I1290" s="107"/>
      <c r="L1290" s="102"/>
      <c r="M1290" s="108"/>
      <c r="T1290" s="109"/>
      <c r="AT1290" s="104" t="s">
        <v>99</v>
      </c>
      <c r="AU1290" s="104" t="s">
        <v>5</v>
      </c>
      <c r="AV1290" s="101" t="s">
        <v>5</v>
      </c>
      <c r="AW1290" s="101" t="s">
        <v>101</v>
      </c>
      <c r="AX1290" s="101" t="s">
        <v>6</v>
      </c>
      <c r="AY1290" s="104" t="s">
        <v>90</v>
      </c>
    </row>
    <row r="1291" spans="2:65" s="110" customFormat="1" x14ac:dyDescent="0.2">
      <c r="B1291" s="111"/>
      <c r="D1291" s="103" t="s">
        <v>99</v>
      </c>
      <c r="E1291" s="112" t="s">
        <v>3</v>
      </c>
      <c r="F1291" s="113" t="s">
        <v>103</v>
      </c>
      <c r="H1291" s="114">
        <v>25</v>
      </c>
      <c r="I1291" s="115"/>
      <c r="L1291" s="111"/>
      <c r="M1291" s="116"/>
      <c r="T1291" s="117"/>
      <c r="AT1291" s="112" t="s">
        <v>99</v>
      </c>
      <c r="AU1291" s="112" t="s">
        <v>5</v>
      </c>
      <c r="AV1291" s="110" t="s">
        <v>97</v>
      </c>
      <c r="AW1291" s="110" t="s">
        <v>101</v>
      </c>
      <c r="AX1291" s="110" t="s">
        <v>89</v>
      </c>
      <c r="AY1291" s="112" t="s">
        <v>90</v>
      </c>
    </row>
    <row r="1292" spans="2:65" s="9" customFormat="1" ht="49.15" customHeight="1" x14ac:dyDescent="0.2">
      <c r="B1292" s="86"/>
      <c r="C1292" s="138" t="s">
        <v>1657</v>
      </c>
      <c r="D1292" s="138" t="s">
        <v>498</v>
      </c>
      <c r="E1292" s="139" t="s">
        <v>1658</v>
      </c>
      <c r="F1292" s="140" t="s">
        <v>1659</v>
      </c>
      <c r="G1292" s="141" t="s">
        <v>177</v>
      </c>
      <c r="H1292" s="142">
        <v>25</v>
      </c>
      <c r="I1292" s="143"/>
      <c r="J1292" s="144">
        <f>ROUND(I1292*H1292,2)</f>
        <v>0</v>
      </c>
      <c r="K1292" s="145"/>
      <c r="L1292" s="146"/>
      <c r="M1292" s="147" t="s">
        <v>3</v>
      </c>
      <c r="N1292" s="148" t="s">
        <v>39</v>
      </c>
      <c r="P1292" s="97">
        <f>O1292*H1292</f>
        <v>0</v>
      </c>
      <c r="Q1292" s="97">
        <v>0</v>
      </c>
      <c r="R1292" s="97">
        <f>Q1292*H1292</f>
        <v>0</v>
      </c>
      <c r="S1292" s="97">
        <v>0</v>
      </c>
      <c r="T1292" s="98">
        <f>S1292*H1292</f>
        <v>0</v>
      </c>
      <c r="AR1292" s="99" t="s">
        <v>280</v>
      </c>
      <c r="AT1292" s="99" t="s">
        <v>498</v>
      </c>
      <c r="AU1292" s="99" t="s">
        <v>5</v>
      </c>
      <c r="AY1292" s="1" t="s">
        <v>90</v>
      </c>
      <c r="BE1292" s="100">
        <f>IF(N1292="základná",J1292,0)</f>
        <v>0</v>
      </c>
      <c r="BF1292" s="100">
        <f>IF(N1292="znížená",J1292,0)</f>
        <v>0</v>
      </c>
      <c r="BG1292" s="100">
        <f>IF(N1292="zákl. prenesená",J1292,0)</f>
        <v>0</v>
      </c>
      <c r="BH1292" s="100">
        <f>IF(N1292="zníž. prenesená",J1292,0)</f>
        <v>0</v>
      </c>
      <c r="BI1292" s="100">
        <f>IF(N1292="nulová",J1292,0)</f>
        <v>0</v>
      </c>
      <c r="BJ1292" s="1" t="s">
        <v>5</v>
      </c>
      <c r="BK1292" s="100">
        <f>ROUND(I1292*H1292,2)</f>
        <v>0</v>
      </c>
      <c r="BL1292" s="1" t="s">
        <v>138</v>
      </c>
      <c r="BM1292" s="99" t="s">
        <v>1660</v>
      </c>
    </row>
    <row r="1293" spans="2:65" s="9" customFormat="1" ht="24.2" customHeight="1" x14ac:dyDescent="0.2">
      <c r="B1293" s="86"/>
      <c r="C1293" s="87" t="s">
        <v>1337</v>
      </c>
      <c r="D1293" s="87" t="s">
        <v>93</v>
      </c>
      <c r="E1293" s="88" t="s">
        <v>1661</v>
      </c>
      <c r="F1293" s="89" t="s">
        <v>1662</v>
      </c>
      <c r="G1293" s="90" t="s">
        <v>177</v>
      </c>
      <c r="H1293" s="91">
        <v>8</v>
      </c>
      <c r="I1293" s="92"/>
      <c r="J1293" s="93">
        <f>ROUND(I1293*H1293,2)</f>
        <v>0</v>
      </c>
      <c r="K1293" s="94"/>
      <c r="L1293" s="10"/>
      <c r="M1293" s="95" t="s">
        <v>3</v>
      </c>
      <c r="N1293" s="96" t="s">
        <v>39</v>
      </c>
      <c r="P1293" s="97">
        <f>O1293*H1293</f>
        <v>0</v>
      </c>
      <c r="Q1293" s="97">
        <v>0</v>
      </c>
      <c r="R1293" s="97">
        <f>Q1293*H1293</f>
        <v>0</v>
      </c>
      <c r="S1293" s="97">
        <v>0</v>
      </c>
      <c r="T1293" s="98">
        <f>S1293*H1293</f>
        <v>0</v>
      </c>
      <c r="AR1293" s="99" t="s">
        <v>138</v>
      </c>
      <c r="AT1293" s="99" t="s">
        <v>93</v>
      </c>
      <c r="AU1293" s="99" t="s">
        <v>5</v>
      </c>
      <c r="AY1293" s="1" t="s">
        <v>90</v>
      </c>
      <c r="BE1293" s="100">
        <f>IF(N1293="základná",J1293,0)</f>
        <v>0</v>
      </c>
      <c r="BF1293" s="100">
        <f>IF(N1293="znížená",J1293,0)</f>
        <v>0</v>
      </c>
      <c r="BG1293" s="100">
        <f>IF(N1293="zákl. prenesená",J1293,0)</f>
        <v>0</v>
      </c>
      <c r="BH1293" s="100">
        <f>IF(N1293="zníž. prenesená",J1293,0)</f>
        <v>0</v>
      </c>
      <c r="BI1293" s="100">
        <f>IF(N1293="nulová",J1293,0)</f>
        <v>0</v>
      </c>
      <c r="BJ1293" s="1" t="s">
        <v>5</v>
      </c>
      <c r="BK1293" s="100">
        <f>ROUND(I1293*H1293,2)</f>
        <v>0</v>
      </c>
      <c r="BL1293" s="1" t="s">
        <v>138</v>
      </c>
      <c r="BM1293" s="99" t="s">
        <v>1663</v>
      </c>
    </row>
    <row r="1294" spans="2:65" s="118" customFormat="1" x14ac:dyDescent="0.2">
      <c r="B1294" s="119"/>
      <c r="D1294" s="103" t="s">
        <v>99</v>
      </c>
      <c r="E1294" s="120" t="s">
        <v>3</v>
      </c>
      <c r="F1294" s="121" t="s">
        <v>1664</v>
      </c>
      <c r="H1294" s="120" t="s">
        <v>3</v>
      </c>
      <c r="I1294" s="122"/>
      <c r="L1294" s="119"/>
      <c r="M1294" s="123"/>
      <c r="T1294" s="124"/>
      <c r="AT1294" s="120" t="s">
        <v>99</v>
      </c>
      <c r="AU1294" s="120" t="s">
        <v>5</v>
      </c>
      <c r="AV1294" s="118" t="s">
        <v>89</v>
      </c>
      <c r="AW1294" s="118" t="s">
        <v>101</v>
      </c>
      <c r="AX1294" s="118" t="s">
        <v>6</v>
      </c>
      <c r="AY1294" s="120" t="s">
        <v>90</v>
      </c>
    </row>
    <row r="1295" spans="2:65" s="101" customFormat="1" x14ac:dyDescent="0.2">
      <c r="B1295" s="102"/>
      <c r="D1295" s="103" t="s">
        <v>99</v>
      </c>
      <c r="E1295" s="104" t="s">
        <v>3</v>
      </c>
      <c r="F1295" s="105" t="s">
        <v>1665</v>
      </c>
      <c r="H1295" s="106">
        <v>8</v>
      </c>
      <c r="I1295" s="107"/>
      <c r="L1295" s="102"/>
      <c r="M1295" s="108"/>
      <c r="T1295" s="109"/>
      <c r="AT1295" s="104" t="s">
        <v>99</v>
      </c>
      <c r="AU1295" s="104" t="s">
        <v>5</v>
      </c>
      <c r="AV1295" s="101" t="s">
        <v>5</v>
      </c>
      <c r="AW1295" s="101" t="s">
        <v>101</v>
      </c>
      <c r="AX1295" s="101" t="s">
        <v>6</v>
      </c>
      <c r="AY1295" s="104" t="s">
        <v>90</v>
      </c>
    </row>
    <row r="1296" spans="2:65" s="110" customFormat="1" x14ac:dyDescent="0.2">
      <c r="B1296" s="111"/>
      <c r="D1296" s="103" t="s">
        <v>99</v>
      </c>
      <c r="E1296" s="112" t="s">
        <v>3</v>
      </c>
      <c r="F1296" s="113" t="s">
        <v>103</v>
      </c>
      <c r="H1296" s="114">
        <v>8</v>
      </c>
      <c r="I1296" s="115"/>
      <c r="L1296" s="111"/>
      <c r="M1296" s="116"/>
      <c r="T1296" s="117"/>
      <c r="AT1296" s="112" t="s">
        <v>99</v>
      </c>
      <c r="AU1296" s="112" t="s">
        <v>5</v>
      </c>
      <c r="AV1296" s="110" t="s">
        <v>97</v>
      </c>
      <c r="AW1296" s="110" t="s">
        <v>101</v>
      </c>
      <c r="AX1296" s="110" t="s">
        <v>89</v>
      </c>
      <c r="AY1296" s="112" t="s">
        <v>90</v>
      </c>
    </row>
    <row r="1297" spans="2:65" s="9" customFormat="1" ht="37.9" customHeight="1" x14ac:dyDescent="0.2">
      <c r="B1297" s="86"/>
      <c r="C1297" s="138" t="s">
        <v>1666</v>
      </c>
      <c r="D1297" s="138" t="s">
        <v>498</v>
      </c>
      <c r="E1297" s="139" t="s">
        <v>1667</v>
      </c>
      <c r="F1297" s="140" t="s">
        <v>1668</v>
      </c>
      <c r="G1297" s="141" t="s">
        <v>177</v>
      </c>
      <c r="H1297" s="142">
        <v>8</v>
      </c>
      <c r="I1297" s="143"/>
      <c r="J1297" s="144">
        <f>ROUND(I1297*H1297,2)</f>
        <v>0</v>
      </c>
      <c r="K1297" s="145"/>
      <c r="L1297" s="146"/>
      <c r="M1297" s="147" t="s">
        <v>3</v>
      </c>
      <c r="N1297" s="148" t="s">
        <v>39</v>
      </c>
      <c r="P1297" s="97">
        <f>O1297*H1297</f>
        <v>0</v>
      </c>
      <c r="Q1297" s="97">
        <v>0</v>
      </c>
      <c r="R1297" s="97">
        <f>Q1297*H1297</f>
        <v>0</v>
      </c>
      <c r="S1297" s="97">
        <v>0</v>
      </c>
      <c r="T1297" s="98">
        <f>S1297*H1297</f>
        <v>0</v>
      </c>
      <c r="AR1297" s="99" t="s">
        <v>280</v>
      </c>
      <c r="AT1297" s="99" t="s">
        <v>498</v>
      </c>
      <c r="AU1297" s="99" t="s">
        <v>5</v>
      </c>
      <c r="AY1297" s="1" t="s">
        <v>90</v>
      </c>
      <c r="BE1297" s="100">
        <f>IF(N1297="základná",J1297,0)</f>
        <v>0</v>
      </c>
      <c r="BF1297" s="100">
        <f>IF(N1297="znížená",J1297,0)</f>
        <v>0</v>
      </c>
      <c r="BG1297" s="100">
        <f>IF(N1297="zákl. prenesená",J1297,0)</f>
        <v>0</v>
      </c>
      <c r="BH1297" s="100">
        <f>IF(N1297="zníž. prenesená",J1297,0)</f>
        <v>0</v>
      </c>
      <c r="BI1297" s="100">
        <f>IF(N1297="nulová",J1297,0)</f>
        <v>0</v>
      </c>
      <c r="BJ1297" s="1" t="s">
        <v>5</v>
      </c>
      <c r="BK1297" s="100">
        <f>ROUND(I1297*H1297,2)</f>
        <v>0</v>
      </c>
      <c r="BL1297" s="1" t="s">
        <v>138</v>
      </c>
      <c r="BM1297" s="99" t="s">
        <v>1669</v>
      </c>
    </row>
    <row r="1298" spans="2:65" s="9" customFormat="1" ht="21.75" customHeight="1" x14ac:dyDescent="0.2">
      <c r="B1298" s="86"/>
      <c r="C1298" s="87" t="s">
        <v>1340</v>
      </c>
      <c r="D1298" s="87" t="s">
        <v>93</v>
      </c>
      <c r="E1298" s="88" t="s">
        <v>1670</v>
      </c>
      <c r="F1298" s="89" t="s">
        <v>1671</v>
      </c>
      <c r="G1298" s="90" t="s">
        <v>177</v>
      </c>
      <c r="H1298" s="91">
        <v>2</v>
      </c>
      <c r="I1298" s="92"/>
      <c r="J1298" s="93">
        <f>ROUND(I1298*H1298,2)</f>
        <v>0</v>
      </c>
      <c r="K1298" s="94"/>
      <c r="L1298" s="10"/>
      <c r="M1298" s="95" t="s">
        <v>3</v>
      </c>
      <c r="N1298" s="96" t="s">
        <v>39</v>
      </c>
      <c r="P1298" s="97">
        <f>O1298*H1298</f>
        <v>0</v>
      </c>
      <c r="Q1298" s="97">
        <v>5.0299999999999997E-4</v>
      </c>
      <c r="R1298" s="97">
        <f>Q1298*H1298</f>
        <v>1.0059999999999999E-3</v>
      </c>
      <c r="S1298" s="97">
        <v>0</v>
      </c>
      <c r="T1298" s="98">
        <f>S1298*H1298</f>
        <v>0</v>
      </c>
      <c r="AR1298" s="99" t="s">
        <v>138</v>
      </c>
      <c r="AT1298" s="99" t="s">
        <v>93</v>
      </c>
      <c r="AU1298" s="99" t="s">
        <v>5</v>
      </c>
      <c r="AY1298" s="1" t="s">
        <v>90</v>
      </c>
      <c r="BE1298" s="100">
        <f>IF(N1298="základná",J1298,0)</f>
        <v>0</v>
      </c>
      <c r="BF1298" s="100">
        <f>IF(N1298="znížená",J1298,0)</f>
        <v>0</v>
      </c>
      <c r="BG1298" s="100">
        <f>IF(N1298="zákl. prenesená",J1298,0)</f>
        <v>0</v>
      </c>
      <c r="BH1298" s="100">
        <f>IF(N1298="zníž. prenesená",J1298,0)</f>
        <v>0</v>
      </c>
      <c r="BI1298" s="100">
        <f>IF(N1298="nulová",J1298,0)</f>
        <v>0</v>
      </c>
      <c r="BJ1298" s="1" t="s">
        <v>5</v>
      </c>
      <c r="BK1298" s="100">
        <f>ROUND(I1298*H1298,2)</f>
        <v>0</v>
      </c>
      <c r="BL1298" s="1" t="s">
        <v>138</v>
      </c>
      <c r="BM1298" s="99" t="s">
        <v>1672</v>
      </c>
    </row>
    <row r="1299" spans="2:65" s="118" customFormat="1" x14ac:dyDescent="0.2">
      <c r="B1299" s="119"/>
      <c r="D1299" s="103" t="s">
        <v>99</v>
      </c>
      <c r="E1299" s="120" t="s">
        <v>3</v>
      </c>
      <c r="F1299" s="121" t="s">
        <v>1673</v>
      </c>
      <c r="H1299" s="120" t="s">
        <v>3</v>
      </c>
      <c r="I1299" s="122"/>
      <c r="L1299" s="119"/>
      <c r="M1299" s="123"/>
      <c r="T1299" s="124"/>
      <c r="AT1299" s="120" t="s">
        <v>99</v>
      </c>
      <c r="AU1299" s="120" t="s">
        <v>5</v>
      </c>
      <c r="AV1299" s="118" t="s">
        <v>89</v>
      </c>
      <c r="AW1299" s="118" t="s">
        <v>101</v>
      </c>
      <c r="AX1299" s="118" t="s">
        <v>6</v>
      </c>
      <c r="AY1299" s="120" t="s">
        <v>90</v>
      </c>
    </row>
    <row r="1300" spans="2:65" s="101" customFormat="1" x14ac:dyDescent="0.2">
      <c r="B1300" s="102"/>
      <c r="D1300" s="103" t="s">
        <v>99</v>
      </c>
      <c r="E1300" s="104" t="s">
        <v>3</v>
      </c>
      <c r="F1300" s="105" t="s">
        <v>1674</v>
      </c>
      <c r="H1300" s="106">
        <v>2</v>
      </c>
      <c r="I1300" s="107"/>
      <c r="L1300" s="102"/>
      <c r="M1300" s="108"/>
      <c r="T1300" s="109"/>
      <c r="AT1300" s="104" t="s">
        <v>99</v>
      </c>
      <c r="AU1300" s="104" t="s">
        <v>5</v>
      </c>
      <c r="AV1300" s="101" t="s">
        <v>5</v>
      </c>
      <c r="AW1300" s="101" t="s">
        <v>101</v>
      </c>
      <c r="AX1300" s="101" t="s">
        <v>6</v>
      </c>
      <c r="AY1300" s="104" t="s">
        <v>90</v>
      </c>
    </row>
    <row r="1301" spans="2:65" s="110" customFormat="1" x14ac:dyDescent="0.2">
      <c r="B1301" s="111"/>
      <c r="D1301" s="103" t="s">
        <v>99</v>
      </c>
      <c r="E1301" s="112" t="s">
        <v>3</v>
      </c>
      <c r="F1301" s="113" t="s">
        <v>103</v>
      </c>
      <c r="H1301" s="114">
        <v>2</v>
      </c>
      <c r="I1301" s="115"/>
      <c r="L1301" s="111"/>
      <c r="M1301" s="116"/>
      <c r="T1301" s="117"/>
      <c r="AT1301" s="112" t="s">
        <v>99</v>
      </c>
      <c r="AU1301" s="112" t="s">
        <v>5</v>
      </c>
      <c r="AV1301" s="110" t="s">
        <v>97</v>
      </c>
      <c r="AW1301" s="110" t="s">
        <v>101</v>
      </c>
      <c r="AX1301" s="110" t="s">
        <v>89</v>
      </c>
      <c r="AY1301" s="112" t="s">
        <v>90</v>
      </c>
    </row>
    <row r="1302" spans="2:65" s="9" customFormat="1" ht="37.9" customHeight="1" x14ac:dyDescent="0.2">
      <c r="B1302" s="86"/>
      <c r="C1302" s="138" t="s">
        <v>1675</v>
      </c>
      <c r="D1302" s="138" t="s">
        <v>498</v>
      </c>
      <c r="E1302" s="139" t="s">
        <v>1676</v>
      </c>
      <c r="F1302" s="140" t="s">
        <v>1677</v>
      </c>
      <c r="G1302" s="141" t="s">
        <v>177</v>
      </c>
      <c r="H1302" s="142">
        <v>2</v>
      </c>
      <c r="I1302" s="143"/>
      <c r="J1302" s="144">
        <f>ROUND(I1302*H1302,2)</f>
        <v>0</v>
      </c>
      <c r="K1302" s="145"/>
      <c r="L1302" s="146"/>
      <c r="M1302" s="147" t="s">
        <v>3</v>
      </c>
      <c r="N1302" s="148" t="s">
        <v>39</v>
      </c>
      <c r="P1302" s="97">
        <f>O1302*H1302</f>
        <v>0</v>
      </c>
      <c r="Q1302" s="97">
        <v>0</v>
      </c>
      <c r="R1302" s="97">
        <f>Q1302*H1302</f>
        <v>0</v>
      </c>
      <c r="S1302" s="97">
        <v>0</v>
      </c>
      <c r="T1302" s="98">
        <f>S1302*H1302</f>
        <v>0</v>
      </c>
      <c r="AR1302" s="99" t="s">
        <v>280</v>
      </c>
      <c r="AT1302" s="99" t="s">
        <v>498</v>
      </c>
      <c r="AU1302" s="99" t="s">
        <v>5</v>
      </c>
      <c r="AY1302" s="1" t="s">
        <v>90</v>
      </c>
      <c r="BE1302" s="100">
        <f>IF(N1302="základná",J1302,0)</f>
        <v>0</v>
      </c>
      <c r="BF1302" s="100">
        <f>IF(N1302="znížená",J1302,0)</f>
        <v>0</v>
      </c>
      <c r="BG1302" s="100">
        <f>IF(N1302="zákl. prenesená",J1302,0)</f>
        <v>0</v>
      </c>
      <c r="BH1302" s="100">
        <f>IF(N1302="zníž. prenesená",J1302,0)</f>
        <v>0</v>
      </c>
      <c r="BI1302" s="100">
        <f>IF(N1302="nulová",J1302,0)</f>
        <v>0</v>
      </c>
      <c r="BJ1302" s="1" t="s">
        <v>5</v>
      </c>
      <c r="BK1302" s="100">
        <f>ROUND(I1302*H1302,2)</f>
        <v>0</v>
      </c>
      <c r="BL1302" s="1" t="s">
        <v>138</v>
      </c>
      <c r="BM1302" s="99" t="s">
        <v>1678</v>
      </c>
    </row>
    <row r="1303" spans="2:65" s="9" customFormat="1" ht="24.2" customHeight="1" x14ac:dyDescent="0.2">
      <c r="B1303" s="86"/>
      <c r="C1303" s="87" t="s">
        <v>1344</v>
      </c>
      <c r="D1303" s="87" t="s">
        <v>93</v>
      </c>
      <c r="E1303" s="88" t="s">
        <v>1679</v>
      </c>
      <c r="F1303" s="89" t="s">
        <v>1680</v>
      </c>
      <c r="G1303" s="90" t="s">
        <v>1099</v>
      </c>
      <c r="H1303" s="149"/>
      <c r="I1303" s="92"/>
      <c r="J1303" s="93">
        <f>ROUND(I1303*H1303,2)</f>
        <v>0</v>
      </c>
      <c r="K1303" s="94"/>
      <c r="L1303" s="10"/>
      <c r="M1303" s="95" t="s">
        <v>3</v>
      </c>
      <c r="N1303" s="96" t="s">
        <v>39</v>
      </c>
      <c r="P1303" s="97">
        <f>O1303*H1303</f>
        <v>0</v>
      </c>
      <c r="Q1303" s="97">
        <v>0</v>
      </c>
      <c r="R1303" s="97">
        <f>Q1303*H1303</f>
        <v>0</v>
      </c>
      <c r="S1303" s="97">
        <v>0</v>
      </c>
      <c r="T1303" s="98">
        <f>S1303*H1303</f>
        <v>0</v>
      </c>
      <c r="AR1303" s="99" t="s">
        <v>138</v>
      </c>
      <c r="AT1303" s="99" t="s">
        <v>93</v>
      </c>
      <c r="AU1303" s="99" t="s">
        <v>5</v>
      </c>
      <c r="AY1303" s="1" t="s">
        <v>90</v>
      </c>
      <c r="BE1303" s="100">
        <f>IF(N1303="základná",J1303,0)</f>
        <v>0</v>
      </c>
      <c r="BF1303" s="100">
        <f>IF(N1303="znížená",J1303,0)</f>
        <v>0</v>
      </c>
      <c r="BG1303" s="100">
        <f>IF(N1303="zákl. prenesená",J1303,0)</f>
        <v>0</v>
      </c>
      <c r="BH1303" s="100">
        <f>IF(N1303="zníž. prenesená",J1303,0)</f>
        <v>0</v>
      </c>
      <c r="BI1303" s="100">
        <f>IF(N1303="nulová",J1303,0)</f>
        <v>0</v>
      </c>
      <c r="BJ1303" s="1" t="s">
        <v>5</v>
      </c>
      <c r="BK1303" s="100">
        <f>ROUND(I1303*H1303,2)</f>
        <v>0</v>
      </c>
      <c r="BL1303" s="1" t="s">
        <v>138</v>
      </c>
      <c r="BM1303" s="99" t="s">
        <v>1681</v>
      </c>
    </row>
    <row r="1304" spans="2:65" s="73" customFormat="1" ht="22.9" customHeight="1" x14ac:dyDescent="0.2">
      <c r="B1304" s="74"/>
      <c r="D1304" s="75" t="s">
        <v>86</v>
      </c>
      <c r="E1304" s="84" t="s">
        <v>324</v>
      </c>
      <c r="F1304" s="84" t="s">
        <v>325</v>
      </c>
      <c r="I1304" s="77"/>
      <c r="J1304" s="85">
        <f>BK1304</f>
        <v>0</v>
      </c>
      <c r="L1304" s="74"/>
      <c r="M1304" s="79"/>
      <c r="P1304" s="80">
        <f>SUM(P1305:P1329)</f>
        <v>0</v>
      </c>
      <c r="R1304" s="80">
        <f>SUM(R1305:R1329)</f>
        <v>0.1229690476292</v>
      </c>
      <c r="T1304" s="81">
        <f>SUM(T1305:T1329)</f>
        <v>0</v>
      </c>
      <c r="AR1304" s="75" t="s">
        <v>5</v>
      </c>
      <c r="AT1304" s="82" t="s">
        <v>86</v>
      </c>
      <c r="AU1304" s="82" t="s">
        <v>89</v>
      </c>
      <c r="AY1304" s="75" t="s">
        <v>90</v>
      </c>
      <c r="BK1304" s="83">
        <f>SUM(BK1305:BK1329)</f>
        <v>0</v>
      </c>
    </row>
    <row r="1305" spans="2:65" s="9" customFormat="1" ht="24.2" customHeight="1" x14ac:dyDescent="0.2">
      <c r="B1305" s="86"/>
      <c r="C1305" s="87" t="s">
        <v>1682</v>
      </c>
      <c r="D1305" s="87" t="s">
        <v>93</v>
      </c>
      <c r="E1305" s="88" t="s">
        <v>1683</v>
      </c>
      <c r="F1305" s="89" t="s">
        <v>1684</v>
      </c>
      <c r="G1305" s="90" t="s">
        <v>177</v>
      </c>
      <c r="H1305" s="91">
        <v>1</v>
      </c>
      <c r="I1305" s="92"/>
      <c r="J1305" s="93">
        <f>ROUND(I1305*H1305,2)</f>
        <v>0</v>
      </c>
      <c r="K1305" s="94"/>
      <c r="L1305" s="10"/>
      <c r="M1305" s="95" t="s">
        <v>3</v>
      </c>
      <c r="N1305" s="96" t="s">
        <v>39</v>
      </c>
      <c r="P1305" s="97">
        <f>O1305*H1305</f>
        <v>0</v>
      </c>
      <c r="Q1305" s="97">
        <v>0</v>
      </c>
      <c r="R1305" s="97">
        <f>Q1305*H1305</f>
        <v>0</v>
      </c>
      <c r="S1305" s="97">
        <v>0</v>
      </c>
      <c r="T1305" s="98">
        <f>S1305*H1305</f>
        <v>0</v>
      </c>
      <c r="AR1305" s="99" t="s">
        <v>138</v>
      </c>
      <c r="AT1305" s="99" t="s">
        <v>93</v>
      </c>
      <c r="AU1305" s="99" t="s">
        <v>5</v>
      </c>
      <c r="AY1305" s="1" t="s">
        <v>90</v>
      </c>
      <c r="BE1305" s="100">
        <f>IF(N1305="základná",J1305,0)</f>
        <v>0</v>
      </c>
      <c r="BF1305" s="100">
        <f>IF(N1305="znížená",J1305,0)</f>
        <v>0</v>
      </c>
      <c r="BG1305" s="100">
        <f>IF(N1305="zákl. prenesená",J1305,0)</f>
        <v>0</v>
      </c>
      <c r="BH1305" s="100">
        <f>IF(N1305="zníž. prenesená",J1305,0)</f>
        <v>0</v>
      </c>
      <c r="BI1305" s="100">
        <f>IF(N1305="nulová",J1305,0)</f>
        <v>0</v>
      </c>
      <c r="BJ1305" s="1" t="s">
        <v>5</v>
      </c>
      <c r="BK1305" s="100">
        <f>ROUND(I1305*H1305,2)</f>
        <v>0</v>
      </c>
      <c r="BL1305" s="1" t="s">
        <v>138</v>
      </c>
      <c r="BM1305" s="99" t="s">
        <v>1685</v>
      </c>
    </row>
    <row r="1306" spans="2:65" s="9" customFormat="1" ht="24.2" customHeight="1" x14ac:dyDescent="0.2">
      <c r="B1306" s="86"/>
      <c r="C1306" s="138" t="s">
        <v>1348</v>
      </c>
      <c r="D1306" s="138" t="s">
        <v>498</v>
      </c>
      <c r="E1306" s="139" t="s">
        <v>1686</v>
      </c>
      <c r="F1306" s="140" t="s">
        <v>1687</v>
      </c>
      <c r="G1306" s="141" t="s">
        <v>177</v>
      </c>
      <c r="H1306" s="142">
        <v>1</v>
      </c>
      <c r="I1306" s="143"/>
      <c r="J1306" s="144">
        <f>ROUND(I1306*H1306,2)</f>
        <v>0</v>
      </c>
      <c r="K1306" s="145"/>
      <c r="L1306" s="146"/>
      <c r="M1306" s="147" t="s">
        <v>3</v>
      </c>
      <c r="N1306" s="148" t="s">
        <v>39</v>
      </c>
      <c r="P1306" s="97">
        <f>O1306*H1306</f>
        <v>0</v>
      </c>
      <c r="Q1306" s="97">
        <v>0</v>
      </c>
      <c r="R1306" s="97">
        <f>Q1306*H1306</f>
        <v>0</v>
      </c>
      <c r="S1306" s="97">
        <v>0</v>
      </c>
      <c r="T1306" s="98">
        <f>S1306*H1306</f>
        <v>0</v>
      </c>
      <c r="AR1306" s="99" t="s">
        <v>280</v>
      </c>
      <c r="AT1306" s="99" t="s">
        <v>498</v>
      </c>
      <c r="AU1306" s="99" t="s">
        <v>5</v>
      </c>
      <c r="AY1306" s="1" t="s">
        <v>90</v>
      </c>
      <c r="BE1306" s="100">
        <f>IF(N1306="základná",J1306,0)</f>
        <v>0</v>
      </c>
      <c r="BF1306" s="100">
        <f>IF(N1306="znížená",J1306,0)</f>
        <v>0</v>
      </c>
      <c r="BG1306" s="100">
        <f>IF(N1306="zákl. prenesená",J1306,0)</f>
        <v>0</v>
      </c>
      <c r="BH1306" s="100">
        <f>IF(N1306="zníž. prenesená",J1306,0)</f>
        <v>0</v>
      </c>
      <c r="BI1306" s="100">
        <f>IF(N1306="nulová",J1306,0)</f>
        <v>0</v>
      </c>
      <c r="BJ1306" s="1" t="s">
        <v>5</v>
      </c>
      <c r="BK1306" s="100">
        <f>ROUND(I1306*H1306,2)</f>
        <v>0</v>
      </c>
      <c r="BL1306" s="1" t="s">
        <v>138</v>
      </c>
      <c r="BM1306" s="99" t="s">
        <v>1688</v>
      </c>
    </row>
    <row r="1307" spans="2:65" s="9" customFormat="1" ht="24.2" customHeight="1" x14ac:dyDescent="0.2">
      <c r="B1307" s="86"/>
      <c r="C1307" s="87" t="s">
        <v>1689</v>
      </c>
      <c r="D1307" s="87" t="s">
        <v>93</v>
      </c>
      <c r="E1307" s="88" t="s">
        <v>1690</v>
      </c>
      <c r="F1307" s="89" t="s">
        <v>1691</v>
      </c>
      <c r="G1307" s="90" t="s">
        <v>164</v>
      </c>
      <c r="H1307" s="91">
        <v>9.6649999999999991</v>
      </c>
      <c r="I1307" s="92"/>
      <c r="J1307" s="93">
        <f>ROUND(I1307*H1307,2)</f>
        <v>0</v>
      </c>
      <c r="K1307" s="94"/>
      <c r="L1307" s="10"/>
      <c r="M1307" s="95" t="s">
        <v>3</v>
      </c>
      <c r="N1307" s="96" t="s">
        <v>39</v>
      </c>
      <c r="P1307" s="97">
        <f>O1307*H1307</f>
        <v>0</v>
      </c>
      <c r="Q1307" s="97">
        <v>4.5899999999999998E-5</v>
      </c>
      <c r="R1307" s="97">
        <f>Q1307*H1307</f>
        <v>4.4362349999999993E-4</v>
      </c>
      <c r="S1307" s="97">
        <v>0</v>
      </c>
      <c r="T1307" s="98">
        <f>S1307*H1307</f>
        <v>0</v>
      </c>
      <c r="AR1307" s="99" t="s">
        <v>138</v>
      </c>
      <c r="AT1307" s="99" t="s">
        <v>93</v>
      </c>
      <c r="AU1307" s="99" t="s">
        <v>5</v>
      </c>
      <c r="AY1307" s="1" t="s">
        <v>90</v>
      </c>
      <c r="BE1307" s="100">
        <f>IF(N1307="základná",J1307,0)</f>
        <v>0</v>
      </c>
      <c r="BF1307" s="100">
        <f>IF(N1307="znížená",J1307,0)</f>
        <v>0</v>
      </c>
      <c r="BG1307" s="100">
        <f>IF(N1307="zákl. prenesená",J1307,0)</f>
        <v>0</v>
      </c>
      <c r="BH1307" s="100">
        <f>IF(N1307="zníž. prenesená",J1307,0)</f>
        <v>0</v>
      </c>
      <c r="BI1307" s="100">
        <f>IF(N1307="nulová",J1307,0)</f>
        <v>0</v>
      </c>
      <c r="BJ1307" s="1" t="s">
        <v>5</v>
      </c>
      <c r="BK1307" s="100">
        <f>ROUND(I1307*H1307,2)</f>
        <v>0</v>
      </c>
      <c r="BL1307" s="1" t="s">
        <v>138</v>
      </c>
      <c r="BM1307" s="99" t="s">
        <v>1692</v>
      </c>
    </row>
    <row r="1308" spans="2:65" s="118" customFormat="1" x14ac:dyDescent="0.2">
      <c r="B1308" s="119"/>
      <c r="D1308" s="103" t="s">
        <v>99</v>
      </c>
      <c r="E1308" s="120" t="s">
        <v>3</v>
      </c>
      <c r="F1308" s="121" t="s">
        <v>1693</v>
      </c>
      <c r="H1308" s="120" t="s">
        <v>3</v>
      </c>
      <c r="I1308" s="122"/>
      <c r="L1308" s="119"/>
      <c r="M1308" s="123"/>
      <c r="T1308" s="124"/>
      <c r="AT1308" s="120" t="s">
        <v>99</v>
      </c>
      <c r="AU1308" s="120" t="s">
        <v>5</v>
      </c>
      <c r="AV1308" s="118" t="s">
        <v>89</v>
      </c>
      <c r="AW1308" s="118" t="s">
        <v>101</v>
      </c>
      <c r="AX1308" s="118" t="s">
        <v>6</v>
      </c>
      <c r="AY1308" s="120" t="s">
        <v>90</v>
      </c>
    </row>
    <row r="1309" spans="2:65" s="101" customFormat="1" x14ac:dyDescent="0.2">
      <c r="B1309" s="102"/>
      <c r="D1309" s="103" t="s">
        <v>99</v>
      </c>
      <c r="E1309" s="104" t="s">
        <v>3</v>
      </c>
      <c r="F1309" s="105" t="s">
        <v>1694</v>
      </c>
      <c r="H1309" s="106">
        <v>9.6649999999999991</v>
      </c>
      <c r="I1309" s="107"/>
      <c r="L1309" s="102"/>
      <c r="M1309" s="108"/>
      <c r="T1309" s="109"/>
      <c r="AT1309" s="104" t="s">
        <v>99</v>
      </c>
      <c r="AU1309" s="104" t="s">
        <v>5</v>
      </c>
      <c r="AV1309" s="101" t="s">
        <v>5</v>
      </c>
      <c r="AW1309" s="101" t="s">
        <v>101</v>
      </c>
      <c r="AX1309" s="101" t="s">
        <v>6</v>
      </c>
      <c r="AY1309" s="104" t="s">
        <v>90</v>
      </c>
    </row>
    <row r="1310" spans="2:65" s="110" customFormat="1" x14ac:dyDescent="0.2">
      <c r="B1310" s="111"/>
      <c r="D1310" s="103" t="s">
        <v>99</v>
      </c>
      <c r="E1310" s="112" t="s">
        <v>3</v>
      </c>
      <c r="F1310" s="113" t="s">
        <v>103</v>
      </c>
      <c r="H1310" s="114">
        <v>9.6649999999999991</v>
      </c>
      <c r="I1310" s="115"/>
      <c r="L1310" s="111"/>
      <c r="M1310" s="116"/>
      <c r="T1310" s="117"/>
      <c r="AT1310" s="112" t="s">
        <v>99</v>
      </c>
      <c r="AU1310" s="112" t="s">
        <v>5</v>
      </c>
      <c r="AV1310" s="110" t="s">
        <v>97</v>
      </c>
      <c r="AW1310" s="110" t="s">
        <v>101</v>
      </c>
      <c r="AX1310" s="110" t="s">
        <v>89</v>
      </c>
      <c r="AY1310" s="112" t="s">
        <v>90</v>
      </c>
    </row>
    <row r="1311" spans="2:65" s="9" customFormat="1" ht="37.9" customHeight="1" x14ac:dyDescent="0.2">
      <c r="B1311" s="86"/>
      <c r="C1311" s="138" t="s">
        <v>1352</v>
      </c>
      <c r="D1311" s="138" t="s">
        <v>498</v>
      </c>
      <c r="E1311" s="139" t="s">
        <v>1695</v>
      </c>
      <c r="F1311" s="140" t="s">
        <v>1696</v>
      </c>
      <c r="G1311" s="141" t="s">
        <v>359</v>
      </c>
      <c r="H1311" s="142">
        <v>175.23</v>
      </c>
      <c r="I1311" s="143"/>
      <c r="J1311" s="144">
        <f>ROUND(I1311*H1311,2)</f>
        <v>0</v>
      </c>
      <c r="K1311" s="145"/>
      <c r="L1311" s="146"/>
      <c r="M1311" s="147" t="s">
        <v>3</v>
      </c>
      <c r="N1311" s="148" t="s">
        <v>39</v>
      </c>
      <c r="P1311" s="97">
        <f>O1311*H1311</f>
        <v>0</v>
      </c>
      <c r="Q1311" s="97">
        <v>0</v>
      </c>
      <c r="R1311" s="97">
        <f>Q1311*H1311</f>
        <v>0</v>
      </c>
      <c r="S1311" s="97">
        <v>0</v>
      </c>
      <c r="T1311" s="98">
        <f>S1311*H1311</f>
        <v>0</v>
      </c>
      <c r="AR1311" s="99" t="s">
        <v>280</v>
      </c>
      <c r="AT1311" s="99" t="s">
        <v>498</v>
      </c>
      <c r="AU1311" s="99" t="s">
        <v>5</v>
      </c>
      <c r="AY1311" s="1" t="s">
        <v>90</v>
      </c>
      <c r="BE1311" s="100">
        <f>IF(N1311="základná",J1311,0)</f>
        <v>0</v>
      </c>
      <c r="BF1311" s="100">
        <f>IF(N1311="znížená",J1311,0)</f>
        <v>0</v>
      </c>
      <c r="BG1311" s="100">
        <f>IF(N1311="zákl. prenesená",J1311,0)</f>
        <v>0</v>
      </c>
      <c r="BH1311" s="100">
        <f>IF(N1311="zníž. prenesená",J1311,0)</f>
        <v>0</v>
      </c>
      <c r="BI1311" s="100">
        <f>IF(N1311="nulová",J1311,0)</f>
        <v>0</v>
      </c>
      <c r="BJ1311" s="1" t="s">
        <v>5</v>
      </c>
      <c r="BK1311" s="100">
        <f>ROUND(I1311*H1311,2)</f>
        <v>0</v>
      </c>
      <c r="BL1311" s="1" t="s">
        <v>138</v>
      </c>
      <c r="BM1311" s="99" t="s">
        <v>1697</v>
      </c>
    </row>
    <row r="1312" spans="2:65" s="118" customFormat="1" x14ac:dyDescent="0.2">
      <c r="B1312" s="119"/>
      <c r="D1312" s="103" t="s">
        <v>99</v>
      </c>
      <c r="E1312" s="120" t="s">
        <v>3</v>
      </c>
      <c r="F1312" s="121" t="s">
        <v>1698</v>
      </c>
      <c r="H1312" s="120" t="s">
        <v>3</v>
      </c>
      <c r="I1312" s="122"/>
      <c r="L1312" s="119"/>
      <c r="M1312" s="123"/>
      <c r="T1312" s="124"/>
      <c r="AT1312" s="120" t="s">
        <v>99</v>
      </c>
      <c r="AU1312" s="120" t="s">
        <v>5</v>
      </c>
      <c r="AV1312" s="118" t="s">
        <v>89</v>
      </c>
      <c r="AW1312" s="118" t="s">
        <v>101</v>
      </c>
      <c r="AX1312" s="118" t="s">
        <v>6</v>
      </c>
      <c r="AY1312" s="120" t="s">
        <v>90</v>
      </c>
    </row>
    <row r="1313" spans="2:65" s="101" customFormat="1" x14ac:dyDescent="0.2">
      <c r="B1313" s="102"/>
      <c r="D1313" s="103" t="s">
        <v>99</v>
      </c>
      <c r="E1313" s="104" t="s">
        <v>3</v>
      </c>
      <c r="F1313" s="105" t="s">
        <v>1699</v>
      </c>
      <c r="H1313" s="106">
        <v>175.23</v>
      </c>
      <c r="I1313" s="107"/>
      <c r="L1313" s="102"/>
      <c r="M1313" s="108"/>
      <c r="T1313" s="109"/>
      <c r="AT1313" s="104" t="s">
        <v>99</v>
      </c>
      <c r="AU1313" s="104" t="s">
        <v>5</v>
      </c>
      <c r="AV1313" s="101" t="s">
        <v>5</v>
      </c>
      <c r="AW1313" s="101" t="s">
        <v>101</v>
      </c>
      <c r="AX1313" s="101" t="s">
        <v>6</v>
      </c>
      <c r="AY1313" s="104" t="s">
        <v>90</v>
      </c>
    </row>
    <row r="1314" spans="2:65" s="110" customFormat="1" x14ac:dyDescent="0.2">
      <c r="B1314" s="111"/>
      <c r="D1314" s="103" t="s">
        <v>99</v>
      </c>
      <c r="E1314" s="112" t="s">
        <v>3</v>
      </c>
      <c r="F1314" s="113" t="s">
        <v>103</v>
      </c>
      <c r="H1314" s="114">
        <v>175.23</v>
      </c>
      <c r="I1314" s="115"/>
      <c r="L1314" s="111"/>
      <c r="M1314" s="116"/>
      <c r="T1314" s="117"/>
      <c r="AT1314" s="112" t="s">
        <v>99</v>
      </c>
      <c r="AU1314" s="112" t="s">
        <v>5</v>
      </c>
      <c r="AV1314" s="110" t="s">
        <v>97</v>
      </c>
      <c r="AW1314" s="110" t="s">
        <v>101</v>
      </c>
      <c r="AX1314" s="110" t="s">
        <v>89</v>
      </c>
      <c r="AY1314" s="112" t="s">
        <v>90</v>
      </c>
    </row>
    <row r="1315" spans="2:65" s="9" customFormat="1" ht="24.2" customHeight="1" x14ac:dyDescent="0.2">
      <c r="B1315" s="86"/>
      <c r="C1315" s="87" t="s">
        <v>1700</v>
      </c>
      <c r="D1315" s="87" t="s">
        <v>93</v>
      </c>
      <c r="E1315" s="88" t="s">
        <v>1701</v>
      </c>
      <c r="F1315" s="89" t="s">
        <v>1702</v>
      </c>
      <c r="G1315" s="90" t="s">
        <v>164</v>
      </c>
      <c r="H1315" s="91">
        <v>44.707999999999998</v>
      </c>
      <c r="I1315" s="92"/>
      <c r="J1315" s="93">
        <f>ROUND(I1315*H1315,2)</f>
        <v>0</v>
      </c>
      <c r="K1315" s="94"/>
      <c r="L1315" s="10"/>
      <c r="M1315" s="95" t="s">
        <v>3</v>
      </c>
      <c r="N1315" s="96" t="s">
        <v>39</v>
      </c>
      <c r="P1315" s="97">
        <f>O1315*H1315</f>
        <v>0</v>
      </c>
      <c r="Q1315" s="97">
        <v>4.5899999999999998E-5</v>
      </c>
      <c r="R1315" s="97">
        <f>Q1315*H1315</f>
        <v>2.0520971999999998E-3</v>
      </c>
      <c r="S1315" s="97">
        <v>0</v>
      </c>
      <c r="T1315" s="98">
        <f>S1315*H1315</f>
        <v>0</v>
      </c>
      <c r="AR1315" s="99" t="s">
        <v>138</v>
      </c>
      <c r="AT1315" s="99" t="s">
        <v>93</v>
      </c>
      <c r="AU1315" s="99" t="s">
        <v>5</v>
      </c>
      <c r="AY1315" s="1" t="s">
        <v>90</v>
      </c>
      <c r="BE1315" s="100">
        <f>IF(N1315="základná",J1315,0)</f>
        <v>0</v>
      </c>
      <c r="BF1315" s="100">
        <f>IF(N1315="znížená",J1315,0)</f>
        <v>0</v>
      </c>
      <c r="BG1315" s="100">
        <f>IF(N1315="zákl. prenesená",J1315,0)</f>
        <v>0</v>
      </c>
      <c r="BH1315" s="100">
        <f>IF(N1315="zníž. prenesená",J1315,0)</f>
        <v>0</v>
      </c>
      <c r="BI1315" s="100">
        <f>IF(N1315="nulová",J1315,0)</f>
        <v>0</v>
      </c>
      <c r="BJ1315" s="1" t="s">
        <v>5</v>
      </c>
      <c r="BK1315" s="100">
        <f>ROUND(I1315*H1315,2)</f>
        <v>0</v>
      </c>
      <c r="BL1315" s="1" t="s">
        <v>138</v>
      </c>
      <c r="BM1315" s="99" t="s">
        <v>1703</v>
      </c>
    </row>
    <row r="1316" spans="2:65" s="118" customFormat="1" x14ac:dyDescent="0.2">
      <c r="B1316" s="119"/>
      <c r="D1316" s="103" t="s">
        <v>99</v>
      </c>
      <c r="E1316" s="120" t="s">
        <v>3</v>
      </c>
      <c r="F1316" s="121" t="s">
        <v>1704</v>
      </c>
      <c r="H1316" s="120" t="s">
        <v>3</v>
      </c>
      <c r="I1316" s="122"/>
      <c r="L1316" s="119"/>
      <c r="M1316" s="123"/>
      <c r="T1316" s="124"/>
      <c r="AT1316" s="120" t="s">
        <v>99</v>
      </c>
      <c r="AU1316" s="120" t="s">
        <v>5</v>
      </c>
      <c r="AV1316" s="118" t="s">
        <v>89</v>
      </c>
      <c r="AW1316" s="118" t="s">
        <v>101</v>
      </c>
      <c r="AX1316" s="118" t="s">
        <v>6</v>
      </c>
      <c r="AY1316" s="120" t="s">
        <v>90</v>
      </c>
    </row>
    <row r="1317" spans="2:65" s="101" customFormat="1" ht="22.5" x14ac:dyDescent="0.2">
      <c r="B1317" s="102"/>
      <c r="D1317" s="103" t="s">
        <v>99</v>
      </c>
      <c r="E1317" s="104" t="s">
        <v>3</v>
      </c>
      <c r="F1317" s="105" t="s">
        <v>1705</v>
      </c>
      <c r="H1317" s="106">
        <v>44.707999999999998</v>
      </c>
      <c r="I1317" s="107"/>
      <c r="L1317" s="102"/>
      <c r="M1317" s="108"/>
      <c r="T1317" s="109"/>
      <c r="AT1317" s="104" t="s">
        <v>99</v>
      </c>
      <c r="AU1317" s="104" t="s">
        <v>5</v>
      </c>
      <c r="AV1317" s="101" t="s">
        <v>5</v>
      </c>
      <c r="AW1317" s="101" t="s">
        <v>101</v>
      </c>
      <c r="AX1317" s="101" t="s">
        <v>6</v>
      </c>
      <c r="AY1317" s="104" t="s">
        <v>90</v>
      </c>
    </row>
    <row r="1318" spans="2:65" s="110" customFormat="1" x14ac:dyDescent="0.2">
      <c r="B1318" s="111"/>
      <c r="D1318" s="103" t="s">
        <v>99</v>
      </c>
      <c r="E1318" s="112" t="s">
        <v>3</v>
      </c>
      <c r="F1318" s="113" t="s">
        <v>103</v>
      </c>
      <c r="H1318" s="114">
        <v>44.707999999999998</v>
      </c>
      <c r="I1318" s="115"/>
      <c r="L1318" s="111"/>
      <c r="M1318" s="116"/>
      <c r="T1318" s="117"/>
      <c r="AT1318" s="112" t="s">
        <v>99</v>
      </c>
      <c r="AU1318" s="112" t="s">
        <v>5</v>
      </c>
      <c r="AV1318" s="110" t="s">
        <v>97</v>
      </c>
      <c r="AW1318" s="110" t="s">
        <v>101</v>
      </c>
      <c r="AX1318" s="110" t="s">
        <v>89</v>
      </c>
      <c r="AY1318" s="112" t="s">
        <v>90</v>
      </c>
    </row>
    <row r="1319" spans="2:65" s="9" customFormat="1" ht="37.9" customHeight="1" x14ac:dyDescent="0.2">
      <c r="B1319" s="86"/>
      <c r="C1319" s="138" t="s">
        <v>1360</v>
      </c>
      <c r="D1319" s="138" t="s">
        <v>498</v>
      </c>
      <c r="E1319" s="139" t="s">
        <v>1706</v>
      </c>
      <c r="F1319" s="140" t="s">
        <v>1707</v>
      </c>
      <c r="G1319" s="141" t="s">
        <v>359</v>
      </c>
      <c r="H1319" s="142">
        <v>1817.64</v>
      </c>
      <c r="I1319" s="143"/>
      <c r="J1319" s="144">
        <f>ROUND(I1319*H1319,2)</f>
        <v>0</v>
      </c>
      <c r="K1319" s="145"/>
      <c r="L1319" s="146"/>
      <c r="M1319" s="147" t="s">
        <v>3</v>
      </c>
      <c r="N1319" s="148" t="s">
        <v>39</v>
      </c>
      <c r="P1319" s="97">
        <f>O1319*H1319</f>
        <v>0</v>
      </c>
      <c r="Q1319" s="97">
        <v>0</v>
      </c>
      <c r="R1319" s="97">
        <f>Q1319*H1319</f>
        <v>0</v>
      </c>
      <c r="S1319" s="97">
        <v>0</v>
      </c>
      <c r="T1319" s="98">
        <f>S1319*H1319</f>
        <v>0</v>
      </c>
      <c r="AR1319" s="99" t="s">
        <v>280</v>
      </c>
      <c r="AT1319" s="99" t="s">
        <v>498</v>
      </c>
      <c r="AU1319" s="99" t="s">
        <v>5</v>
      </c>
      <c r="AY1319" s="1" t="s">
        <v>90</v>
      </c>
      <c r="BE1319" s="100">
        <f>IF(N1319="základná",J1319,0)</f>
        <v>0</v>
      </c>
      <c r="BF1319" s="100">
        <f>IF(N1319="znížená",J1319,0)</f>
        <v>0</v>
      </c>
      <c r="BG1319" s="100">
        <f>IF(N1319="zákl. prenesená",J1319,0)</f>
        <v>0</v>
      </c>
      <c r="BH1319" s="100">
        <f>IF(N1319="zníž. prenesená",J1319,0)</f>
        <v>0</v>
      </c>
      <c r="BI1319" s="100">
        <f>IF(N1319="nulová",J1319,0)</f>
        <v>0</v>
      </c>
      <c r="BJ1319" s="1" t="s">
        <v>5</v>
      </c>
      <c r="BK1319" s="100">
        <f>ROUND(I1319*H1319,2)</f>
        <v>0</v>
      </c>
      <c r="BL1319" s="1" t="s">
        <v>138</v>
      </c>
      <c r="BM1319" s="99" t="s">
        <v>1708</v>
      </c>
    </row>
    <row r="1320" spans="2:65" s="118" customFormat="1" x14ac:dyDescent="0.2">
      <c r="B1320" s="119"/>
      <c r="D1320" s="103" t="s">
        <v>99</v>
      </c>
      <c r="E1320" s="120" t="s">
        <v>3</v>
      </c>
      <c r="F1320" s="121" t="s">
        <v>1709</v>
      </c>
      <c r="H1320" s="120" t="s">
        <v>3</v>
      </c>
      <c r="I1320" s="122"/>
      <c r="L1320" s="119"/>
      <c r="M1320" s="123"/>
      <c r="T1320" s="124"/>
      <c r="AT1320" s="120" t="s">
        <v>99</v>
      </c>
      <c r="AU1320" s="120" t="s">
        <v>5</v>
      </c>
      <c r="AV1320" s="118" t="s">
        <v>89</v>
      </c>
      <c r="AW1320" s="118" t="s">
        <v>101</v>
      </c>
      <c r="AX1320" s="118" t="s">
        <v>6</v>
      </c>
      <c r="AY1320" s="120" t="s">
        <v>90</v>
      </c>
    </row>
    <row r="1321" spans="2:65" s="101" customFormat="1" x14ac:dyDescent="0.2">
      <c r="B1321" s="102"/>
      <c r="D1321" s="103" t="s">
        <v>99</v>
      </c>
      <c r="E1321" s="104" t="s">
        <v>3</v>
      </c>
      <c r="F1321" s="105" t="s">
        <v>1710</v>
      </c>
      <c r="H1321" s="106">
        <v>1817.64</v>
      </c>
      <c r="I1321" s="107"/>
      <c r="L1321" s="102"/>
      <c r="M1321" s="108"/>
      <c r="T1321" s="109"/>
      <c r="AT1321" s="104" t="s">
        <v>99</v>
      </c>
      <c r="AU1321" s="104" t="s">
        <v>5</v>
      </c>
      <c r="AV1321" s="101" t="s">
        <v>5</v>
      </c>
      <c r="AW1321" s="101" t="s">
        <v>101</v>
      </c>
      <c r="AX1321" s="101" t="s">
        <v>6</v>
      </c>
      <c r="AY1321" s="104" t="s">
        <v>90</v>
      </c>
    </row>
    <row r="1322" spans="2:65" s="110" customFormat="1" x14ac:dyDescent="0.2">
      <c r="B1322" s="111"/>
      <c r="D1322" s="103" t="s">
        <v>99</v>
      </c>
      <c r="E1322" s="112" t="s">
        <v>3</v>
      </c>
      <c r="F1322" s="113" t="s">
        <v>103</v>
      </c>
      <c r="H1322" s="114">
        <v>1817.64</v>
      </c>
      <c r="I1322" s="115"/>
      <c r="L1322" s="111"/>
      <c r="M1322" s="116"/>
      <c r="T1322" s="117"/>
      <c r="AT1322" s="112" t="s">
        <v>99</v>
      </c>
      <c r="AU1322" s="112" t="s">
        <v>5</v>
      </c>
      <c r="AV1322" s="110" t="s">
        <v>97</v>
      </c>
      <c r="AW1322" s="110" t="s">
        <v>101</v>
      </c>
      <c r="AX1322" s="110" t="s">
        <v>89</v>
      </c>
      <c r="AY1322" s="112" t="s">
        <v>90</v>
      </c>
    </row>
    <row r="1323" spans="2:65" s="9" customFormat="1" ht="24.2" customHeight="1" x14ac:dyDescent="0.2">
      <c r="B1323" s="86"/>
      <c r="C1323" s="87" t="s">
        <v>1711</v>
      </c>
      <c r="D1323" s="87" t="s">
        <v>93</v>
      </c>
      <c r="E1323" s="88" t="s">
        <v>1712</v>
      </c>
      <c r="F1323" s="89" t="s">
        <v>1713</v>
      </c>
      <c r="G1323" s="90" t="s">
        <v>302</v>
      </c>
      <c r="H1323" s="91">
        <v>1</v>
      </c>
      <c r="I1323" s="92"/>
      <c r="J1323" s="93">
        <f t="shared" ref="J1323:J1329" si="60">ROUND(I1323*H1323,2)</f>
        <v>0</v>
      </c>
      <c r="K1323" s="94"/>
      <c r="L1323" s="10"/>
      <c r="M1323" s="95" t="s">
        <v>3</v>
      </c>
      <c r="N1323" s="96" t="s">
        <v>39</v>
      </c>
      <c r="P1323" s="97">
        <f t="shared" ref="P1323:P1329" si="61">O1323*H1323</f>
        <v>0</v>
      </c>
      <c r="Q1323" s="97">
        <v>0</v>
      </c>
      <c r="R1323" s="97">
        <f t="shared" ref="R1323:R1329" si="62">Q1323*H1323</f>
        <v>0</v>
      </c>
      <c r="S1323" s="97">
        <v>0</v>
      </c>
      <c r="T1323" s="98">
        <f t="shared" ref="T1323:T1329" si="63">S1323*H1323</f>
        <v>0</v>
      </c>
      <c r="AR1323" s="99" t="s">
        <v>138</v>
      </c>
      <c r="AT1323" s="99" t="s">
        <v>93</v>
      </c>
      <c r="AU1323" s="99" t="s">
        <v>5</v>
      </c>
      <c r="AY1323" s="1" t="s">
        <v>90</v>
      </c>
      <c r="BE1323" s="100">
        <f t="shared" ref="BE1323:BE1329" si="64">IF(N1323="základná",J1323,0)</f>
        <v>0</v>
      </c>
      <c r="BF1323" s="100">
        <f t="shared" ref="BF1323:BF1329" si="65">IF(N1323="znížená",J1323,0)</f>
        <v>0</v>
      </c>
      <c r="BG1323" s="100">
        <f t="shared" ref="BG1323:BG1329" si="66">IF(N1323="zákl. prenesená",J1323,0)</f>
        <v>0</v>
      </c>
      <c r="BH1323" s="100">
        <f t="shared" ref="BH1323:BH1329" si="67">IF(N1323="zníž. prenesená",J1323,0)</f>
        <v>0</v>
      </c>
      <c r="BI1323" s="100">
        <f t="shared" ref="BI1323:BI1329" si="68">IF(N1323="nulová",J1323,0)</f>
        <v>0</v>
      </c>
      <c r="BJ1323" s="1" t="s">
        <v>5</v>
      </c>
      <c r="BK1323" s="100">
        <f t="shared" ref="BK1323:BK1329" si="69">ROUND(I1323*H1323,2)</f>
        <v>0</v>
      </c>
      <c r="BL1323" s="1" t="s">
        <v>138</v>
      </c>
      <c r="BM1323" s="99" t="s">
        <v>1714</v>
      </c>
    </row>
    <row r="1324" spans="2:65" s="9" customFormat="1" ht="24.2" customHeight="1" x14ac:dyDescent="0.2">
      <c r="B1324" s="86"/>
      <c r="C1324" s="87" t="s">
        <v>1369</v>
      </c>
      <c r="D1324" s="87" t="s">
        <v>93</v>
      </c>
      <c r="E1324" s="88" t="s">
        <v>1715</v>
      </c>
      <c r="F1324" s="89" t="s">
        <v>1716</v>
      </c>
      <c r="G1324" s="90" t="s">
        <v>359</v>
      </c>
      <c r="H1324" s="91">
        <v>1547.134</v>
      </c>
      <c r="I1324" s="92"/>
      <c r="J1324" s="93">
        <f t="shared" si="60"/>
        <v>0</v>
      </c>
      <c r="K1324" s="94"/>
      <c r="L1324" s="10"/>
      <c r="M1324" s="95" t="s">
        <v>3</v>
      </c>
      <c r="N1324" s="96" t="s">
        <v>39</v>
      </c>
      <c r="P1324" s="97">
        <f t="shared" si="61"/>
        <v>0</v>
      </c>
      <c r="Q1324" s="97">
        <v>6.0733799999999998E-5</v>
      </c>
      <c r="R1324" s="97">
        <f t="shared" si="62"/>
        <v>9.3963326929199995E-2</v>
      </c>
      <c r="S1324" s="97">
        <v>0</v>
      </c>
      <c r="T1324" s="98">
        <f t="shared" si="63"/>
        <v>0</v>
      </c>
      <c r="AR1324" s="99" t="s">
        <v>138</v>
      </c>
      <c r="AT1324" s="99" t="s">
        <v>93</v>
      </c>
      <c r="AU1324" s="99" t="s">
        <v>5</v>
      </c>
      <c r="AY1324" s="1" t="s">
        <v>90</v>
      </c>
      <c r="BE1324" s="100">
        <f t="shared" si="64"/>
        <v>0</v>
      </c>
      <c r="BF1324" s="100">
        <f t="shared" si="65"/>
        <v>0</v>
      </c>
      <c r="BG1324" s="100">
        <f t="shared" si="66"/>
        <v>0</v>
      </c>
      <c r="BH1324" s="100">
        <f t="shared" si="67"/>
        <v>0</v>
      </c>
      <c r="BI1324" s="100">
        <f t="shared" si="68"/>
        <v>0</v>
      </c>
      <c r="BJ1324" s="1" t="s">
        <v>5</v>
      </c>
      <c r="BK1324" s="100">
        <f t="shared" si="69"/>
        <v>0</v>
      </c>
      <c r="BL1324" s="1" t="s">
        <v>138</v>
      </c>
      <c r="BM1324" s="99" t="s">
        <v>1717</v>
      </c>
    </row>
    <row r="1325" spans="2:65" s="9" customFormat="1" ht="16.5" customHeight="1" x14ac:dyDescent="0.2">
      <c r="B1325" s="86"/>
      <c r="C1325" s="138" t="s">
        <v>1718</v>
      </c>
      <c r="D1325" s="138" t="s">
        <v>498</v>
      </c>
      <c r="E1325" s="139" t="s">
        <v>1719</v>
      </c>
      <c r="F1325" s="140" t="s">
        <v>1720</v>
      </c>
      <c r="G1325" s="141" t="s">
        <v>359</v>
      </c>
      <c r="H1325" s="142">
        <v>1547.134</v>
      </c>
      <c r="I1325" s="143"/>
      <c r="J1325" s="144">
        <f t="shared" si="60"/>
        <v>0</v>
      </c>
      <c r="K1325" s="145"/>
      <c r="L1325" s="146"/>
      <c r="M1325" s="147" t="s">
        <v>3</v>
      </c>
      <c r="N1325" s="148" t="s">
        <v>39</v>
      </c>
      <c r="P1325" s="97">
        <f t="shared" si="61"/>
        <v>0</v>
      </c>
      <c r="Q1325" s="97">
        <v>0</v>
      </c>
      <c r="R1325" s="97">
        <f t="shared" si="62"/>
        <v>0</v>
      </c>
      <c r="S1325" s="97">
        <v>0</v>
      </c>
      <c r="T1325" s="98">
        <f t="shared" si="63"/>
        <v>0</v>
      </c>
      <c r="AR1325" s="99" t="s">
        <v>280</v>
      </c>
      <c r="AT1325" s="99" t="s">
        <v>498</v>
      </c>
      <c r="AU1325" s="99" t="s">
        <v>5</v>
      </c>
      <c r="AY1325" s="1" t="s">
        <v>90</v>
      </c>
      <c r="BE1325" s="100">
        <f t="shared" si="64"/>
        <v>0</v>
      </c>
      <c r="BF1325" s="100">
        <f t="shared" si="65"/>
        <v>0</v>
      </c>
      <c r="BG1325" s="100">
        <f t="shared" si="66"/>
        <v>0</v>
      </c>
      <c r="BH1325" s="100">
        <f t="shared" si="67"/>
        <v>0</v>
      </c>
      <c r="BI1325" s="100">
        <f t="shared" si="68"/>
        <v>0</v>
      </c>
      <c r="BJ1325" s="1" t="s">
        <v>5</v>
      </c>
      <c r="BK1325" s="100">
        <f t="shared" si="69"/>
        <v>0</v>
      </c>
      <c r="BL1325" s="1" t="s">
        <v>138</v>
      </c>
      <c r="BM1325" s="99" t="s">
        <v>1721</v>
      </c>
    </row>
    <row r="1326" spans="2:65" s="9" customFormat="1" ht="24.2" customHeight="1" x14ac:dyDescent="0.2">
      <c r="B1326" s="86"/>
      <c r="C1326" s="87" t="s">
        <v>1387</v>
      </c>
      <c r="D1326" s="87" t="s">
        <v>93</v>
      </c>
      <c r="E1326" s="88" t="s">
        <v>1722</v>
      </c>
      <c r="F1326" s="89" t="s">
        <v>1723</v>
      </c>
      <c r="G1326" s="90" t="s">
        <v>359</v>
      </c>
      <c r="H1326" s="91">
        <v>530.20000000000005</v>
      </c>
      <c r="I1326" s="92"/>
      <c r="J1326" s="93">
        <f t="shared" si="60"/>
        <v>0</v>
      </c>
      <c r="K1326" s="94"/>
      <c r="L1326" s="10"/>
      <c r="M1326" s="95" t="s">
        <v>3</v>
      </c>
      <c r="N1326" s="96" t="s">
        <v>39</v>
      </c>
      <c r="P1326" s="97">
        <f t="shared" si="61"/>
        <v>0</v>
      </c>
      <c r="Q1326" s="97">
        <v>5.0000000000000002E-5</v>
      </c>
      <c r="R1326" s="97">
        <f t="shared" si="62"/>
        <v>2.6510000000000002E-2</v>
      </c>
      <c r="S1326" s="97">
        <v>0</v>
      </c>
      <c r="T1326" s="98">
        <f t="shared" si="63"/>
        <v>0</v>
      </c>
      <c r="AR1326" s="99" t="s">
        <v>138</v>
      </c>
      <c r="AT1326" s="99" t="s">
        <v>93</v>
      </c>
      <c r="AU1326" s="99" t="s">
        <v>5</v>
      </c>
      <c r="AY1326" s="1" t="s">
        <v>90</v>
      </c>
      <c r="BE1326" s="100">
        <f t="shared" si="64"/>
        <v>0</v>
      </c>
      <c r="BF1326" s="100">
        <f t="shared" si="65"/>
        <v>0</v>
      </c>
      <c r="BG1326" s="100">
        <f t="shared" si="66"/>
        <v>0</v>
      </c>
      <c r="BH1326" s="100">
        <f t="shared" si="67"/>
        <v>0</v>
      </c>
      <c r="BI1326" s="100">
        <f t="shared" si="68"/>
        <v>0</v>
      </c>
      <c r="BJ1326" s="1" t="s">
        <v>5</v>
      </c>
      <c r="BK1326" s="100">
        <f t="shared" si="69"/>
        <v>0</v>
      </c>
      <c r="BL1326" s="1" t="s">
        <v>138</v>
      </c>
      <c r="BM1326" s="99" t="s">
        <v>1724</v>
      </c>
    </row>
    <row r="1327" spans="2:65" s="9" customFormat="1" ht="24.2" customHeight="1" x14ac:dyDescent="0.2">
      <c r="B1327" s="86"/>
      <c r="C1327" s="138" t="s">
        <v>1725</v>
      </c>
      <c r="D1327" s="138" t="s">
        <v>498</v>
      </c>
      <c r="E1327" s="139" t="s">
        <v>1726</v>
      </c>
      <c r="F1327" s="140" t="s">
        <v>1727</v>
      </c>
      <c r="G1327" s="141" t="s">
        <v>359</v>
      </c>
      <c r="H1327" s="142">
        <v>530.20000000000005</v>
      </c>
      <c r="I1327" s="143"/>
      <c r="J1327" s="144">
        <f t="shared" si="60"/>
        <v>0</v>
      </c>
      <c r="K1327" s="145"/>
      <c r="L1327" s="146"/>
      <c r="M1327" s="147" t="s">
        <v>3</v>
      </c>
      <c r="N1327" s="148" t="s">
        <v>39</v>
      </c>
      <c r="P1327" s="97">
        <f t="shared" si="61"/>
        <v>0</v>
      </c>
      <c r="Q1327" s="97">
        <v>0</v>
      </c>
      <c r="R1327" s="97">
        <f t="shared" si="62"/>
        <v>0</v>
      </c>
      <c r="S1327" s="97">
        <v>0</v>
      </c>
      <c r="T1327" s="98">
        <f t="shared" si="63"/>
        <v>0</v>
      </c>
      <c r="AR1327" s="99" t="s">
        <v>280</v>
      </c>
      <c r="AT1327" s="99" t="s">
        <v>498</v>
      </c>
      <c r="AU1327" s="99" t="s">
        <v>5</v>
      </c>
      <c r="AY1327" s="1" t="s">
        <v>90</v>
      </c>
      <c r="BE1327" s="100">
        <f t="shared" si="64"/>
        <v>0</v>
      </c>
      <c r="BF1327" s="100">
        <f t="shared" si="65"/>
        <v>0</v>
      </c>
      <c r="BG1327" s="100">
        <f t="shared" si="66"/>
        <v>0</v>
      </c>
      <c r="BH1327" s="100">
        <f t="shared" si="67"/>
        <v>0</v>
      </c>
      <c r="BI1327" s="100">
        <f t="shared" si="68"/>
        <v>0</v>
      </c>
      <c r="BJ1327" s="1" t="s">
        <v>5</v>
      </c>
      <c r="BK1327" s="100">
        <f t="shared" si="69"/>
        <v>0</v>
      </c>
      <c r="BL1327" s="1" t="s">
        <v>138</v>
      </c>
      <c r="BM1327" s="99" t="s">
        <v>1728</v>
      </c>
    </row>
    <row r="1328" spans="2:65" s="9" customFormat="1" ht="49.15" customHeight="1" x14ac:dyDescent="0.2">
      <c r="B1328" s="86"/>
      <c r="C1328" s="87" t="s">
        <v>1393</v>
      </c>
      <c r="D1328" s="87" t="s">
        <v>93</v>
      </c>
      <c r="E1328" s="88" t="s">
        <v>1729</v>
      </c>
      <c r="F1328" s="89" t="s">
        <v>1730</v>
      </c>
      <c r="G1328" s="90" t="s">
        <v>1731</v>
      </c>
      <c r="H1328" s="91">
        <v>1</v>
      </c>
      <c r="I1328" s="92"/>
      <c r="J1328" s="93">
        <f t="shared" si="60"/>
        <v>0</v>
      </c>
      <c r="K1328" s="94"/>
      <c r="L1328" s="10"/>
      <c r="M1328" s="95" t="s">
        <v>3</v>
      </c>
      <c r="N1328" s="96" t="s">
        <v>39</v>
      </c>
      <c r="P1328" s="97">
        <f t="shared" si="61"/>
        <v>0</v>
      </c>
      <c r="Q1328" s="97">
        <v>0</v>
      </c>
      <c r="R1328" s="97">
        <f t="shared" si="62"/>
        <v>0</v>
      </c>
      <c r="S1328" s="97">
        <v>0</v>
      </c>
      <c r="T1328" s="98">
        <f t="shared" si="63"/>
        <v>0</v>
      </c>
      <c r="AR1328" s="99" t="s">
        <v>138</v>
      </c>
      <c r="AT1328" s="99" t="s">
        <v>93</v>
      </c>
      <c r="AU1328" s="99" t="s">
        <v>5</v>
      </c>
      <c r="AY1328" s="1" t="s">
        <v>90</v>
      </c>
      <c r="BE1328" s="100">
        <f t="shared" si="64"/>
        <v>0</v>
      </c>
      <c r="BF1328" s="100">
        <f t="shared" si="65"/>
        <v>0</v>
      </c>
      <c r="BG1328" s="100">
        <f t="shared" si="66"/>
        <v>0</v>
      </c>
      <c r="BH1328" s="100">
        <f t="shared" si="67"/>
        <v>0</v>
      </c>
      <c r="BI1328" s="100">
        <f t="shared" si="68"/>
        <v>0</v>
      </c>
      <c r="BJ1328" s="1" t="s">
        <v>5</v>
      </c>
      <c r="BK1328" s="100">
        <f t="shared" si="69"/>
        <v>0</v>
      </c>
      <c r="BL1328" s="1" t="s">
        <v>138</v>
      </c>
      <c r="BM1328" s="99" t="s">
        <v>1732</v>
      </c>
    </row>
    <row r="1329" spans="2:65" s="9" customFormat="1" ht="24.2" customHeight="1" x14ac:dyDescent="0.2">
      <c r="B1329" s="86"/>
      <c r="C1329" s="87" t="s">
        <v>1733</v>
      </c>
      <c r="D1329" s="87" t="s">
        <v>93</v>
      </c>
      <c r="E1329" s="88" t="s">
        <v>1734</v>
      </c>
      <c r="F1329" s="89" t="s">
        <v>1735</v>
      </c>
      <c r="G1329" s="90" t="s">
        <v>1099</v>
      </c>
      <c r="H1329" s="149"/>
      <c r="I1329" s="92"/>
      <c r="J1329" s="93">
        <f t="shared" si="60"/>
        <v>0</v>
      </c>
      <c r="K1329" s="94"/>
      <c r="L1329" s="10"/>
      <c r="M1329" s="95" t="s">
        <v>3</v>
      </c>
      <c r="N1329" s="96" t="s">
        <v>39</v>
      </c>
      <c r="P1329" s="97">
        <f t="shared" si="61"/>
        <v>0</v>
      </c>
      <c r="Q1329" s="97">
        <v>0</v>
      </c>
      <c r="R1329" s="97">
        <f t="shared" si="62"/>
        <v>0</v>
      </c>
      <c r="S1329" s="97">
        <v>0</v>
      </c>
      <c r="T1329" s="98">
        <f t="shared" si="63"/>
        <v>0</v>
      </c>
      <c r="AR1329" s="99" t="s">
        <v>138</v>
      </c>
      <c r="AT1329" s="99" t="s">
        <v>93</v>
      </c>
      <c r="AU1329" s="99" t="s">
        <v>5</v>
      </c>
      <c r="AY1329" s="1" t="s">
        <v>90</v>
      </c>
      <c r="BE1329" s="100">
        <f t="shared" si="64"/>
        <v>0</v>
      </c>
      <c r="BF1329" s="100">
        <f t="shared" si="65"/>
        <v>0</v>
      </c>
      <c r="BG1329" s="100">
        <f t="shared" si="66"/>
        <v>0</v>
      </c>
      <c r="BH1329" s="100">
        <f t="shared" si="67"/>
        <v>0</v>
      </c>
      <c r="BI1329" s="100">
        <f t="shared" si="68"/>
        <v>0</v>
      </c>
      <c r="BJ1329" s="1" t="s">
        <v>5</v>
      </c>
      <c r="BK1329" s="100">
        <f t="shared" si="69"/>
        <v>0</v>
      </c>
      <c r="BL1329" s="1" t="s">
        <v>138</v>
      </c>
      <c r="BM1329" s="99" t="s">
        <v>1736</v>
      </c>
    </row>
    <row r="1330" spans="2:65" s="73" customFormat="1" ht="22.9" customHeight="1" x14ac:dyDescent="0.2">
      <c r="B1330" s="74"/>
      <c r="D1330" s="75" t="s">
        <v>86</v>
      </c>
      <c r="E1330" s="84" t="s">
        <v>1737</v>
      </c>
      <c r="F1330" s="84" t="s">
        <v>1738</v>
      </c>
      <c r="I1330" s="77"/>
      <c r="J1330" s="85">
        <f>BK1330</f>
        <v>0</v>
      </c>
      <c r="L1330" s="74"/>
      <c r="M1330" s="79"/>
      <c r="P1330" s="80">
        <f>P1331</f>
        <v>0</v>
      </c>
      <c r="R1330" s="80">
        <f>R1331</f>
        <v>0</v>
      </c>
      <c r="T1330" s="81">
        <f>T1331</f>
        <v>0</v>
      </c>
      <c r="AR1330" s="75" t="s">
        <v>5</v>
      </c>
      <c r="AT1330" s="82" t="s">
        <v>86</v>
      </c>
      <c r="AU1330" s="82" t="s">
        <v>89</v>
      </c>
      <c r="AY1330" s="75" t="s">
        <v>90</v>
      </c>
      <c r="BK1330" s="83">
        <f>BK1331</f>
        <v>0</v>
      </c>
    </row>
    <row r="1331" spans="2:65" s="9" customFormat="1" ht="16.5" customHeight="1" x14ac:dyDescent="0.2">
      <c r="B1331" s="86"/>
      <c r="C1331" s="87" t="s">
        <v>1404</v>
      </c>
      <c r="D1331" s="87" t="s">
        <v>93</v>
      </c>
      <c r="E1331" s="88" t="s">
        <v>1739</v>
      </c>
      <c r="F1331" s="89" t="s">
        <v>1740</v>
      </c>
      <c r="G1331" s="90" t="s">
        <v>1298</v>
      </c>
      <c r="H1331" s="91">
        <v>1</v>
      </c>
      <c r="I1331" s="92"/>
      <c r="J1331" s="93">
        <f>ROUND(I1331*H1331,2)</f>
        <v>0</v>
      </c>
      <c r="K1331" s="94"/>
      <c r="L1331" s="10"/>
      <c r="M1331" s="95" t="s">
        <v>3</v>
      </c>
      <c r="N1331" s="96" t="s">
        <v>39</v>
      </c>
      <c r="P1331" s="97">
        <f>O1331*H1331</f>
        <v>0</v>
      </c>
      <c r="Q1331" s="97">
        <v>0</v>
      </c>
      <c r="R1331" s="97">
        <f>Q1331*H1331</f>
        <v>0</v>
      </c>
      <c r="S1331" s="97">
        <v>0</v>
      </c>
      <c r="T1331" s="98">
        <f>S1331*H1331</f>
        <v>0</v>
      </c>
      <c r="AR1331" s="99" t="s">
        <v>138</v>
      </c>
      <c r="AT1331" s="99" t="s">
        <v>93</v>
      </c>
      <c r="AU1331" s="99" t="s">
        <v>5</v>
      </c>
      <c r="AY1331" s="1" t="s">
        <v>90</v>
      </c>
      <c r="BE1331" s="100">
        <f>IF(N1331="základná",J1331,0)</f>
        <v>0</v>
      </c>
      <c r="BF1331" s="100">
        <f>IF(N1331="znížená",J1331,0)</f>
        <v>0</v>
      </c>
      <c r="BG1331" s="100">
        <f>IF(N1331="zákl. prenesená",J1331,0)</f>
        <v>0</v>
      </c>
      <c r="BH1331" s="100">
        <f>IF(N1331="zníž. prenesená",J1331,0)</f>
        <v>0</v>
      </c>
      <c r="BI1331" s="100">
        <f>IF(N1331="nulová",J1331,0)</f>
        <v>0</v>
      </c>
      <c r="BJ1331" s="1" t="s">
        <v>5</v>
      </c>
      <c r="BK1331" s="100">
        <f>ROUND(I1331*H1331,2)</f>
        <v>0</v>
      </c>
      <c r="BL1331" s="1" t="s">
        <v>138</v>
      </c>
      <c r="BM1331" s="99" t="s">
        <v>1741</v>
      </c>
    </row>
    <row r="1332" spans="2:65" s="73" customFormat="1" ht="22.9" customHeight="1" x14ac:dyDescent="0.2">
      <c r="B1332" s="74"/>
      <c r="D1332" s="75" t="s">
        <v>86</v>
      </c>
      <c r="E1332" s="84" t="s">
        <v>1742</v>
      </c>
      <c r="F1332" s="84" t="s">
        <v>1743</v>
      </c>
      <c r="I1332" s="77"/>
      <c r="J1332" s="85">
        <f>BK1332</f>
        <v>0</v>
      </c>
      <c r="L1332" s="74"/>
      <c r="M1332" s="79"/>
      <c r="P1332" s="80">
        <f>SUM(P1333:P1392)</f>
        <v>0</v>
      </c>
      <c r="R1332" s="80">
        <f>SUM(R1333:R1392)</f>
        <v>0.55038052000000004</v>
      </c>
      <c r="T1332" s="81">
        <f>SUM(T1333:T1392)</f>
        <v>0</v>
      </c>
      <c r="AR1332" s="75" t="s">
        <v>5</v>
      </c>
      <c r="AT1332" s="82" t="s">
        <v>86</v>
      </c>
      <c r="AU1332" s="82" t="s">
        <v>89</v>
      </c>
      <c r="AY1332" s="75" t="s">
        <v>90</v>
      </c>
      <c r="BK1332" s="83">
        <f>SUM(BK1333:BK1392)</f>
        <v>0</v>
      </c>
    </row>
    <row r="1333" spans="2:65" s="9" customFormat="1" ht="16.5" customHeight="1" x14ac:dyDescent="0.2">
      <c r="B1333" s="86"/>
      <c r="C1333" s="87" t="s">
        <v>1744</v>
      </c>
      <c r="D1333" s="87" t="s">
        <v>93</v>
      </c>
      <c r="E1333" s="88" t="s">
        <v>1745</v>
      </c>
      <c r="F1333" s="89" t="s">
        <v>1746</v>
      </c>
      <c r="G1333" s="90" t="s">
        <v>164</v>
      </c>
      <c r="H1333" s="91">
        <v>664.64200000000005</v>
      </c>
      <c r="I1333" s="92"/>
      <c r="J1333" s="93">
        <f>ROUND(I1333*H1333,2)</f>
        <v>0</v>
      </c>
      <c r="K1333" s="94"/>
      <c r="L1333" s="10"/>
      <c r="M1333" s="95" t="s">
        <v>3</v>
      </c>
      <c r="N1333" s="96" t="s">
        <v>39</v>
      </c>
      <c r="P1333" s="97">
        <f>O1333*H1333</f>
        <v>0</v>
      </c>
      <c r="Q1333" s="97">
        <v>0</v>
      </c>
      <c r="R1333" s="97">
        <f>Q1333*H1333</f>
        <v>0</v>
      </c>
      <c r="S1333" s="97">
        <v>0</v>
      </c>
      <c r="T1333" s="98">
        <f>S1333*H1333</f>
        <v>0</v>
      </c>
      <c r="AR1333" s="99" t="s">
        <v>138</v>
      </c>
      <c r="AT1333" s="99" t="s">
        <v>93</v>
      </c>
      <c r="AU1333" s="99" t="s">
        <v>5</v>
      </c>
      <c r="AY1333" s="1" t="s">
        <v>90</v>
      </c>
      <c r="BE1333" s="100">
        <f>IF(N1333="základná",J1333,0)</f>
        <v>0</v>
      </c>
      <c r="BF1333" s="100">
        <f>IF(N1333="znížená",J1333,0)</f>
        <v>0</v>
      </c>
      <c r="BG1333" s="100">
        <f>IF(N1333="zákl. prenesená",J1333,0)</f>
        <v>0</v>
      </c>
      <c r="BH1333" s="100">
        <f>IF(N1333="zníž. prenesená",J1333,0)</f>
        <v>0</v>
      </c>
      <c r="BI1333" s="100">
        <f>IF(N1333="nulová",J1333,0)</f>
        <v>0</v>
      </c>
      <c r="BJ1333" s="1" t="s">
        <v>5</v>
      </c>
      <c r="BK1333" s="100">
        <f>ROUND(I1333*H1333,2)</f>
        <v>0</v>
      </c>
      <c r="BL1333" s="1" t="s">
        <v>138</v>
      </c>
      <c r="BM1333" s="99" t="s">
        <v>1747</v>
      </c>
    </row>
    <row r="1334" spans="2:65" s="118" customFormat="1" x14ac:dyDescent="0.2">
      <c r="B1334" s="119"/>
      <c r="D1334" s="103" t="s">
        <v>99</v>
      </c>
      <c r="E1334" s="120" t="s">
        <v>3</v>
      </c>
      <c r="F1334" s="121" t="s">
        <v>227</v>
      </c>
      <c r="H1334" s="120" t="s">
        <v>3</v>
      </c>
      <c r="I1334" s="122"/>
      <c r="L1334" s="119"/>
      <c r="M1334" s="123"/>
      <c r="T1334" s="124"/>
      <c r="AT1334" s="120" t="s">
        <v>99</v>
      </c>
      <c r="AU1334" s="120" t="s">
        <v>5</v>
      </c>
      <c r="AV1334" s="118" t="s">
        <v>89</v>
      </c>
      <c r="AW1334" s="118" t="s">
        <v>101</v>
      </c>
      <c r="AX1334" s="118" t="s">
        <v>6</v>
      </c>
      <c r="AY1334" s="120" t="s">
        <v>90</v>
      </c>
    </row>
    <row r="1335" spans="2:65" s="101" customFormat="1" ht="22.5" x14ac:dyDescent="0.2">
      <c r="B1335" s="102"/>
      <c r="D1335" s="103" t="s">
        <v>99</v>
      </c>
      <c r="E1335" s="104" t="s">
        <v>3</v>
      </c>
      <c r="F1335" s="105" t="s">
        <v>1748</v>
      </c>
      <c r="H1335" s="106">
        <v>39.549999999999997</v>
      </c>
      <c r="I1335" s="107"/>
      <c r="L1335" s="102"/>
      <c r="M1335" s="108"/>
      <c r="T1335" s="109"/>
      <c r="AT1335" s="104" t="s">
        <v>99</v>
      </c>
      <c r="AU1335" s="104" t="s">
        <v>5</v>
      </c>
      <c r="AV1335" s="101" t="s">
        <v>5</v>
      </c>
      <c r="AW1335" s="101" t="s">
        <v>101</v>
      </c>
      <c r="AX1335" s="101" t="s">
        <v>6</v>
      </c>
      <c r="AY1335" s="104" t="s">
        <v>90</v>
      </c>
    </row>
    <row r="1336" spans="2:65" s="101" customFormat="1" x14ac:dyDescent="0.2">
      <c r="B1336" s="102"/>
      <c r="D1336" s="103" t="s">
        <v>99</v>
      </c>
      <c r="E1336" s="104" t="s">
        <v>3</v>
      </c>
      <c r="F1336" s="105" t="s">
        <v>1749</v>
      </c>
      <c r="H1336" s="106">
        <v>20.6</v>
      </c>
      <c r="I1336" s="107"/>
      <c r="L1336" s="102"/>
      <c r="M1336" s="108"/>
      <c r="T1336" s="109"/>
      <c r="AT1336" s="104" t="s">
        <v>99</v>
      </c>
      <c r="AU1336" s="104" t="s">
        <v>5</v>
      </c>
      <c r="AV1336" s="101" t="s">
        <v>5</v>
      </c>
      <c r="AW1336" s="101" t="s">
        <v>101</v>
      </c>
      <c r="AX1336" s="101" t="s">
        <v>6</v>
      </c>
      <c r="AY1336" s="104" t="s">
        <v>90</v>
      </c>
    </row>
    <row r="1337" spans="2:65" s="101" customFormat="1" x14ac:dyDescent="0.2">
      <c r="B1337" s="102"/>
      <c r="D1337" s="103" t="s">
        <v>99</v>
      </c>
      <c r="E1337" s="104" t="s">
        <v>3</v>
      </c>
      <c r="F1337" s="105" t="s">
        <v>1750</v>
      </c>
      <c r="H1337" s="106">
        <v>3.1</v>
      </c>
      <c r="I1337" s="107"/>
      <c r="L1337" s="102"/>
      <c r="M1337" s="108"/>
      <c r="T1337" s="109"/>
      <c r="AT1337" s="104" t="s">
        <v>99</v>
      </c>
      <c r="AU1337" s="104" t="s">
        <v>5</v>
      </c>
      <c r="AV1337" s="101" t="s">
        <v>5</v>
      </c>
      <c r="AW1337" s="101" t="s">
        <v>101</v>
      </c>
      <c r="AX1337" s="101" t="s">
        <v>6</v>
      </c>
      <c r="AY1337" s="104" t="s">
        <v>90</v>
      </c>
    </row>
    <row r="1338" spans="2:65" s="101" customFormat="1" x14ac:dyDescent="0.2">
      <c r="B1338" s="102"/>
      <c r="D1338" s="103" t="s">
        <v>99</v>
      </c>
      <c r="E1338" s="104" t="s">
        <v>3</v>
      </c>
      <c r="F1338" s="105" t="s">
        <v>1751</v>
      </c>
      <c r="H1338" s="106">
        <v>2.95</v>
      </c>
      <c r="I1338" s="107"/>
      <c r="L1338" s="102"/>
      <c r="M1338" s="108"/>
      <c r="T1338" s="109"/>
      <c r="AT1338" s="104" t="s">
        <v>99</v>
      </c>
      <c r="AU1338" s="104" t="s">
        <v>5</v>
      </c>
      <c r="AV1338" s="101" t="s">
        <v>5</v>
      </c>
      <c r="AW1338" s="101" t="s">
        <v>101</v>
      </c>
      <c r="AX1338" s="101" t="s">
        <v>6</v>
      </c>
      <c r="AY1338" s="104" t="s">
        <v>90</v>
      </c>
    </row>
    <row r="1339" spans="2:65" s="101" customFormat="1" x14ac:dyDescent="0.2">
      <c r="B1339" s="102"/>
      <c r="D1339" s="103" t="s">
        <v>99</v>
      </c>
      <c r="E1339" s="104" t="s">
        <v>3</v>
      </c>
      <c r="F1339" s="105" t="s">
        <v>1752</v>
      </c>
      <c r="H1339" s="106">
        <v>76.37</v>
      </c>
      <c r="I1339" s="107"/>
      <c r="L1339" s="102"/>
      <c r="M1339" s="108"/>
      <c r="T1339" s="109"/>
      <c r="AT1339" s="104" t="s">
        <v>99</v>
      </c>
      <c r="AU1339" s="104" t="s">
        <v>5</v>
      </c>
      <c r="AV1339" s="101" t="s">
        <v>5</v>
      </c>
      <c r="AW1339" s="101" t="s">
        <v>101</v>
      </c>
      <c r="AX1339" s="101" t="s">
        <v>6</v>
      </c>
      <c r="AY1339" s="104" t="s">
        <v>90</v>
      </c>
    </row>
    <row r="1340" spans="2:65" s="101" customFormat="1" x14ac:dyDescent="0.2">
      <c r="B1340" s="102"/>
      <c r="D1340" s="103" t="s">
        <v>99</v>
      </c>
      <c r="E1340" s="104" t="s">
        <v>3</v>
      </c>
      <c r="F1340" s="105" t="s">
        <v>1753</v>
      </c>
      <c r="H1340" s="106">
        <v>16.95</v>
      </c>
      <c r="I1340" s="107"/>
      <c r="L1340" s="102"/>
      <c r="M1340" s="108"/>
      <c r="T1340" s="109"/>
      <c r="AT1340" s="104" t="s">
        <v>99</v>
      </c>
      <c r="AU1340" s="104" t="s">
        <v>5</v>
      </c>
      <c r="AV1340" s="101" t="s">
        <v>5</v>
      </c>
      <c r="AW1340" s="101" t="s">
        <v>101</v>
      </c>
      <c r="AX1340" s="101" t="s">
        <v>6</v>
      </c>
      <c r="AY1340" s="104" t="s">
        <v>90</v>
      </c>
    </row>
    <row r="1341" spans="2:65" s="101" customFormat="1" x14ac:dyDescent="0.2">
      <c r="B1341" s="102"/>
      <c r="D1341" s="103" t="s">
        <v>99</v>
      </c>
      <c r="E1341" s="104" t="s">
        <v>3</v>
      </c>
      <c r="F1341" s="105" t="s">
        <v>1754</v>
      </c>
      <c r="H1341" s="106">
        <v>16.2</v>
      </c>
      <c r="I1341" s="107"/>
      <c r="L1341" s="102"/>
      <c r="M1341" s="108"/>
      <c r="T1341" s="109"/>
      <c r="AT1341" s="104" t="s">
        <v>99</v>
      </c>
      <c r="AU1341" s="104" t="s">
        <v>5</v>
      </c>
      <c r="AV1341" s="101" t="s">
        <v>5</v>
      </c>
      <c r="AW1341" s="101" t="s">
        <v>101</v>
      </c>
      <c r="AX1341" s="101" t="s">
        <v>6</v>
      </c>
      <c r="AY1341" s="104" t="s">
        <v>90</v>
      </c>
    </row>
    <row r="1342" spans="2:65" s="101" customFormat="1" x14ac:dyDescent="0.2">
      <c r="B1342" s="102"/>
      <c r="D1342" s="103" t="s">
        <v>99</v>
      </c>
      <c r="E1342" s="104" t="s">
        <v>3</v>
      </c>
      <c r="F1342" s="105" t="s">
        <v>1755</v>
      </c>
      <c r="H1342" s="106">
        <v>2.95</v>
      </c>
      <c r="I1342" s="107"/>
      <c r="L1342" s="102"/>
      <c r="M1342" s="108"/>
      <c r="T1342" s="109"/>
      <c r="AT1342" s="104" t="s">
        <v>99</v>
      </c>
      <c r="AU1342" s="104" t="s">
        <v>5</v>
      </c>
      <c r="AV1342" s="101" t="s">
        <v>5</v>
      </c>
      <c r="AW1342" s="101" t="s">
        <v>101</v>
      </c>
      <c r="AX1342" s="101" t="s">
        <v>6</v>
      </c>
      <c r="AY1342" s="104" t="s">
        <v>90</v>
      </c>
    </row>
    <row r="1343" spans="2:65" s="125" customFormat="1" x14ac:dyDescent="0.2">
      <c r="B1343" s="126"/>
      <c r="D1343" s="103" t="s">
        <v>99</v>
      </c>
      <c r="E1343" s="127" t="s">
        <v>3</v>
      </c>
      <c r="F1343" s="128" t="s">
        <v>206</v>
      </c>
      <c r="H1343" s="129">
        <v>178.67</v>
      </c>
      <c r="I1343" s="130"/>
      <c r="L1343" s="126"/>
      <c r="M1343" s="131"/>
      <c r="T1343" s="132"/>
      <c r="AT1343" s="127" t="s">
        <v>99</v>
      </c>
      <c r="AU1343" s="127" t="s">
        <v>5</v>
      </c>
      <c r="AV1343" s="125" t="s">
        <v>107</v>
      </c>
      <c r="AW1343" s="125" t="s">
        <v>101</v>
      </c>
      <c r="AX1343" s="125" t="s">
        <v>6</v>
      </c>
      <c r="AY1343" s="127" t="s">
        <v>90</v>
      </c>
    </row>
    <row r="1344" spans="2:65" s="118" customFormat="1" x14ac:dyDescent="0.2">
      <c r="B1344" s="119"/>
      <c r="D1344" s="103" t="s">
        <v>99</v>
      </c>
      <c r="E1344" s="120" t="s">
        <v>3</v>
      </c>
      <c r="F1344" s="121" t="s">
        <v>232</v>
      </c>
      <c r="H1344" s="120" t="s">
        <v>3</v>
      </c>
      <c r="I1344" s="122"/>
      <c r="L1344" s="119"/>
      <c r="M1344" s="123"/>
      <c r="T1344" s="124"/>
      <c r="AT1344" s="120" t="s">
        <v>99</v>
      </c>
      <c r="AU1344" s="120" t="s">
        <v>5</v>
      </c>
      <c r="AV1344" s="118" t="s">
        <v>89</v>
      </c>
      <c r="AW1344" s="118" t="s">
        <v>101</v>
      </c>
      <c r="AX1344" s="118" t="s">
        <v>6</v>
      </c>
      <c r="AY1344" s="120" t="s">
        <v>90</v>
      </c>
    </row>
    <row r="1345" spans="2:51" s="101" customFormat="1" x14ac:dyDescent="0.2">
      <c r="B1345" s="102"/>
      <c r="D1345" s="103" t="s">
        <v>99</v>
      </c>
      <c r="E1345" s="104" t="s">
        <v>3</v>
      </c>
      <c r="F1345" s="105" t="s">
        <v>1756</v>
      </c>
      <c r="H1345" s="106">
        <v>23.9</v>
      </c>
      <c r="I1345" s="107"/>
      <c r="L1345" s="102"/>
      <c r="M1345" s="108"/>
      <c r="T1345" s="109"/>
      <c r="AT1345" s="104" t="s">
        <v>99</v>
      </c>
      <c r="AU1345" s="104" t="s">
        <v>5</v>
      </c>
      <c r="AV1345" s="101" t="s">
        <v>5</v>
      </c>
      <c r="AW1345" s="101" t="s">
        <v>101</v>
      </c>
      <c r="AX1345" s="101" t="s">
        <v>6</v>
      </c>
      <c r="AY1345" s="104" t="s">
        <v>90</v>
      </c>
    </row>
    <row r="1346" spans="2:51" s="101" customFormat="1" x14ac:dyDescent="0.2">
      <c r="B1346" s="102"/>
      <c r="D1346" s="103" t="s">
        <v>99</v>
      </c>
      <c r="E1346" s="104" t="s">
        <v>3</v>
      </c>
      <c r="F1346" s="105" t="s">
        <v>1757</v>
      </c>
      <c r="H1346" s="106">
        <v>22.3</v>
      </c>
      <c r="I1346" s="107"/>
      <c r="L1346" s="102"/>
      <c r="M1346" s="108"/>
      <c r="T1346" s="109"/>
      <c r="AT1346" s="104" t="s">
        <v>99</v>
      </c>
      <c r="AU1346" s="104" t="s">
        <v>5</v>
      </c>
      <c r="AV1346" s="101" t="s">
        <v>5</v>
      </c>
      <c r="AW1346" s="101" t="s">
        <v>101</v>
      </c>
      <c r="AX1346" s="101" t="s">
        <v>6</v>
      </c>
      <c r="AY1346" s="104" t="s">
        <v>90</v>
      </c>
    </row>
    <row r="1347" spans="2:51" s="101" customFormat="1" x14ac:dyDescent="0.2">
      <c r="B1347" s="102"/>
      <c r="D1347" s="103" t="s">
        <v>99</v>
      </c>
      <c r="E1347" s="104" t="s">
        <v>3</v>
      </c>
      <c r="F1347" s="105" t="s">
        <v>1758</v>
      </c>
      <c r="H1347" s="106">
        <v>15.65</v>
      </c>
      <c r="I1347" s="107"/>
      <c r="L1347" s="102"/>
      <c r="M1347" s="108"/>
      <c r="T1347" s="109"/>
      <c r="AT1347" s="104" t="s">
        <v>99</v>
      </c>
      <c r="AU1347" s="104" t="s">
        <v>5</v>
      </c>
      <c r="AV1347" s="101" t="s">
        <v>5</v>
      </c>
      <c r="AW1347" s="101" t="s">
        <v>101</v>
      </c>
      <c r="AX1347" s="101" t="s">
        <v>6</v>
      </c>
      <c r="AY1347" s="104" t="s">
        <v>90</v>
      </c>
    </row>
    <row r="1348" spans="2:51" s="101" customFormat="1" x14ac:dyDescent="0.2">
      <c r="B1348" s="102"/>
      <c r="D1348" s="103" t="s">
        <v>99</v>
      </c>
      <c r="E1348" s="104" t="s">
        <v>3</v>
      </c>
      <c r="F1348" s="105" t="s">
        <v>1759</v>
      </c>
      <c r="H1348" s="106">
        <v>33.65</v>
      </c>
      <c r="I1348" s="107"/>
      <c r="L1348" s="102"/>
      <c r="M1348" s="108"/>
      <c r="T1348" s="109"/>
      <c r="AT1348" s="104" t="s">
        <v>99</v>
      </c>
      <c r="AU1348" s="104" t="s">
        <v>5</v>
      </c>
      <c r="AV1348" s="101" t="s">
        <v>5</v>
      </c>
      <c r="AW1348" s="101" t="s">
        <v>101</v>
      </c>
      <c r="AX1348" s="101" t="s">
        <v>6</v>
      </c>
      <c r="AY1348" s="104" t="s">
        <v>90</v>
      </c>
    </row>
    <row r="1349" spans="2:51" s="101" customFormat="1" x14ac:dyDescent="0.2">
      <c r="B1349" s="102"/>
      <c r="D1349" s="103" t="s">
        <v>99</v>
      </c>
      <c r="E1349" s="104" t="s">
        <v>3</v>
      </c>
      <c r="F1349" s="105" t="s">
        <v>1760</v>
      </c>
      <c r="H1349" s="106">
        <v>15.55</v>
      </c>
      <c r="I1349" s="107"/>
      <c r="L1349" s="102"/>
      <c r="M1349" s="108"/>
      <c r="T1349" s="109"/>
      <c r="AT1349" s="104" t="s">
        <v>99</v>
      </c>
      <c r="AU1349" s="104" t="s">
        <v>5</v>
      </c>
      <c r="AV1349" s="101" t="s">
        <v>5</v>
      </c>
      <c r="AW1349" s="101" t="s">
        <v>101</v>
      </c>
      <c r="AX1349" s="101" t="s">
        <v>6</v>
      </c>
      <c r="AY1349" s="104" t="s">
        <v>90</v>
      </c>
    </row>
    <row r="1350" spans="2:51" s="101" customFormat="1" x14ac:dyDescent="0.2">
      <c r="B1350" s="102"/>
      <c r="D1350" s="103" t="s">
        <v>99</v>
      </c>
      <c r="E1350" s="104" t="s">
        <v>3</v>
      </c>
      <c r="F1350" s="105" t="s">
        <v>1761</v>
      </c>
      <c r="H1350" s="106">
        <v>5.6</v>
      </c>
      <c r="I1350" s="107"/>
      <c r="L1350" s="102"/>
      <c r="M1350" s="108"/>
      <c r="T1350" s="109"/>
      <c r="AT1350" s="104" t="s">
        <v>99</v>
      </c>
      <c r="AU1350" s="104" t="s">
        <v>5</v>
      </c>
      <c r="AV1350" s="101" t="s">
        <v>5</v>
      </c>
      <c r="AW1350" s="101" t="s">
        <v>101</v>
      </c>
      <c r="AX1350" s="101" t="s">
        <v>6</v>
      </c>
      <c r="AY1350" s="104" t="s">
        <v>90</v>
      </c>
    </row>
    <row r="1351" spans="2:51" s="101" customFormat="1" x14ac:dyDescent="0.2">
      <c r="B1351" s="102"/>
      <c r="D1351" s="103" t="s">
        <v>99</v>
      </c>
      <c r="E1351" s="104" t="s">
        <v>3</v>
      </c>
      <c r="F1351" s="105" t="s">
        <v>1762</v>
      </c>
      <c r="H1351" s="106">
        <v>39.700000000000003</v>
      </c>
      <c r="I1351" s="107"/>
      <c r="L1351" s="102"/>
      <c r="M1351" s="108"/>
      <c r="T1351" s="109"/>
      <c r="AT1351" s="104" t="s">
        <v>99</v>
      </c>
      <c r="AU1351" s="104" t="s">
        <v>5</v>
      </c>
      <c r="AV1351" s="101" t="s">
        <v>5</v>
      </c>
      <c r="AW1351" s="101" t="s">
        <v>101</v>
      </c>
      <c r="AX1351" s="101" t="s">
        <v>6</v>
      </c>
      <c r="AY1351" s="104" t="s">
        <v>90</v>
      </c>
    </row>
    <row r="1352" spans="2:51" s="101" customFormat="1" x14ac:dyDescent="0.2">
      <c r="B1352" s="102"/>
      <c r="D1352" s="103" t="s">
        <v>99</v>
      </c>
      <c r="E1352" s="104" t="s">
        <v>3</v>
      </c>
      <c r="F1352" s="105" t="s">
        <v>1763</v>
      </c>
      <c r="H1352" s="106">
        <v>33.450000000000003</v>
      </c>
      <c r="I1352" s="107"/>
      <c r="L1352" s="102"/>
      <c r="M1352" s="108"/>
      <c r="T1352" s="109"/>
      <c r="AT1352" s="104" t="s">
        <v>99</v>
      </c>
      <c r="AU1352" s="104" t="s">
        <v>5</v>
      </c>
      <c r="AV1352" s="101" t="s">
        <v>5</v>
      </c>
      <c r="AW1352" s="101" t="s">
        <v>101</v>
      </c>
      <c r="AX1352" s="101" t="s">
        <v>6</v>
      </c>
      <c r="AY1352" s="104" t="s">
        <v>90</v>
      </c>
    </row>
    <row r="1353" spans="2:51" s="101" customFormat="1" x14ac:dyDescent="0.2">
      <c r="B1353" s="102"/>
      <c r="D1353" s="103" t="s">
        <v>99</v>
      </c>
      <c r="E1353" s="104" t="s">
        <v>3</v>
      </c>
      <c r="F1353" s="105" t="s">
        <v>1764</v>
      </c>
      <c r="H1353" s="106">
        <v>25.6</v>
      </c>
      <c r="I1353" s="107"/>
      <c r="L1353" s="102"/>
      <c r="M1353" s="108"/>
      <c r="T1353" s="109"/>
      <c r="AT1353" s="104" t="s">
        <v>99</v>
      </c>
      <c r="AU1353" s="104" t="s">
        <v>5</v>
      </c>
      <c r="AV1353" s="101" t="s">
        <v>5</v>
      </c>
      <c r="AW1353" s="101" t="s">
        <v>101</v>
      </c>
      <c r="AX1353" s="101" t="s">
        <v>6</v>
      </c>
      <c r="AY1353" s="104" t="s">
        <v>90</v>
      </c>
    </row>
    <row r="1354" spans="2:51" s="125" customFormat="1" x14ac:dyDescent="0.2">
      <c r="B1354" s="126"/>
      <c r="D1354" s="103" t="s">
        <v>99</v>
      </c>
      <c r="E1354" s="127" t="s">
        <v>3</v>
      </c>
      <c r="F1354" s="128" t="s">
        <v>206</v>
      </c>
      <c r="H1354" s="129">
        <v>215.4</v>
      </c>
      <c r="I1354" s="130"/>
      <c r="L1354" s="126"/>
      <c r="M1354" s="131"/>
      <c r="T1354" s="132"/>
      <c r="AT1354" s="127" t="s">
        <v>99</v>
      </c>
      <c r="AU1354" s="127" t="s">
        <v>5</v>
      </c>
      <c r="AV1354" s="125" t="s">
        <v>107</v>
      </c>
      <c r="AW1354" s="125" t="s">
        <v>101</v>
      </c>
      <c r="AX1354" s="125" t="s">
        <v>6</v>
      </c>
      <c r="AY1354" s="127" t="s">
        <v>90</v>
      </c>
    </row>
    <row r="1355" spans="2:51" s="118" customFormat="1" x14ac:dyDescent="0.2">
      <c r="B1355" s="119"/>
      <c r="D1355" s="103" t="s">
        <v>99</v>
      </c>
      <c r="E1355" s="120" t="s">
        <v>3</v>
      </c>
      <c r="F1355" s="121" t="s">
        <v>236</v>
      </c>
      <c r="H1355" s="120" t="s">
        <v>3</v>
      </c>
      <c r="I1355" s="122"/>
      <c r="L1355" s="119"/>
      <c r="M1355" s="123"/>
      <c r="T1355" s="124"/>
      <c r="AT1355" s="120" t="s">
        <v>99</v>
      </c>
      <c r="AU1355" s="120" t="s">
        <v>5</v>
      </c>
      <c r="AV1355" s="118" t="s">
        <v>89</v>
      </c>
      <c r="AW1355" s="118" t="s">
        <v>101</v>
      </c>
      <c r="AX1355" s="118" t="s">
        <v>6</v>
      </c>
      <c r="AY1355" s="120" t="s">
        <v>90</v>
      </c>
    </row>
    <row r="1356" spans="2:51" s="101" customFormat="1" x14ac:dyDescent="0.2">
      <c r="B1356" s="102"/>
      <c r="D1356" s="103" t="s">
        <v>99</v>
      </c>
      <c r="E1356" s="104" t="s">
        <v>3</v>
      </c>
      <c r="F1356" s="105" t="s">
        <v>1765</v>
      </c>
      <c r="H1356" s="106">
        <v>124.4</v>
      </c>
      <c r="I1356" s="107"/>
      <c r="L1356" s="102"/>
      <c r="M1356" s="108"/>
      <c r="T1356" s="109"/>
      <c r="AT1356" s="104" t="s">
        <v>99</v>
      </c>
      <c r="AU1356" s="104" t="s">
        <v>5</v>
      </c>
      <c r="AV1356" s="101" t="s">
        <v>5</v>
      </c>
      <c r="AW1356" s="101" t="s">
        <v>101</v>
      </c>
      <c r="AX1356" s="101" t="s">
        <v>6</v>
      </c>
      <c r="AY1356" s="104" t="s">
        <v>90</v>
      </c>
    </row>
    <row r="1357" spans="2:51" s="101" customFormat="1" x14ac:dyDescent="0.2">
      <c r="B1357" s="102"/>
      <c r="D1357" s="103" t="s">
        <v>99</v>
      </c>
      <c r="E1357" s="104" t="s">
        <v>3</v>
      </c>
      <c r="F1357" s="105" t="s">
        <v>1766</v>
      </c>
      <c r="H1357" s="106">
        <v>34.65</v>
      </c>
      <c r="I1357" s="107"/>
      <c r="L1357" s="102"/>
      <c r="M1357" s="108"/>
      <c r="T1357" s="109"/>
      <c r="AT1357" s="104" t="s">
        <v>99</v>
      </c>
      <c r="AU1357" s="104" t="s">
        <v>5</v>
      </c>
      <c r="AV1357" s="101" t="s">
        <v>5</v>
      </c>
      <c r="AW1357" s="101" t="s">
        <v>101</v>
      </c>
      <c r="AX1357" s="101" t="s">
        <v>6</v>
      </c>
      <c r="AY1357" s="104" t="s">
        <v>90</v>
      </c>
    </row>
    <row r="1358" spans="2:51" s="101" customFormat="1" x14ac:dyDescent="0.2">
      <c r="B1358" s="102"/>
      <c r="D1358" s="103" t="s">
        <v>99</v>
      </c>
      <c r="E1358" s="104" t="s">
        <v>3</v>
      </c>
      <c r="F1358" s="105" t="s">
        <v>1767</v>
      </c>
      <c r="H1358" s="106">
        <v>6.55</v>
      </c>
      <c r="I1358" s="107"/>
      <c r="L1358" s="102"/>
      <c r="M1358" s="108"/>
      <c r="T1358" s="109"/>
      <c r="AT1358" s="104" t="s">
        <v>99</v>
      </c>
      <c r="AU1358" s="104" t="s">
        <v>5</v>
      </c>
      <c r="AV1358" s="101" t="s">
        <v>5</v>
      </c>
      <c r="AW1358" s="101" t="s">
        <v>101</v>
      </c>
      <c r="AX1358" s="101" t="s">
        <v>6</v>
      </c>
      <c r="AY1358" s="104" t="s">
        <v>90</v>
      </c>
    </row>
    <row r="1359" spans="2:51" s="101" customFormat="1" x14ac:dyDescent="0.2">
      <c r="B1359" s="102"/>
      <c r="D1359" s="103" t="s">
        <v>99</v>
      </c>
      <c r="E1359" s="104" t="s">
        <v>3</v>
      </c>
      <c r="F1359" s="105" t="s">
        <v>1768</v>
      </c>
      <c r="H1359" s="106">
        <v>34.65</v>
      </c>
      <c r="I1359" s="107"/>
      <c r="L1359" s="102"/>
      <c r="M1359" s="108"/>
      <c r="T1359" s="109"/>
      <c r="AT1359" s="104" t="s">
        <v>99</v>
      </c>
      <c r="AU1359" s="104" t="s">
        <v>5</v>
      </c>
      <c r="AV1359" s="101" t="s">
        <v>5</v>
      </c>
      <c r="AW1359" s="101" t="s">
        <v>101</v>
      </c>
      <c r="AX1359" s="101" t="s">
        <v>6</v>
      </c>
      <c r="AY1359" s="104" t="s">
        <v>90</v>
      </c>
    </row>
    <row r="1360" spans="2:51" s="101" customFormat="1" x14ac:dyDescent="0.2">
      <c r="B1360" s="102"/>
      <c r="D1360" s="103" t="s">
        <v>99</v>
      </c>
      <c r="E1360" s="104" t="s">
        <v>3</v>
      </c>
      <c r="F1360" s="105" t="s">
        <v>1769</v>
      </c>
      <c r="H1360" s="106">
        <v>9.9</v>
      </c>
      <c r="I1360" s="107"/>
      <c r="L1360" s="102"/>
      <c r="M1360" s="108"/>
      <c r="T1360" s="109"/>
      <c r="AT1360" s="104" t="s">
        <v>99</v>
      </c>
      <c r="AU1360" s="104" t="s">
        <v>5</v>
      </c>
      <c r="AV1360" s="101" t="s">
        <v>5</v>
      </c>
      <c r="AW1360" s="101" t="s">
        <v>101</v>
      </c>
      <c r="AX1360" s="101" t="s">
        <v>6</v>
      </c>
      <c r="AY1360" s="104" t="s">
        <v>90</v>
      </c>
    </row>
    <row r="1361" spans="2:65" s="125" customFormat="1" x14ac:dyDescent="0.2">
      <c r="B1361" s="126"/>
      <c r="D1361" s="103" t="s">
        <v>99</v>
      </c>
      <c r="E1361" s="127" t="s">
        <v>3</v>
      </c>
      <c r="F1361" s="128" t="s">
        <v>206</v>
      </c>
      <c r="H1361" s="129">
        <v>210.15</v>
      </c>
      <c r="I1361" s="130"/>
      <c r="L1361" s="126"/>
      <c r="M1361" s="131"/>
      <c r="T1361" s="132"/>
      <c r="AT1361" s="127" t="s">
        <v>99</v>
      </c>
      <c r="AU1361" s="127" t="s">
        <v>5</v>
      </c>
      <c r="AV1361" s="125" t="s">
        <v>107</v>
      </c>
      <c r="AW1361" s="125" t="s">
        <v>101</v>
      </c>
      <c r="AX1361" s="125" t="s">
        <v>6</v>
      </c>
      <c r="AY1361" s="127" t="s">
        <v>90</v>
      </c>
    </row>
    <row r="1362" spans="2:65" s="110" customFormat="1" x14ac:dyDescent="0.2">
      <c r="B1362" s="111"/>
      <c r="D1362" s="103" t="s">
        <v>99</v>
      </c>
      <c r="E1362" s="112" t="s">
        <v>3</v>
      </c>
      <c r="F1362" s="113" t="s">
        <v>103</v>
      </c>
      <c r="H1362" s="114">
        <v>604.22</v>
      </c>
      <c r="I1362" s="115"/>
      <c r="L1362" s="111"/>
      <c r="M1362" s="116"/>
      <c r="T1362" s="117"/>
      <c r="AT1362" s="112" t="s">
        <v>99</v>
      </c>
      <c r="AU1362" s="112" t="s">
        <v>5</v>
      </c>
      <c r="AV1362" s="110" t="s">
        <v>97</v>
      </c>
      <c r="AW1362" s="110" t="s">
        <v>101</v>
      </c>
      <c r="AX1362" s="110" t="s">
        <v>6</v>
      </c>
      <c r="AY1362" s="112" t="s">
        <v>90</v>
      </c>
    </row>
    <row r="1363" spans="2:65" s="101" customFormat="1" x14ac:dyDescent="0.2">
      <c r="B1363" s="102"/>
      <c r="D1363" s="103" t="s">
        <v>99</v>
      </c>
      <c r="E1363" s="104" t="s">
        <v>3</v>
      </c>
      <c r="F1363" s="105" t="s">
        <v>1770</v>
      </c>
      <c r="H1363" s="106">
        <v>664.64200000000005</v>
      </c>
      <c r="I1363" s="107"/>
      <c r="L1363" s="102"/>
      <c r="M1363" s="108"/>
      <c r="T1363" s="109"/>
      <c r="AT1363" s="104" t="s">
        <v>99</v>
      </c>
      <c r="AU1363" s="104" t="s">
        <v>5</v>
      </c>
      <c r="AV1363" s="101" t="s">
        <v>5</v>
      </c>
      <c r="AW1363" s="101" t="s">
        <v>101</v>
      </c>
      <c r="AX1363" s="101" t="s">
        <v>6</v>
      </c>
      <c r="AY1363" s="104" t="s">
        <v>90</v>
      </c>
    </row>
    <row r="1364" spans="2:65" s="110" customFormat="1" x14ac:dyDescent="0.2">
      <c r="B1364" s="111"/>
      <c r="D1364" s="103" t="s">
        <v>99</v>
      </c>
      <c r="E1364" s="112" t="s">
        <v>407</v>
      </c>
      <c r="F1364" s="113" t="s">
        <v>103</v>
      </c>
      <c r="H1364" s="114">
        <v>664.64200000000005</v>
      </c>
      <c r="I1364" s="115"/>
      <c r="L1364" s="111"/>
      <c r="M1364" s="116"/>
      <c r="T1364" s="117"/>
      <c r="AT1364" s="112" t="s">
        <v>99</v>
      </c>
      <c r="AU1364" s="112" t="s">
        <v>5</v>
      </c>
      <c r="AV1364" s="110" t="s">
        <v>97</v>
      </c>
      <c r="AW1364" s="110" t="s">
        <v>101</v>
      </c>
      <c r="AX1364" s="110" t="s">
        <v>89</v>
      </c>
      <c r="AY1364" s="112" t="s">
        <v>90</v>
      </c>
    </row>
    <row r="1365" spans="2:65" s="9" customFormat="1" ht="16.5" customHeight="1" x14ac:dyDescent="0.2">
      <c r="B1365" s="86"/>
      <c r="C1365" s="138" t="s">
        <v>1410</v>
      </c>
      <c r="D1365" s="138" t="s">
        <v>498</v>
      </c>
      <c r="E1365" s="139" t="s">
        <v>1771</v>
      </c>
      <c r="F1365" s="140" t="s">
        <v>1772</v>
      </c>
      <c r="G1365" s="141" t="s">
        <v>177</v>
      </c>
      <c r="H1365" s="142">
        <v>2193.319</v>
      </c>
      <c r="I1365" s="143"/>
      <c r="J1365" s="144">
        <f>ROUND(I1365*H1365,2)</f>
        <v>0</v>
      </c>
      <c r="K1365" s="145"/>
      <c r="L1365" s="146"/>
      <c r="M1365" s="147" t="s">
        <v>3</v>
      </c>
      <c r="N1365" s="148" t="s">
        <v>39</v>
      </c>
      <c r="P1365" s="97">
        <f>O1365*H1365</f>
        <v>0</v>
      </c>
      <c r="Q1365" s="97">
        <v>0</v>
      </c>
      <c r="R1365" s="97">
        <f>Q1365*H1365</f>
        <v>0</v>
      </c>
      <c r="S1365" s="97">
        <v>0</v>
      </c>
      <c r="T1365" s="98">
        <f>S1365*H1365</f>
        <v>0</v>
      </c>
      <c r="AR1365" s="99" t="s">
        <v>280</v>
      </c>
      <c r="AT1365" s="99" t="s">
        <v>498</v>
      </c>
      <c r="AU1365" s="99" t="s">
        <v>5</v>
      </c>
      <c r="AY1365" s="1" t="s">
        <v>90</v>
      </c>
      <c r="BE1365" s="100">
        <f>IF(N1365="základná",J1365,0)</f>
        <v>0</v>
      </c>
      <c r="BF1365" s="100">
        <f>IF(N1365="znížená",J1365,0)</f>
        <v>0</v>
      </c>
      <c r="BG1365" s="100">
        <f>IF(N1365="zákl. prenesená",J1365,0)</f>
        <v>0</v>
      </c>
      <c r="BH1365" s="100">
        <f>IF(N1365="zníž. prenesená",J1365,0)</f>
        <v>0</v>
      </c>
      <c r="BI1365" s="100">
        <f>IF(N1365="nulová",J1365,0)</f>
        <v>0</v>
      </c>
      <c r="BJ1365" s="1" t="s">
        <v>5</v>
      </c>
      <c r="BK1365" s="100">
        <f>ROUND(I1365*H1365,2)</f>
        <v>0</v>
      </c>
      <c r="BL1365" s="1" t="s">
        <v>138</v>
      </c>
      <c r="BM1365" s="99" t="s">
        <v>1773</v>
      </c>
    </row>
    <row r="1366" spans="2:65" s="101" customFormat="1" x14ac:dyDescent="0.2">
      <c r="B1366" s="102"/>
      <c r="D1366" s="103" t="s">
        <v>99</v>
      </c>
      <c r="E1366" s="104" t="s">
        <v>3</v>
      </c>
      <c r="F1366" s="105" t="s">
        <v>1774</v>
      </c>
      <c r="H1366" s="106">
        <v>2193.319</v>
      </c>
      <c r="I1366" s="107"/>
      <c r="L1366" s="102"/>
      <c r="M1366" s="108"/>
      <c r="T1366" s="109"/>
      <c r="AT1366" s="104" t="s">
        <v>99</v>
      </c>
      <c r="AU1366" s="104" t="s">
        <v>5</v>
      </c>
      <c r="AV1366" s="101" t="s">
        <v>5</v>
      </c>
      <c r="AW1366" s="101" t="s">
        <v>101</v>
      </c>
      <c r="AX1366" s="101" t="s">
        <v>89</v>
      </c>
      <c r="AY1366" s="104" t="s">
        <v>90</v>
      </c>
    </row>
    <row r="1367" spans="2:65" s="9" customFormat="1" ht="33" customHeight="1" x14ac:dyDescent="0.2">
      <c r="B1367" s="86"/>
      <c r="C1367" s="87" t="s">
        <v>1775</v>
      </c>
      <c r="D1367" s="87" t="s">
        <v>93</v>
      </c>
      <c r="E1367" s="88" t="s">
        <v>1776</v>
      </c>
      <c r="F1367" s="89" t="s">
        <v>1777</v>
      </c>
      <c r="G1367" s="90" t="s">
        <v>96</v>
      </c>
      <c r="H1367" s="91">
        <v>84.811999999999998</v>
      </c>
      <c r="I1367" s="92"/>
      <c r="J1367" s="93">
        <f>ROUND(I1367*H1367,2)</f>
        <v>0</v>
      </c>
      <c r="K1367" s="94"/>
      <c r="L1367" s="10"/>
      <c r="M1367" s="95" t="s">
        <v>3</v>
      </c>
      <c r="N1367" s="96" t="s">
        <v>39</v>
      </c>
      <c r="P1367" s="97">
        <f>O1367*H1367</f>
        <v>0</v>
      </c>
      <c r="Q1367" s="97">
        <v>3.9100000000000003E-3</v>
      </c>
      <c r="R1367" s="97">
        <f>Q1367*H1367</f>
        <v>0.33161492000000004</v>
      </c>
      <c r="S1367" s="97">
        <v>0</v>
      </c>
      <c r="T1367" s="98">
        <f>S1367*H1367</f>
        <v>0</v>
      </c>
      <c r="AR1367" s="99" t="s">
        <v>138</v>
      </c>
      <c r="AT1367" s="99" t="s">
        <v>93</v>
      </c>
      <c r="AU1367" s="99" t="s">
        <v>5</v>
      </c>
      <c r="AY1367" s="1" t="s">
        <v>90</v>
      </c>
      <c r="BE1367" s="100">
        <f>IF(N1367="základná",J1367,0)</f>
        <v>0</v>
      </c>
      <c r="BF1367" s="100">
        <f>IF(N1367="znížená",J1367,0)</f>
        <v>0</v>
      </c>
      <c r="BG1367" s="100">
        <f>IF(N1367="zákl. prenesená",J1367,0)</f>
        <v>0</v>
      </c>
      <c r="BH1367" s="100">
        <f>IF(N1367="zníž. prenesená",J1367,0)</f>
        <v>0</v>
      </c>
      <c r="BI1367" s="100">
        <f>IF(N1367="nulová",J1367,0)</f>
        <v>0</v>
      </c>
      <c r="BJ1367" s="1" t="s">
        <v>5</v>
      </c>
      <c r="BK1367" s="100">
        <f>ROUND(I1367*H1367,2)</f>
        <v>0</v>
      </c>
      <c r="BL1367" s="1" t="s">
        <v>138</v>
      </c>
      <c r="BM1367" s="99" t="s">
        <v>1778</v>
      </c>
    </row>
    <row r="1368" spans="2:65" s="118" customFormat="1" x14ac:dyDescent="0.2">
      <c r="B1368" s="119"/>
      <c r="D1368" s="103" t="s">
        <v>99</v>
      </c>
      <c r="E1368" s="120" t="s">
        <v>3</v>
      </c>
      <c r="F1368" s="121" t="s">
        <v>1779</v>
      </c>
      <c r="H1368" s="120" t="s">
        <v>3</v>
      </c>
      <c r="I1368" s="122"/>
      <c r="L1368" s="119"/>
      <c r="M1368" s="123"/>
      <c r="T1368" s="124"/>
      <c r="AT1368" s="120" t="s">
        <v>99</v>
      </c>
      <c r="AU1368" s="120" t="s">
        <v>5</v>
      </c>
      <c r="AV1368" s="118" t="s">
        <v>89</v>
      </c>
      <c r="AW1368" s="118" t="s">
        <v>101</v>
      </c>
      <c r="AX1368" s="118" t="s">
        <v>6</v>
      </c>
      <c r="AY1368" s="120" t="s">
        <v>90</v>
      </c>
    </row>
    <row r="1369" spans="2:65" s="101" customFormat="1" x14ac:dyDescent="0.2">
      <c r="B1369" s="102"/>
      <c r="D1369" s="103" t="s">
        <v>99</v>
      </c>
      <c r="E1369" s="104" t="s">
        <v>3</v>
      </c>
      <c r="F1369" s="105" t="s">
        <v>1780</v>
      </c>
      <c r="H1369" s="106">
        <v>46.195999999999998</v>
      </c>
      <c r="I1369" s="107"/>
      <c r="L1369" s="102"/>
      <c r="M1369" s="108"/>
      <c r="T1369" s="109"/>
      <c r="AT1369" s="104" t="s">
        <v>99</v>
      </c>
      <c r="AU1369" s="104" t="s">
        <v>5</v>
      </c>
      <c r="AV1369" s="101" t="s">
        <v>5</v>
      </c>
      <c r="AW1369" s="101" t="s">
        <v>101</v>
      </c>
      <c r="AX1369" s="101" t="s">
        <v>6</v>
      </c>
      <c r="AY1369" s="104" t="s">
        <v>90</v>
      </c>
    </row>
    <row r="1370" spans="2:65" s="101" customFormat="1" x14ac:dyDescent="0.2">
      <c r="B1370" s="102"/>
      <c r="D1370" s="103" t="s">
        <v>99</v>
      </c>
      <c r="E1370" s="104" t="s">
        <v>3</v>
      </c>
      <c r="F1370" s="105" t="s">
        <v>1781</v>
      </c>
      <c r="H1370" s="106">
        <v>38.616</v>
      </c>
      <c r="I1370" s="107"/>
      <c r="L1370" s="102"/>
      <c r="M1370" s="108"/>
      <c r="T1370" s="109"/>
      <c r="AT1370" s="104" t="s">
        <v>99</v>
      </c>
      <c r="AU1370" s="104" t="s">
        <v>5</v>
      </c>
      <c r="AV1370" s="101" t="s">
        <v>5</v>
      </c>
      <c r="AW1370" s="101" t="s">
        <v>101</v>
      </c>
      <c r="AX1370" s="101" t="s">
        <v>6</v>
      </c>
      <c r="AY1370" s="104" t="s">
        <v>90</v>
      </c>
    </row>
    <row r="1371" spans="2:65" s="110" customFormat="1" x14ac:dyDescent="0.2">
      <c r="B1371" s="111"/>
      <c r="D1371" s="103" t="s">
        <v>99</v>
      </c>
      <c r="E1371" s="112" t="s">
        <v>409</v>
      </c>
      <c r="F1371" s="113" t="s">
        <v>103</v>
      </c>
      <c r="H1371" s="114">
        <v>84.811999999999998</v>
      </c>
      <c r="I1371" s="115"/>
      <c r="L1371" s="111"/>
      <c r="M1371" s="116"/>
      <c r="T1371" s="117"/>
      <c r="AT1371" s="112" t="s">
        <v>99</v>
      </c>
      <c r="AU1371" s="112" t="s">
        <v>5</v>
      </c>
      <c r="AV1371" s="110" t="s">
        <v>97</v>
      </c>
      <c r="AW1371" s="110" t="s">
        <v>101</v>
      </c>
      <c r="AX1371" s="110" t="s">
        <v>89</v>
      </c>
      <c r="AY1371" s="112" t="s">
        <v>90</v>
      </c>
    </row>
    <row r="1372" spans="2:65" s="9" customFormat="1" ht="16.5" customHeight="1" x14ac:dyDescent="0.2">
      <c r="B1372" s="86"/>
      <c r="C1372" s="138" t="s">
        <v>1415</v>
      </c>
      <c r="D1372" s="138" t="s">
        <v>498</v>
      </c>
      <c r="E1372" s="139" t="s">
        <v>1782</v>
      </c>
      <c r="F1372" s="140" t="s">
        <v>1783</v>
      </c>
      <c r="G1372" s="141" t="s">
        <v>96</v>
      </c>
      <c r="H1372" s="142">
        <v>89.052999999999997</v>
      </c>
      <c r="I1372" s="143"/>
      <c r="J1372" s="144">
        <f>ROUND(I1372*H1372,2)</f>
        <v>0</v>
      </c>
      <c r="K1372" s="145"/>
      <c r="L1372" s="146"/>
      <c r="M1372" s="147" t="s">
        <v>3</v>
      </c>
      <c r="N1372" s="148" t="s">
        <v>39</v>
      </c>
      <c r="P1372" s="97">
        <f>O1372*H1372</f>
        <v>0</v>
      </c>
      <c r="Q1372" s="97">
        <v>0</v>
      </c>
      <c r="R1372" s="97">
        <f>Q1372*H1372</f>
        <v>0</v>
      </c>
      <c r="S1372" s="97">
        <v>0</v>
      </c>
      <c r="T1372" s="98">
        <f>S1372*H1372</f>
        <v>0</v>
      </c>
      <c r="AR1372" s="99" t="s">
        <v>280</v>
      </c>
      <c r="AT1372" s="99" t="s">
        <v>498</v>
      </c>
      <c r="AU1372" s="99" t="s">
        <v>5</v>
      </c>
      <c r="AY1372" s="1" t="s">
        <v>90</v>
      </c>
      <c r="BE1372" s="100">
        <f>IF(N1372="základná",J1372,0)</f>
        <v>0</v>
      </c>
      <c r="BF1372" s="100">
        <f>IF(N1372="znížená",J1372,0)</f>
        <v>0</v>
      </c>
      <c r="BG1372" s="100">
        <f>IF(N1372="zákl. prenesená",J1372,0)</f>
        <v>0</v>
      </c>
      <c r="BH1372" s="100">
        <f>IF(N1372="zníž. prenesená",J1372,0)</f>
        <v>0</v>
      </c>
      <c r="BI1372" s="100">
        <f>IF(N1372="nulová",J1372,0)</f>
        <v>0</v>
      </c>
      <c r="BJ1372" s="1" t="s">
        <v>5</v>
      </c>
      <c r="BK1372" s="100">
        <f>ROUND(I1372*H1372,2)</f>
        <v>0</v>
      </c>
      <c r="BL1372" s="1" t="s">
        <v>138</v>
      </c>
      <c r="BM1372" s="99" t="s">
        <v>1784</v>
      </c>
    </row>
    <row r="1373" spans="2:65" s="101" customFormat="1" x14ac:dyDescent="0.2">
      <c r="B1373" s="102"/>
      <c r="D1373" s="103" t="s">
        <v>99</v>
      </c>
      <c r="E1373" s="104" t="s">
        <v>3</v>
      </c>
      <c r="F1373" s="105" t="s">
        <v>1785</v>
      </c>
      <c r="H1373" s="106">
        <v>89.052999999999997</v>
      </c>
      <c r="I1373" s="107"/>
      <c r="L1373" s="102"/>
      <c r="M1373" s="108"/>
      <c r="T1373" s="109"/>
      <c r="AT1373" s="104" t="s">
        <v>99</v>
      </c>
      <c r="AU1373" s="104" t="s">
        <v>5</v>
      </c>
      <c r="AV1373" s="101" t="s">
        <v>5</v>
      </c>
      <c r="AW1373" s="101" t="s">
        <v>101</v>
      </c>
      <c r="AX1373" s="101" t="s">
        <v>6</v>
      </c>
      <c r="AY1373" s="104" t="s">
        <v>90</v>
      </c>
    </row>
    <row r="1374" spans="2:65" s="110" customFormat="1" x14ac:dyDescent="0.2">
      <c r="B1374" s="111"/>
      <c r="D1374" s="103" t="s">
        <v>99</v>
      </c>
      <c r="E1374" s="112" t="s">
        <v>3</v>
      </c>
      <c r="F1374" s="113" t="s">
        <v>103</v>
      </c>
      <c r="H1374" s="114">
        <v>89.052999999999997</v>
      </c>
      <c r="I1374" s="115"/>
      <c r="L1374" s="111"/>
      <c r="M1374" s="116"/>
      <c r="T1374" s="117"/>
      <c r="AT1374" s="112" t="s">
        <v>99</v>
      </c>
      <c r="AU1374" s="112" t="s">
        <v>5</v>
      </c>
      <c r="AV1374" s="110" t="s">
        <v>97</v>
      </c>
      <c r="AW1374" s="110" t="s">
        <v>101</v>
      </c>
      <c r="AX1374" s="110" t="s">
        <v>89</v>
      </c>
      <c r="AY1374" s="112" t="s">
        <v>90</v>
      </c>
    </row>
    <row r="1375" spans="2:65" s="9" customFormat="1" ht="16.5" customHeight="1" x14ac:dyDescent="0.2">
      <c r="B1375" s="86"/>
      <c r="C1375" s="87" t="s">
        <v>1786</v>
      </c>
      <c r="D1375" s="87" t="s">
        <v>93</v>
      </c>
      <c r="E1375" s="88" t="s">
        <v>1787</v>
      </c>
      <c r="F1375" s="89" t="s">
        <v>1788</v>
      </c>
      <c r="G1375" s="90" t="s">
        <v>164</v>
      </c>
      <c r="H1375" s="91">
        <v>159.80000000000001</v>
      </c>
      <c r="I1375" s="92"/>
      <c r="J1375" s="93">
        <f>ROUND(I1375*H1375,2)</f>
        <v>0</v>
      </c>
      <c r="K1375" s="94"/>
      <c r="L1375" s="10"/>
      <c r="M1375" s="95" t="s">
        <v>3</v>
      </c>
      <c r="N1375" s="96" t="s">
        <v>39</v>
      </c>
      <c r="P1375" s="97">
        <f>O1375*H1375</f>
        <v>0</v>
      </c>
      <c r="Q1375" s="97">
        <v>0</v>
      </c>
      <c r="R1375" s="97">
        <f>Q1375*H1375</f>
        <v>0</v>
      </c>
      <c r="S1375" s="97">
        <v>0</v>
      </c>
      <c r="T1375" s="98">
        <f>S1375*H1375</f>
        <v>0</v>
      </c>
      <c r="AR1375" s="99" t="s">
        <v>138</v>
      </c>
      <c r="AT1375" s="99" t="s">
        <v>93</v>
      </c>
      <c r="AU1375" s="99" t="s">
        <v>5</v>
      </c>
      <c r="AY1375" s="1" t="s">
        <v>90</v>
      </c>
      <c r="BE1375" s="100">
        <f>IF(N1375="základná",J1375,0)</f>
        <v>0</v>
      </c>
      <c r="BF1375" s="100">
        <f>IF(N1375="znížená",J1375,0)</f>
        <v>0</v>
      </c>
      <c r="BG1375" s="100">
        <f>IF(N1375="zákl. prenesená",J1375,0)</f>
        <v>0</v>
      </c>
      <c r="BH1375" s="100">
        <f>IF(N1375="zníž. prenesená",J1375,0)</f>
        <v>0</v>
      </c>
      <c r="BI1375" s="100">
        <f>IF(N1375="nulová",J1375,0)</f>
        <v>0</v>
      </c>
      <c r="BJ1375" s="1" t="s">
        <v>5</v>
      </c>
      <c r="BK1375" s="100">
        <f>ROUND(I1375*H1375,2)</f>
        <v>0</v>
      </c>
      <c r="BL1375" s="1" t="s">
        <v>138</v>
      </c>
      <c r="BM1375" s="99" t="s">
        <v>1789</v>
      </c>
    </row>
    <row r="1376" spans="2:65" s="101" customFormat="1" x14ac:dyDescent="0.2">
      <c r="B1376" s="102"/>
      <c r="D1376" s="103" t="s">
        <v>99</v>
      </c>
      <c r="E1376" s="104" t="s">
        <v>3</v>
      </c>
      <c r="F1376" s="105" t="s">
        <v>1790</v>
      </c>
      <c r="H1376" s="106">
        <v>159.80000000000001</v>
      </c>
      <c r="I1376" s="107"/>
      <c r="L1376" s="102"/>
      <c r="M1376" s="108"/>
      <c r="T1376" s="109"/>
      <c r="AT1376" s="104" t="s">
        <v>99</v>
      </c>
      <c r="AU1376" s="104" t="s">
        <v>5</v>
      </c>
      <c r="AV1376" s="101" t="s">
        <v>5</v>
      </c>
      <c r="AW1376" s="101" t="s">
        <v>101</v>
      </c>
      <c r="AX1376" s="101" t="s">
        <v>89</v>
      </c>
      <c r="AY1376" s="104" t="s">
        <v>90</v>
      </c>
    </row>
    <row r="1377" spans="2:65" s="9" customFormat="1" ht="16.5" customHeight="1" x14ac:dyDescent="0.2">
      <c r="B1377" s="86"/>
      <c r="C1377" s="138" t="s">
        <v>1425</v>
      </c>
      <c r="D1377" s="138" t="s">
        <v>498</v>
      </c>
      <c r="E1377" s="139" t="s">
        <v>1791</v>
      </c>
      <c r="F1377" s="140" t="s">
        <v>1792</v>
      </c>
      <c r="G1377" s="141" t="s">
        <v>164</v>
      </c>
      <c r="H1377" s="142">
        <v>167.79</v>
      </c>
      <c r="I1377" s="143"/>
      <c r="J1377" s="144">
        <f>ROUND(I1377*H1377,2)</f>
        <v>0</v>
      </c>
      <c r="K1377" s="145"/>
      <c r="L1377" s="146"/>
      <c r="M1377" s="147" t="s">
        <v>3</v>
      </c>
      <c r="N1377" s="148" t="s">
        <v>39</v>
      </c>
      <c r="P1377" s="97">
        <f>O1377*H1377</f>
        <v>0</v>
      </c>
      <c r="Q1377" s="97">
        <v>4.6999999999999999E-4</v>
      </c>
      <c r="R1377" s="97">
        <f>Q1377*H1377</f>
        <v>7.8861299999999995E-2</v>
      </c>
      <c r="S1377" s="97">
        <v>0</v>
      </c>
      <c r="T1377" s="98">
        <f>S1377*H1377</f>
        <v>0</v>
      </c>
      <c r="AR1377" s="99" t="s">
        <v>280</v>
      </c>
      <c r="AT1377" s="99" t="s">
        <v>498</v>
      </c>
      <c r="AU1377" s="99" t="s">
        <v>5</v>
      </c>
      <c r="AY1377" s="1" t="s">
        <v>90</v>
      </c>
      <c r="BE1377" s="100">
        <f>IF(N1377="základná",J1377,0)</f>
        <v>0</v>
      </c>
      <c r="BF1377" s="100">
        <f>IF(N1377="znížená",J1377,0)</f>
        <v>0</v>
      </c>
      <c r="BG1377" s="100">
        <f>IF(N1377="zákl. prenesená",J1377,0)</f>
        <v>0</v>
      </c>
      <c r="BH1377" s="100">
        <f>IF(N1377="zníž. prenesená",J1377,0)</f>
        <v>0</v>
      </c>
      <c r="BI1377" s="100">
        <f>IF(N1377="nulová",J1377,0)</f>
        <v>0</v>
      </c>
      <c r="BJ1377" s="1" t="s">
        <v>5</v>
      </c>
      <c r="BK1377" s="100">
        <f>ROUND(I1377*H1377,2)</f>
        <v>0</v>
      </c>
      <c r="BL1377" s="1" t="s">
        <v>138</v>
      </c>
      <c r="BM1377" s="99" t="s">
        <v>1793</v>
      </c>
    </row>
    <row r="1378" spans="2:65" s="101" customFormat="1" x14ac:dyDescent="0.2">
      <c r="B1378" s="102"/>
      <c r="D1378" s="103" t="s">
        <v>99</v>
      </c>
      <c r="F1378" s="105" t="s">
        <v>1794</v>
      </c>
      <c r="H1378" s="106">
        <v>167.79</v>
      </c>
      <c r="I1378" s="107"/>
      <c r="L1378" s="102"/>
      <c r="M1378" s="108"/>
      <c r="T1378" s="109"/>
      <c r="AT1378" s="104" t="s">
        <v>99</v>
      </c>
      <c r="AU1378" s="104" t="s">
        <v>5</v>
      </c>
      <c r="AV1378" s="101" t="s">
        <v>5</v>
      </c>
      <c r="AW1378" s="101" t="s">
        <v>11</v>
      </c>
      <c r="AX1378" s="101" t="s">
        <v>89</v>
      </c>
      <c r="AY1378" s="104" t="s">
        <v>90</v>
      </c>
    </row>
    <row r="1379" spans="2:65" s="9" customFormat="1" ht="24.2" customHeight="1" x14ac:dyDescent="0.2">
      <c r="B1379" s="86"/>
      <c r="C1379" s="87" t="s">
        <v>1795</v>
      </c>
      <c r="D1379" s="87" t="s">
        <v>93</v>
      </c>
      <c r="E1379" s="88" t="s">
        <v>1796</v>
      </c>
      <c r="F1379" s="89" t="s">
        <v>1797</v>
      </c>
      <c r="G1379" s="90" t="s">
        <v>96</v>
      </c>
      <c r="H1379" s="91">
        <v>1012.17</v>
      </c>
      <c r="I1379" s="92"/>
      <c r="J1379" s="93">
        <f>ROUND(I1379*H1379,2)</f>
        <v>0</v>
      </c>
      <c r="K1379" s="94"/>
      <c r="L1379" s="10"/>
      <c r="M1379" s="95" t="s">
        <v>3</v>
      </c>
      <c r="N1379" s="96" t="s">
        <v>39</v>
      </c>
      <c r="P1379" s="97">
        <f>O1379*H1379</f>
        <v>0</v>
      </c>
      <c r="Q1379" s="97">
        <v>0</v>
      </c>
      <c r="R1379" s="97">
        <f>Q1379*H1379</f>
        <v>0</v>
      </c>
      <c r="S1379" s="97">
        <v>0</v>
      </c>
      <c r="T1379" s="98">
        <f>S1379*H1379</f>
        <v>0</v>
      </c>
      <c r="AR1379" s="99" t="s">
        <v>138</v>
      </c>
      <c r="AT1379" s="99" t="s">
        <v>93</v>
      </c>
      <c r="AU1379" s="99" t="s">
        <v>5</v>
      </c>
      <c r="AY1379" s="1" t="s">
        <v>90</v>
      </c>
      <c r="BE1379" s="100">
        <f>IF(N1379="základná",J1379,0)</f>
        <v>0</v>
      </c>
      <c r="BF1379" s="100">
        <f>IF(N1379="znížená",J1379,0)</f>
        <v>0</v>
      </c>
      <c r="BG1379" s="100">
        <f>IF(N1379="zákl. prenesená",J1379,0)</f>
        <v>0</v>
      </c>
      <c r="BH1379" s="100">
        <f>IF(N1379="zníž. prenesená",J1379,0)</f>
        <v>0</v>
      </c>
      <c r="BI1379" s="100">
        <f>IF(N1379="nulová",J1379,0)</f>
        <v>0</v>
      </c>
      <c r="BJ1379" s="1" t="s">
        <v>5</v>
      </c>
      <c r="BK1379" s="100">
        <f>ROUND(I1379*H1379,2)</f>
        <v>0</v>
      </c>
      <c r="BL1379" s="1" t="s">
        <v>138</v>
      </c>
      <c r="BM1379" s="99" t="s">
        <v>1798</v>
      </c>
    </row>
    <row r="1380" spans="2:65" s="101" customFormat="1" ht="22.5" x14ac:dyDescent="0.2">
      <c r="B1380" s="102"/>
      <c r="D1380" s="103" t="s">
        <v>99</v>
      </c>
      <c r="E1380" s="104" t="s">
        <v>3</v>
      </c>
      <c r="F1380" s="105" t="s">
        <v>1799</v>
      </c>
      <c r="H1380" s="106">
        <v>263.39999999999998</v>
      </c>
      <c r="I1380" s="107"/>
      <c r="L1380" s="102"/>
      <c r="M1380" s="108"/>
      <c r="T1380" s="109"/>
      <c r="AT1380" s="104" t="s">
        <v>99</v>
      </c>
      <c r="AU1380" s="104" t="s">
        <v>5</v>
      </c>
      <c r="AV1380" s="101" t="s">
        <v>5</v>
      </c>
      <c r="AW1380" s="101" t="s">
        <v>101</v>
      </c>
      <c r="AX1380" s="101" t="s">
        <v>6</v>
      </c>
      <c r="AY1380" s="104" t="s">
        <v>90</v>
      </c>
    </row>
    <row r="1381" spans="2:65" s="101" customFormat="1" ht="33.75" x14ac:dyDescent="0.2">
      <c r="B1381" s="102"/>
      <c r="D1381" s="103" t="s">
        <v>99</v>
      </c>
      <c r="E1381" s="104" t="s">
        <v>3</v>
      </c>
      <c r="F1381" s="105" t="s">
        <v>1800</v>
      </c>
      <c r="H1381" s="106">
        <v>395.27</v>
      </c>
      <c r="I1381" s="107"/>
      <c r="L1381" s="102"/>
      <c r="M1381" s="108"/>
      <c r="T1381" s="109"/>
      <c r="AT1381" s="104" t="s">
        <v>99</v>
      </c>
      <c r="AU1381" s="104" t="s">
        <v>5</v>
      </c>
      <c r="AV1381" s="101" t="s">
        <v>5</v>
      </c>
      <c r="AW1381" s="101" t="s">
        <v>101</v>
      </c>
      <c r="AX1381" s="101" t="s">
        <v>6</v>
      </c>
      <c r="AY1381" s="104" t="s">
        <v>90</v>
      </c>
    </row>
    <row r="1382" spans="2:65" s="101" customFormat="1" ht="33.75" x14ac:dyDescent="0.2">
      <c r="B1382" s="102"/>
      <c r="D1382" s="103" t="s">
        <v>99</v>
      </c>
      <c r="E1382" s="104" t="s">
        <v>3</v>
      </c>
      <c r="F1382" s="105" t="s">
        <v>1801</v>
      </c>
      <c r="H1382" s="106">
        <v>353.5</v>
      </c>
      <c r="I1382" s="107"/>
      <c r="L1382" s="102"/>
      <c r="M1382" s="108"/>
      <c r="T1382" s="109"/>
      <c r="AT1382" s="104" t="s">
        <v>99</v>
      </c>
      <c r="AU1382" s="104" t="s">
        <v>5</v>
      </c>
      <c r="AV1382" s="101" t="s">
        <v>5</v>
      </c>
      <c r="AW1382" s="101" t="s">
        <v>101</v>
      </c>
      <c r="AX1382" s="101" t="s">
        <v>6</v>
      </c>
      <c r="AY1382" s="104" t="s">
        <v>90</v>
      </c>
    </row>
    <row r="1383" spans="2:65" s="118" customFormat="1" x14ac:dyDescent="0.2">
      <c r="B1383" s="119"/>
      <c r="D1383" s="103" t="s">
        <v>99</v>
      </c>
      <c r="E1383" s="120" t="s">
        <v>3</v>
      </c>
      <c r="F1383" s="121" t="s">
        <v>1802</v>
      </c>
      <c r="H1383" s="120" t="s">
        <v>3</v>
      </c>
      <c r="I1383" s="122"/>
      <c r="L1383" s="119"/>
      <c r="M1383" s="123"/>
      <c r="T1383" s="124"/>
      <c r="AT1383" s="120" t="s">
        <v>99</v>
      </c>
      <c r="AU1383" s="120" t="s">
        <v>5</v>
      </c>
      <c r="AV1383" s="118" t="s">
        <v>89</v>
      </c>
      <c r="AW1383" s="118" t="s">
        <v>101</v>
      </c>
      <c r="AX1383" s="118" t="s">
        <v>6</v>
      </c>
      <c r="AY1383" s="120" t="s">
        <v>90</v>
      </c>
    </row>
    <row r="1384" spans="2:65" s="110" customFormat="1" x14ac:dyDescent="0.2">
      <c r="B1384" s="111"/>
      <c r="D1384" s="103" t="s">
        <v>99</v>
      </c>
      <c r="E1384" s="112" t="s">
        <v>403</v>
      </c>
      <c r="F1384" s="113" t="s">
        <v>103</v>
      </c>
      <c r="H1384" s="114">
        <v>1012.17</v>
      </c>
      <c r="I1384" s="115"/>
      <c r="L1384" s="111"/>
      <c r="M1384" s="116"/>
      <c r="T1384" s="117"/>
      <c r="AT1384" s="112" t="s">
        <v>99</v>
      </c>
      <c r="AU1384" s="112" t="s">
        <v>5</v>
      </c>
      <c r="AV1384" s="110" t="s">
        <v>97</v>
      </c>
      <c r="AW1384" s="110" t="s">
        <v>101</v>
      </c>
      <c r="AX1384" s="110" t="s">
        <v>89</v>
      </c>
      <c r="AY1384" s="112" t="s">
        <v>90</v>
      </c>
    </row>
    <row r="1385" spans="2:65" s="9" customFormat="1" ht="16.5" customHeight="1" x14ac:dyDescent="0.2">
      <c r="B1385" s="86"/>
      <c r="C1385" s="138" t="s">
        <v>1430</v>
      </c>
      <c r="D1385" s="138" t="s">
        <v>498</v>
      </c>
      <c r="E1385" s="139" t="s">
        <v>1803</v>
      </c>
      <c r="F1385" s="140" t="s">
        <v>1783</v>
      </c>
      <c r="G1385" s="141" t="s">
        <v>96</v>
      </c>
      <c r="H1385" s="142">
        <v>1032.413</v>
      </c>
      <c r="I1385" s="143"/>
      <c r="J1385" s="144">
        <f>ROUND(I1385*H1385,2)</f>
        <v>0</v>
      </c>
      <c r="K1385" s="145"/>
      <c r="L1385" s="146"/>
      <c r="M1385" s="147" t="s">
        <v>3</v>
      </c>
      <c r="N1385" s="148" t="s">
        <v>39</v>
      </c>
      <c r="P1385" s="97">
        <f>O1385*H1385</f>
        <v>0</v>
      </c>
      <c r="Q1385" s="97">
        <v>0</v>
      </c>
      <c r="R1385" s="97">
        <f>Q1385*H1385</f>
        <v>0</v>
      </c>
      <c r="S1385" s="97">
        <v>0</v>
      </c>
      <c r="T1385" s="98">
        <f>S1385*H1385</f>
        <v>0</v>
      </c>
      <c r="AR1385" s="99" t="s">
        <v>280</v>
      </c>
      <c r="AT1385" s="99" t="s">
        <v>498</v>
      </c>
      <c r="AU1385" s="99" t="s">
        <v>5</v>
      </c>
      <c r="AY1385" s="1" t="s">
        <v>90</v>
      </c>
      <c r="BE1385" s="100">
        <f>IF(N1385="základná",J1385,0)</f>
        <v>0</v>
      </c>
      <c r="BF1385" s="100">
        <f>IF(N1385="znížená",J1385,0)</f>
        <v>0</v>
      </c>
      <c r="BG1385" s="100">
        <f>IF(N1385="zákl. prenesená",J1385,0)</f>
        <v>0</v>
      </c>
      <c r="BH1385" s="100">
        <f>IF(N1385="zníž. prenesená",J1385,0)</f>
        <v>0</v>
      </c>
      <c r="BI1385" s="100">
        <f>IF(N1385="nulová",J1385,0)</f>
        <v>0</v>
      </c>
      <c r="BJ1385" s="1" t="s">
        <v>5</v>
      </c>
      <c r="BK1385" s="100">
        <f>ROUND(I1385*H1385,2)</f>
        <v>0</v>
      </c>
      <c r="BL1385" s="1" t="s">
        <v>138</v>
      </c>
      <c r="BM1385" s="99" t="s">
        <v>1804</v>
      </c>
    </row>
    <row r="1386" spans="2:65" s="101" customFormat="1" x14ac:dyDescent="0.2">
      <c r="B1386" s="102"/>
      <c r="D1386" s="103" t="s">
        <v>99</v>
      </c>
      <c r="E1386" s="104" t="s">
        <v>3</v>
      </c>
      <c r="F1386" s="105" t="s">
        <v>1805</v>
      </c>
      <c r="H1386" s="106">
        <v>1032.413</v>
      </c>
      <c r="I1386" s="107"/>
      <c r="L1386" s="102"/>
      <c r="M1386" s="108"/>
      <c r="T1386" s="109"/>
      <c r="AT1386" s="104" t="s">
        <v>99</v>
      </c>
      <c r="AU1386" s="104" t="s">
        <v>5</v>
      </c>
      <c r="AV1386" s="101" t="s">
        <v>5</v>
      </c>
      <c r="AW1386" s="101" t="s">
        <v>101</v>
      </c>
      <c r="AX1386" s="101" t="s">
        <v>6</v>
      </c>
      <c r="AY1386" s="104" t="s">
        <v>90</v>
      </c>
    </row>
    <row r="1387" spans="2:65" s="110" customFormat="1" x14ac:dyDescent="0.2">
      <c r="B1387" s="111"/>
      <c r="D1387" s="103" t="s">
        <v>99</v>
      </c>
      <c r="E1387" s="112" t="s">
        <v>3</v>
      </c>
      <c r="F1387" s="113" t="s">
        <v>103</v>
      </c>
      <c r="H1387" s="114">
        <v>1032.413</v>
      </c>
      <c r="I1387" s="115"/>
      <c r="L1387" s="111"/>
      <c r="M1387" s="116"/>
      <c r="T1387" s="117"/>
      <c r="AT1387" s="112" t="s">
        <v>99</v>
      </c>
      <c r="AU1387" s="112" t="s">
        <v>5</v>
      </c>
      <c r="AV1387" s="110" t="s">
        <v>97</v>
      </c>
      <c r="AW1387" s="110" t="s">
        <v>101</v>
      </c>
      <c r="AX1387" s="110" t="s">
        <v>89</v>
      </c>
      <c r="AY1387" s="112" t="s">
        <v>90</v>
      </c>
    </row>
    <row r="1388" spans="2:65" s="9" customFormat="1" ht="24.2" customHeight="1" x14ac:dyDescent="0.2">
      <c r="B1388" s="86"/>
      <c r="C1388" s="87" t="s">
        <v>1806</v>
      </c>
      <c r="D1388" s="87" t="s">
        <v>93</v>
      </c>
      <c r="E1388" s="88" t="s">
        <v>1807</v>
      </c>
      <c r="F1388" s="89" t="s">
        <v>1808</v>
      </c>
      <c r="G1388" s="90" t="s">
        <v>164</v>
      </c>
      <c r="H1388" s="91">
        <v>25.95</v>
      </c>
      <c r="I1388" s="92"/>
      <c r="J1388" s="93">
        <f>ROUND(I1388*H1388,2)</f>
        <v>0</v>
      </c>
      <c r="K1388" s="94"/>
      <c r="L1388" s="10"/>
      <c r="M1388" s="95" t="s">
        <v>3</v>
      </c>
      <c r="N1388" s="96" t="s">
        <v>39</v>
      </c>
      <c r="P1388" s="97">
        <f>O1388*H1388</f>
        <v>0</v>
      </c>
      <c r="Q1388" s="97">
        <v>5.2599999999999999E-3</v>
      </c>
      <c r="R1388" s="97">
        <f>Q1388*H1388</f>
        <v>0.13649700000000001</v>
      </c>
      <c r="S1388" s="97">
        <v>0</v>
      </c>
      <c r="T1388" s="98">
        <f>S1388*H1388</f>
        <v>0</v>
      </c>
      <c r="AR1388" s="99" t="s">
        <v>138</v>
      </c>
      <c r="AT1388" s="99" t="s">
        <v>93</v>
      </c>
      <c r="AU1388" s="99" t="s">
        <v>5</v>
      </c>
      <c r="AY1388" s="1" t="s">
        <v>90</v>
      </c>
      <c r="BE1388" s="100">
        <f>IF(N1388="základná",J1388,0)</f>
        <v>0</v>
      </c>
      <c r="BF1388" s="100">
        <f>IF(N1388="znížená",J1388,0)</f>
        <v>0</v>
      </c>
      <c r="BG1388" s="100">
        <f>IF(N1388="zákl. prenesená",J1388,0)</f>
        <v>0</v>
      </c>
      <c r="BH1388" s="100">
        <f>IF(N1388="zníž. prenesená",J1388,0)</f>
        <v>0</v>
      </c>
      <c r="BI1388" s="100">
        <f>IF(N1388="nulová",J1388,0)</f>
        <v>0</v>
      </c>
      <c r="BJ1388" s="1" t="s">
        <v>5</v>
      </c>
      <c r="BK1388" s="100">
        <f>ROUND(I1388*H1388,2)</f>
        <v>0</v>
      </c>
      <c r="BL1388" s="1" t="s">
        <v>138</v>
      </c>
      <c r="BM1388" s="99" t="s">
        <v>1809</v>
      </c>
    </row>
    <row r="1389" spans="2:65" s="101" customFormat="1" x14ac:dyDescent="0.2">
      <c r="B1389" s="102"/>
      <c r="D1389" s="103" t="s">
        <v>99</v>
      </c>
      <c r="E1389" s="104" t="s">
        <v>3</v>
      </c>
      <c r="F1389" s="105" t="s">
        <v>1810</v>
      </c>
      <c r="H1389" s="106">
        <v>25.95</v>
      </c>
      <c r="I1389" s="107"/>
      <c r="L1389" s="102"/>
      <c r="M1389" s="108"/>
      <c r="T1389" s="109"/>
      <c r="AT1389" s="104" t="s">
        <v>99</v>
      </c>
      <c r="AU1389" s="104" t="s">
        <v>5</v>
      </c>
      <c r="AV1389" s="101" t="s">
        <v>5</v>
      </c>
      <c r="AW1389" s="101" t="s">
        <v>101</v>
      </c>
      <c r="AX1389" s="101" t="s">
        <v>89</v>
      </c>
      <c r="AY1389" s="104" t="s">
        <v>90</v>
      </c>
    </row>
    <row r="1390" spans="2:65" s="9" customFormat="1" ht="24.2" customHeight="1" x14ac:dyDescent="0.2">
      <c r="B1390" s="86"/>
      <c r="C1390" s="138" t="s">
        <v>1811</v>
      </c>
      <c r="D1390" s="138" t="s">
        <v>498</v>
      </c>
      <c r="E1390" s="139" t="s">
        <v>1812</v>
      </c>
      <c r="F1390" s="140" t="s">
        <v>1813</v>
      </c>
      <c r="G1390" s="141" t="s">
        <v>164</v>
      </c>
      <c r="H1390" s="142">
        <v>26.21</v>
      </c>
      <c r="I1390" s="143"/>
      <c r="J1390" s="144">
        <f>ROUND(I1390*H1390,2)</f>
        <v>0</v>
      </c>
      <c r="K1390" s="145"/>
      <c r="L1390" s="146"/>
      <c r="M1390" s="147" t="s">
        <v>3</v>
      </c>
      <c r="N1390" s="148" t="s">
        <v>39</v>
      </c>
      <c r="P1390" s="97">
        <f>O1390*H1390</f>
        <v>0</v>
      </c>
      <c r="Q1390" s="97">
        <v>1.2999999999999999E-4</v>
      </c>
      <c r="R1390" s="97">
        <f>Q1390*H1390</f>
        <v>3.4072999999999998E-3</v>
      </c>
      <c r="S1390" s="97">
        <v>0</v>
      </c>
      <c r="T1390" s="98">
        <f>S1390*H1390</f>
        <v>0</v>
      </c>
      <c r="AR1390" s="99" t="s">
        <v>280</v>
      </c>
      <c r="AT1390" s="99" t="s">
        <v>498</v>
      </c>
      <c r="AU1390" s="99" t="s">
        <v>5</v>
      </c>
      <c r="AY1390" s="1" t="s">
        <v>90</v>
      </c>
      <c r="BE1390" s="100">
        <f>IF(N1390="základná",J1390,0)</f>
        <v>0</v>
      </c>
      <c r="BF1390" s="100">
        <f>IF(N1390="znížená",J1390,0)</f>
        <v>0</v>
      </c>
      <c r="BG1390" s="100">
        <f>IF(N1390="zákl. prenesená",J1390,0)</f>
        <v>0</v>
      </c>
      <c r="BH1390" s="100">
        <f>IF(N1390="zníž. prenesená",J1390,0)</f>
        <v>0</v>
      </c>
      <c r="BI1390" s="100">
        <f>IF(N1390="nulová",J1390,0)</f>
        <v>0</v>
      </c>
      <c r="BJ1390" s="1" t="s">
        <v>5</v>
      </c>
      <c r="BK1390" s="100">
        <f>ROUND(I1390*H1390,2)</f>
        <v>0</v>
      </c>
      <c r="BL1390" s="1" t="s">
        <v>138</v>
      </c>
      <c r="BM1390" s="99" t="s">
        <v>1814</v>
      </c>
    </row>
    <row r="1391" spans="2:65" s="101" customFormat="1" x14ac:dyDescent="0.2">
      <c r="B1391" s="102"/>
      <c r="D1391" s="103" t="s">
        <v>99</v>
      </c>
      <c r="F1391" s="105" t="s">
        <v>1815</v>
      </c>
      <c r="H1391" s="106">
        <v>26.21</v>
      </c>
      <c r="I1391" s="107"/>
      <c r="L1391" s="102"/>
      <c r="M1391" s="108"/>
      <c r="T1391" s="109"/>
      <c r="AT1391" s="104" t="s">
        <v>99</v>
      </c>
      <c r="AU1391" s="104" t="s">
        <v>5</v>
      </c>
      <c r="AV1391" s="101" t="s">
        <v>5</v>
      </c>
      <c r="AW1391" s="101" t="s">
        <v>11</v>
      </c>
      <c r="AX1391" s="101" t="s">
        <v>89</v>
      </c>
      <c r="AY1391" s="104" t="s">
        <v>90</v>
      </c>
    </row>
    <row r="1392" spans="2:65" s="9" customFormat="1" ht="24.2" customHeight="1" x14ac:dyDescent="0.2">
      <c r="B1392" s="86"/>
      <c r="C1392" s="87" t="s">
        <v>1816</v>
      </c>
      <c r="D1392" s="87" t="s">
        <v>93</v>
      </c>
      <c r="E1392" s="88" t="s">
        <v>1817</v>
      </c>
      <c r="F1392" s="89" t="s">
        <v>1818</v>
      </c>
      <c r="G1392" s="90" t="s">
        <v>1099</v>
      </c>
      <c r="H1392" s="149"/>
      <c r="I1392" s="92"/>
      <c r="J1392" s="93">
        <f>ROUND(I1392*H1392,2)</f>
        <v>0</v>
      </c>
      <c r="K1392" s="94"/>
      <c r="L1392" s="10"/>
      <c r="M1392" s="95" t="s">
        <v>3</v>
      </c>
      <c r="N1392" s="96" t="s">
        <v>39</v>
      </c>
      <c r="P1392" s="97">
        <f>O1392*H1392</f>
        <v>0</v>
      </c>
      <c r="Q1392" s="97">
        <v>0</v>
      </c>
      <c r="R1392" s="97">
        <f>Q1392*H1392</f>
        <v>0</v>
      </c>
      <c r="S1392" s="97">
        <v>0</v>
      </c>
      <c r="T1392" s="98">
        <f>S1392*H1392</f>
        <v>0</v>
      </c>
      <c r="AR1392" s="99" t="s">
        <v>138</v>
      </c>
      <c r="AT1392" s="99" t="s">
        <v>93</v>
      </c>
      <c r="AU1392" s="99" t="s">
        <v>5</v>
      </c>
      <c r="AY1392" s="1" t="s">
        <v>90</v>
      </c>
      <c r="BE1392" s="100">
        <f>IF(N1392="základná",J1392,0)</f>
        <v>0</v>
      </c>
      <c r="BF1392" s="100">
        <f>IF(N1392="znížená",J1392,0)</f>
        <v>0</v>
      </c>
      <c r="BG1392" s="100">
        <f>IF(N1392="zákl. prenesená",J1392,0)</f>
        <v>0</v>
      </c>
      <c r="BH1392" s="100">
        <f>IF(N1392="zníž. prenesená",J1392,0)</f>
        <v>0</v>
      </c>
      <c r="BI1392" s="100">
        <f>IF(N1392="nulová",J1392,0)</f>
        <v>0</v>
      </c>
      <c r="BJ1392" s="1" t="s">
        <v>5</v>
      </c>
      <c r="BK1392" s="100">
        <f>ROUND(I1392*H1392,2)</f>
        <v>0</v>
      </c>
      <c r="BL1392" s="1" t="s">
        <v>138</v>
      </c>
      <c r="BM1392" s="99" t="s">
        <v>1819</v>
      </c>
    </row>
    <row r="1393" spans="2:65" s="73" customFormat="1" ht="22.9" customHeight="1" x14ac:dyDescent="0.2">
      <c r="B1393" s="74"/>
      <c r="D1393" s="75" t="s">
        <v>86</v>
      </c>
      <c r="E1393" s="84" t="s">
        <v>370</v>
      </c>
      <c r="F1393" s="84" t="s">
        <v>371</v>
      </c>
      <c r="I1393" s="77"/>
      <c r="J1393" s="85">
        <f>BK1393</f>
        <v>0</v>
      </c>
      <c r="L1393" s="74"/>
      <c r="M1393" s="79"/>
      <c r="P1393" s="80">
        <f>SUM(P1394:P1400)</f>
        <v>0</v>
      </c>
      <c r="R1393" s="80">
        <f>SUM(R1394:R1400)</f>
        <v>0</v>
      </c>
      <c r="T1393" s="81">
        <f>SUM(T1394:T1400)</f>
        <v>3.1994975999999999</v>
      </c>
      <c r="AR1393" s="75" t="s">
        <v>5</v>
      </c>
      <c r="AT1393" s="82" t="s">
        <v>86</v>
      </c>
      <c r="AU1393" s="82" t="s">
        <v>89</v>
      </c>
      <c r="AY1393" s="75" t="s">
        <v>90</v>
      </c>
      <c r="BK1393" s="83">
        <f>SUM(BK1394:BK1400)</f>
        <v>0</v>
      </c>
    </row>
    <row r="1394" spans="2:65" s="9" customFormat="1" ht="33" customHeight="1" x14ac:dyDescent="0.2">
      <c r="B1394" s="86"/>
      <c r="C1394" s="87" t="s">
        <v>1434</v>
      </c>
      <c r="D1394" s="87" t="s">
        <v>93</v>
      </c>
      <c r="E1394" s="88" t="s">
        <v>1820</v>
      </c>
      <c r="F1394" s="89" t="s">
        <v>1821</v>
      </c>
      <c r="G1394" s="90" t="s">
        <v>96</v>
      </c>
      <c r="H1394" s="91">
        <v>1230.576</v>
      </c>
      <c r="I1394" s="92"/>
      <c r="J1394" s="93">
        <f>ROUND(I1394*H1394,2)</f>
        <v>0</v>
      </c>
      <c r="K1394" s="94"/>
      <c r="L1394" s="10"/>
      <c r="M1394" s="95" t="s">
        <v>3</v>
      </c>
      <c r="N1394" s="96" t="s">
        <v>39</v>
      </c>
      <c r="P1394" s="97">
        <f>O1394*H1394</f>
        <v>0</v>
      </c>
      <c r="Q1394" s="97">
        <v>0</v>
      </c>
      <c r="R1394" s="97">
        <f>Q1394*H1394</f>
        <v>0</v>
      </c>
      <c r="S1394" s="97">
        <v>2.5999999999999999E-3</v>
      </c>
      <c r="T1394" s="98">
        <f>S1394*H1394</f>
        <v>3.1994975999999999</v>
      </c>
      <c r="AR1394" s="99" t="s">
        <v>138</v>
      </c>
      <c r="AT1394" s="99" t="s">
        <v>93</v>
      </c>
      <c r="AU1394" s="99" t="s">
        <v>5</v>
      </c>
      <c r="AY1394" s="1" t="s">
        <v>90</v>
      </c>
      <c r="BE1394" s="100">
        <f>IF(N1394="základná",J1394,0)</f>
        <v>0</v>
      </c>
      <c r="BF1394" s="100">
        <f>IF(N1394="znížená",J1394,0)</f>
        <v>0</v>
      </c>
      <c r="BG1394" s="100">
        <f>IF(N1394="zákl. prenesená",J1394,0)</f>
        <v>0</v>
      </c>
      <c r="BH1394" s="100">
        <f>IF(N1394="zníž. prenesená",J1394,0)</f>
        <v>0</v>
      </c>
      <c r="BI1394" s="100">
        <f>IF(N1394="nulová",J1394,0)</f>
        <v>0</v>
      </c>
      <c r="BJ1394" s="1" t="s">
        <v>5</v>
      </c>
      <c r="BK1394" s="100">
        <f>ROUND(I1394*H1394,2)</f>
        <v>0</v>
      </c>
      <c r="BL1394" s="1" t="s">
        <v>138</v>
      </c>
      <c r="BM1394" s="99" t="s">
        <v>1822</v>
      </c>
    </row>
    <row r="1395" spans="2:65" s="101" customFormat="1" x14ac:dyDescent="0.2">
      <c r="B1395" s="102"/>
      <c r="D1395" s="103" t="s">
        <v>99</v>
      </c>
      <c r="E1395" s="104" t="s">
        <v>3</v>
      </c>
      <c r="F1395" s="105" t="s">
        <v>1823</v>
      </c>
      <c r="H1395" s="106">
        <v>1230.576</v>
      </c>
      <c r="I1395" s="107"/>
      <c r="L1395" s="102"/>
      <c r="M1395" s="108"/>
      <c r="T1395" s="109"/>
      <c r="AT1395" s="104" t="s">
        <v>99</v>
      </c>
      <c r="AU1395" s="104" t="s">
        <v>5</v>
      </c>
      <c r="AV1395" s="101" t="s">
        <v>5</v>
      </c>
      <c r="AW1395" s="101" t="s">
        <v>101</v>
      </c>
      <c r="AX1395" s="101" t="s">
        <v>89</v>
      </c>
      <c r="AY1395" s="104" t="s">
        <v>90</v>
      </c>
    </row>
    <row r="1396" spans="2:65" s="9" customFormat="1" ht="24.2" customHeight="1" x14ac:dyDescent="0.2">
      <c r="B1396" s="86"/>
      <c r="C1396" s="87" t="s">
        <v>1824</v>
      </c>
      <c r="D1396" s="87" t="s">
        <v>93</v>
      </c>
      <c r="E1396" s="88" t="s">
        <v>1825</v>
      </c>
      <c r="F1396" s="89" t="s">
        <v>1826</v>
      </c>
      <c r="G1396" s="90" t="s">
        <v>96</v>
      </c>
      <c r="H1396" s="91">
        <v>1230.576</v>
      </c>
      <c r="I1396" s="92"/>
      <c r="J1396" s="93">
        <f>ROUND(I1396*H1396,2)</f>
        <v>0</v>
      </c>
      <c r="K1396" s="94"/>
      <c r="L1396" s="10"/>
      <c r="M1396" s="95" t="s">
        <v>3</v>
      </c>
      <c r="N1396" s="96" t="s">
        <v>39</v>
      </c>
      <c r="P1396" s="97">
        <f>O1396*H1396</f>
        <v>0</v>
      </c>
      <c r="Q1396" s="97">
        <v>0</v>
      </c>
      <c r="R1396" s="97">
        <f>Q1396*H1396</f>
        <v>0</v>
      </c>
      <c r="S1396" s="97">
        <v>0</v>
      </c>
      <c r="T1396" s="98">
        <f>S1396*H1396</f>
        <v>0</v>
      </c>
      <c r="AR1396" s="99" t="s">
        <v>138</v>
      </c>
      <c r="AT1396" s="99" t="s">
        <v>93</v>
      </c>
      <c r="AU1396" s="99" t="s">
        <v>5</v>
      </c>
      <c r="AY1396" s="1" t="s">
        <v>90</v>
      </c>
      <c r="BE1396" s="100">
        <f>IF(N1396="základná",J1396,0)</f>
        <v>0</v>
      </c>
      <c r="BF1396" s="100">
        <f>IF(N1396="znížená",J1396,0)</f>
        <v>0</v>
      </c>
      <c r="BG1396" s="100">
        <f>IF(N1396="zákl. prenesená",J1396,0)</f>
        <v>0</v>
      </c>
      <c r="BH1396" s="100">
        <f>IF(N1396="zníž. prenesená",J1396,0)</f>
        <v>0</v>
      </c>
      <c r="BI1396" s="100">
        <f>IF(N1396="nulová",J1396,0)</f>
        <v>0</v>
      </c>
      <c r="BJ1396" s="1" t="s">
        <v>5</v>
      </c>
      <c r="BK1396" s="100">
        <f>ROUND(I1396*H1396,2)</f>
        <v>0</v>
      </c>
      <c r="BL1396" s="1" t="s">
        <v>138</v>
      </c>
      <c r="BM1396" s="99" t="s">
        <v>1827</v>
      </c>
    </row>
    <row r="1397" spans="2:65" s="101" customFormat="1" x14ac:dyDescent="0.2">
      <c r="B1397" s="102"/>
      <c r="D1397" s="103" t="s">
        <v>99</v>
      </c>
      <c r="E1397" s="104" t="s">
        <v>3</v>
      </c>
      <c r="F1397" s="105" t="s">
        <v>1823</v>
      </c>
      <c r="H1397" s="106">
        <v>1230.576</v>
      </c>
      <c r="I1397" s="107"/>
      <c r="L1397" s="102"/>
      <c r="M1397" s="108"/>
      <c r="T1397" s="109"/>
      <c r="AT1397" s="104" t="s">
        <v>99</v>
      </c>
      <c r="AU1397" s="104" t="s">
        <v>5</v>
      </c>
      <c r="AV1397" s="101" t="s">
        <v>5</v>
      </c>
      <c r="AW1397" s="101" t="s">
        <v>101</v>
      </c>
      <c r="AX1397" s="101" t="s">
        <v>89</v>
      </c>
      <c r="AY1397" s="104" t="s">
        <v>90</v>
      </c>
    </row>
    <row r="1398" spans="2:65" s="9" customFormat="1" ht="21.75" customHeight="1" x14ac:dyDescent="0.2">
      <c r="B1398" s="86"/>
      <c r="C1398" s="87" t="s">
        <v>1828</v>
      </c>
      <c r="D1398" s="87" t="s">
        <v>93</v>
      </c>
      <c r="E1398" s="88" t="s">
        <v>1829</v>
      </c>
      <c r="F1398" s="89" t="s">
        <v>1830</v>
      </c>
      <c r="G1398" s="90" t="s">
        <v>96</v>
      </c>
      <c r="H1398" s="91">
        <v>1230.576</v>
      </c>
      <c r="I1398" s="92"/>
      <c r="J1398" s="93">
        <f>ROUND(I1398*H1398,2)</f>
        <v>0</v>
      </c>
      <c r="K1398" s="94"/>
      <c r="L1398" s="10"/>
      <c r="M1398" s="95" t="s">
        <v>3</v>
      </c>
      <c r="N1398" s="96" t="s">
        <v>39</v>
      </c>
      <c r="P1398" s="97">
        <f>O1398*H1398</f>
        <v>0</v>
      </c>
      <c r="Q1398" s="97">
        <v>0</v>
      </c>
      <c r="R1398" s="97">
        <f>Q1398*H1398</f>
        <v>0</v>
      </c>
      <c r="S1398" s="97">
        <v>0</v>
      </c>
      <c r="T1398" s="98">
        <f>S1398*H1398</f>
        <v>0</v>
      </c>
      <c r="AR1398" s="99" t="s">
        <v>138</v>
      </c>
      <c r="AT1398" s="99" t="s">
        <v>93</v>
      </c>
      <c r="AU1398" s="99" t="s">
        <v>5</v>
      </c>
      <c r="AY1398" s="1" t="s">
        <v>90</v>
      </c>
      <c r="BE1398" s="100">
        <f>IF(N1398="základná",J1398,0)</f>
        <v>0</v>
      </c>
      <c r="BF1398" s="100">
        <f>IF(N1398="znížená",J1398,0)</f>
        <v>0</v>
      </c>
      <c r="BG1398" s="100">
        <f>IF(N1398="zákl. prenesená",J1398,0)</f>
        <v>0</v>
      </c>
      <c r="BH1398" s="100">
        <f>IF(N1398="zníž. prenesená",J1398,0)</f>
        <v>0</v>
      </c>
      <c r="BI1398" s="100">
        <f>IF(N1398="nulová",J1398,0)</f>
        <v>0</v>
      </c>
      <c r="BJ1398" s="1" t="s">
        <v>5</v>
      </c>
      <c r="BK1398" s="100">
        <f>ROUND(I1398*H1398,2)</f>
        <v>0</v>
      </c>
      <c r="BL1398" s="1" t="s">
        <v>138</v>
      </c>
      <c r="BM1398" s="99" t="s">
        <v>1831</v>
      </c>
    </row>
    <row r="1399" spans="2:65" s="101" customFormat="1" x14ac:dyDescent="0.2">
      <c r="B1399" s="102"/>
      <c r="D1399" s="103" t="s">
        <v>99</v>
      </c>
      <c r="E1399" s="104" t="s">
        <v>3</v>
      </c>
      <c r="F1399" s="105" t="s">
        <v>1823</v>
      </c>
      <c r="H1399" s="106">
        <v>1230.576</v>
      </c>
      <c r="I1399" s="107"/>
      <c r="L1399" s="102"/>
      <c r="M1399" s="108"/>
      <c r="T1399" s="109"/>
      <c r="AT1399" s="104" t="s">
        <v>99</v>
      </c>
      <c r="AU1399" s="104" t="s">
        <v>5</v>
      </c>
      <c r="AV1399" s="101" t="s">
        <v>5</v>
      </c>
      <c r="AW1399" s="101" t="s">
        <v>101</v>
      </c>
      <c r="AX1399" s="101" t="s">
        <v>89</v>
      </c>
      <c r="AY1399" s="104" t="s">
        <v>90</v>
      </c>
    </row>
    <row r="1400" spans="2:65" s="9" customFormat="1" ht="24.2" customHeight="1" x14ac:dyDescent="0.2">
      <c r="B1400" s="86"/>
      <c r="C1400" s="87" t="s">
        <v>1832</v>
      </c>
      <c r="D1400" s="87" t="s">
        <v>93</v>
      </c>
      <c r="E1400" s="88" t="s">
        <v>1833</v>
      </c>
      <c r="F1400" s="89" t="s">
        <v>1834</v>
      </c>
      <c r="G1400" s="90" t="s">
        <v>1099</v>
      </c>
      <c r="H1400" s="149"/>
      <c r="I1400" s="92"/>
      <c r="J1400" s="93">
        <f>ROUND(I1400*H1400,2)</f>
        <v>0</v>
      </c>
      <c r="K1400" s="94"/>
      <c r="L1400" s="10"/>
      <c r="M1400" s="95" t="s">
        <v>3</v>
      </c>
      <c r="N1400" s="96" t="s">
        <v>39</v>
      </c>
      <c r="P1400" s="97">
        <f>O1400*H1400</f>
        <v>0</v>
      </c>
      <c r="Q1400" s="97">
        <v>0</v>
      </c>
      <c r="R1400" s="97">
        <f>Q1400*H1400</f>
        <v>0</v>
      </c>
      <c r="S1400" s="97">
        <v>0</v>
      </c>
      <c r="T1400" s="98">
        <f>S1400*H1400</f>
        <v>0</v>
      </c>
      <c r="AR1400" s="99" t="s">
        <v>138</v>
      </c>
      <c r="AT1400" s="99" t="s">
        <v>93</v>
      </c>
      <c r="AU1400" s="99" t="s">
        <v>5</v>
      </c>
      <c r="AY1400" s="1" t="s">
        <v>90</v>
      </c>
      <c r="BE1400" s="100">
        <f>IF(N1400="základná",J1400,0)</f>
        <v>0</v>
      </c>
      <c r="BF1400" s="100">
        <f>IF(N1400="znížená",J1400,0)</f>
        <v>0</v>
      </c>
      <c r="BG1400" s="100">
        <f>IF(N1400="zákl. prenesená",J1400,0)</f>
        <v>0</v>
      </c>
      <c r="BH1400" s="100">
        <f>IF(N1400="zníž. prenesená",J1400,0)</f>
        <v>0</v>
      </c>
      <c r="BI1400" s="100">
        <f>IF(N1400="nulová",J1400,0)</f>
        <v>0</v>
      </c>
      <c r="BJ1400" s="1" t="s">
        <v>5</v>
      </c>
      <c r="BK1400" s="100">
        <f>ROUND(I1400*H1400,2)</f>
        <v>0</v>
      </c>
      <c r="BL1400" s="1" t="s">
        <v>138</v>
      </c>
      <c r="BM1400" s="99" t="s">
        <v>1835</v>
      </c>
    </row>
    <row r="1401" spans="2:65" s="73" customFormat="1" ht="22.9" customHeight="1" x14ac:dyDescent="0.2">
      <c r="B1401" s="74"/>
      <c r="D1401" s="75" t="s">
        <v>86</v>
      </c>
      <c r="E1401" s="84" t="s">
        <v>1836</v>
      </c>
      <c r="F1401" s="84" t="s">
        <v>1837</v>
      </c>
      <c r="I1401" s="77"/>
      <c r="J1401" s="85">
        <f>BK1401</f>
        <v>0</v>
      </c>
      <c r="L1401" s="74"/>
      <c r="M1401" s="79"/>
      <c r="P1401" s="80">
        <f>SUM(P1402:P1422)</f>
        <v>0</v>
      </c>
      <c r="R1401" s="80">
        <f>SUM(R1402:R1422)</f>
        <v>0.62200380000000011</v>
      </c>
      <c r="T1401" s="81">
        <f>SUM(T1402:T1422)</f>
        <v>0</v>
      </c>
      <c r="AR1401" s="75" t="s">
        <v>5</v>
      </c>
      <c r="AT1401" s="82" t="s">
        <v>86</v>
      </c>
      <c r="AU1401" s="82" t="s">
        <v>89</v>
      </c>
      <c r="AY1401" s="75" t="s">
        <v>90</v>
      </c>
      <c r="BK1401" s="83">
        <f>SUM(BK1402:BK1422)</f>
        <v>0</v>
      </c>
    </row>
    <row r="1402" spans="2:65" s="9" customFormat="1" ht="49.15" customHeight="1" x14ac:dyDescent="0.2">
      <c r="B1402" s="86"/>
      <c r="C1402" s="87" t="s">
        <v>1838</v>
      </c>
      <c r="D1402" s="87" t="s">
        <v>93</v>
      </c>
      <c r="E1402" s="88" t="s">
        <v>1839</v>
      </c>
      <c r="F1402" s="89" t="s">
        <v>1840</v>
      </c>
      <c r="G1402" s="90" t="s">
        <v>96</v>
      </c>
      <c r="H1402" s="91">
        <v>44.21</v>
      </c>
      <c r="I1402" s="92"/>
      <c r="J1402" s="93">
        <f>ROUND(I1402*H1402,2)</f>
        <v>0</v>
      </c>
      <c r="K1402" s="94"/>
      <c r="L1402" s="10"/>
      <c r="M1402" s="95" t="s">
        <v>3</v>
      </c>
      <c r="N1402" s="96" t="s">
        <v>39</v>
      </c>
      <c r="P1402" s="97">
        <f>O1402*H1402</f>
        <v>0</v>
      </c>
      <c r="Q1402" s="97">
        <v>1.3180000000000001E-2</v>
      </c>
      <c r="R1402" s="97">
        <f>Q1402*H1402</f>
        <v>0.58268780000000009</v>
      </c>
      <c r="S1402" s="97">
        <v>0</v>
      </c>
      <c r="T1402" s="98">
        <f>S1402*H1402</f>
        <v>0</v>
      </c>
      <c r="AR1402" s="99" t="s">
        <v>138</v>
      </c>
      <c r="AT1402" s="99" t="s">
        <v>93</v>
      </c>
      <c r="AU1402" s="99" t="s">
        <v>5</v>
      </c>
      <c r="AY1402" s="1" t="s">
        <v>90</v>
      </c>
      <c r="BE1402" s="100">
        <f>IF(N1402="základná",J1402,0)</f>
        <v>0</v>
      </c>
      <c r="BF1402" s="100">
        <f>IF(N1402="znížená",J1402,0)</f>
        <v>0</v>
      </c>
      <c r="BG1402" s="100">
        <f>IF(N1402="zákl. prenesená",J1402,0)</f>
        <v>0</v>
      </c>
      <c r="BH1402" s="100">
        <f>IF(N1402="zníž. prenesená",J1402,0)</f>
        <v>0</v>
      </c>
      <c r="BI1402" s="100">
        <f>IF(N1402="nulová",J1402,0)</f>
        <v>0</v>
      </c>
      <c r="BJ1402" s="1" t="s">
        <v>5</v>
      </c>
      <c r="BK1402" s="100">
        <f>ROUND(I1402*H1402,2)</f>
        <v>0</v>
      </c>
      <c r="BL1402" s="1" t="s">
        <v>138</v>
      </c>
      <c r="BM1402" s="99" t="s">
        <v>1841</v>
      </c>
    </row>
    <row r="1403" spans="2:65" s="101" customFormat="1" x14ac:dyDescent="0.2">
      <c r="B1403" s="102"/>
      <c r="D1403" s="103" t="s">
        <v>99</v>
      </c>
      <c r="E1403" s="104" t="s">
        <v>424</v>
      </c>
      <c r="F1403" s="105" t="s">
        <v>1842</v>
      </c>
      <c r="H1403" s="106">
        <v>16.324000000000002</v>
      </c>
      <c r="I1403" s="107"/>
      <c r="L1403" s="102"/>
      <c r="M1403" s="108"/>
      <c r="T1403" s="109"/>
      <c r="AT1403" s="104" t="s">
        <v>99</v>
      </c>
      <c r="AU1403" s="104" t="s">
        <v>5</v>
      </c>
      <c r="AV1403" s="101" t="s">
        <v>5</v>
      </c>
      <c r="AW1403" s="101" t="s">
        <v>101</v>
      </c>
      <c r="AX1403" s="101" t="s">
        <v>6</v>
      </c>
      <c r="AY1403" s="104" t="s">
        <v>90</v>
      </c>
    </row>
    <row r="1404" spans="2:65" s="101" customFormat="1" ht="22.5" x14ac:dyDescent="0.2">
      <c r="B1404" s="102"/>
      <c r="D1404" s="103" t="s">
        <v>99</v>
      </c>
      <c r="E1404" s="104" t="s">
        <v>426</v>
      </c>
      <c r="F1404" s="105" t="s">
        <v>1843</v>
      </c>
      <c r="H1404" s="106">
        <v>27.885999999999999</v>
      </c>
      <c r="I1404" s="107"/>
      <c r="L1404" s="102"/>
      <c r="M1404" s="108"/>
      <c r="T1404" s="109"/>
      <c r="AT1404" s="104" t="s">
        <v>99</v>
      </c>
      <c r="AU1404" s="104" t="s">
        <v>5</v>
      </c>
      <c r="AV1404" s="101" t="s">
        <v>5</v>
      </c>
      <c r="AW1404" s="101" t="s">
        <v>101</v>
      </c>
      <c r="AX1404" s="101" t="s">
        <v>6</v>
      </c>
      <c r="AY1404" s="104" t="s">
        <v>90</v>
      </c>
    </row>
    <row r="1405" spans="2:65" s="110" customFormat="1" x14ac:dyDescent="0.2">
      <c r="B1405" s="111"/>
      <c r="D1405" s="103" t="s">
        <v>99</v>
      </c>
      <c r="E1405" s="112" t="s">
        <v>3</v>
      </c>
      <c r="F1405" s="113" t="s">
        <v>103</v>
      </c>
      <c r="H1405" s="114">
        <v>44.21</v>
      </c>
      <c r="I1405" s="115"/>
      <c r="L1405" s="111"/>
      <c r="M1405" s="116"/>
      <c r="T1405" s="117"/>
      <c r="AT1405" s="112" t="s">
        <v>99</v>
      </c>
      <c r="AU1405" s="112" t="s">
        <v>5</v>
      </c>
      <c r="AV1405" s="110" t="s">
        <v>97</v>
      </c>
      <c r="AW1405" s="110" t="s">
        <v>101</v>
      </c>
      <c r="AX1405" s="110" t="s">
        <v>89</v>
      </c>
      <c r="AY1405" s="112" t="s">
        <v>90</v>
      </c>
    </row>
    <row r="1406" spans="2:65" s="9" customFormat="1" ht="37.9" customHeight="1" x14ac:dyDescent="0.2">
      <c r="B1406" s="86"/>
      <c r="C1406" s="87" t="s">
        <v>1844</v>
      </c>
      <c r="D1406" s="87" t="s">
        <v>93</v>
      </c>
      <c r="E1406" s="88" t="s">
        <v>1845</v>
      </c>
      <c r="F1406" s="89" t="s">
        <v>1846</v>
      </c>
      <c r="G1406" s="90" t="s">
        <v>96</v>
      </c>
      <c r="H1406" s="91">
        <v>98.29</v>
      </c>
      <c r="I1406" s="92"/>
      <c r="J1406" s="93">
        <f>ROUND(I1406*H1406,2)</f>
        <v>0</v>
      </c>
      <c r="K1406" s="94"/>
      <c r="L1406" s="10"/>
      <c r="M1406" s="95" t="s">
        <v>3</v>
      </c>
      <c r="N1406" s="96" t="s">
        <v>39</v>
      </c>
      <c r="P1406" s="97">
        <f>O1406*H1406</f>
        <v>0</v>
      </c>
      <c r="Q1406" s="97">
        <v>4.0000000000000002E-4</v>
      </c>
      <c r="R1406" s="97">
        <f>Q1406*H1406</f>
        <v>3.9316000000000004E-2</v>
      </c>
      <c r="S1406" s="97">
        <v>0</v>
      </c>
      <c r="T1406" s="98">
        <f>S1406*H1406</f>
        <v>0</v>
      </c>
      <c r="AR1406" s="99" t="s">
        <v>138</v>
      </c>
      <c r="AT1406" s="99" t="s">
        <v>93</v>
      </c>
      <c r="AU1406" s="99" t="s">
        <v>5</v>
      </c>
      <c r="AY1406" s="1" t="s">
        <v>90</v>
      </c>
      <c r="BE1406" s="100">
        <f>IF(N1406="základná",J1406,0)</f>
        <v>0</v>
      </c>
      <c r="BF1406" s="100">
        <f>IF(N1406="znížená",J1406,0)</f>
        <v>0</v>
      </c>
      <c r="BG1406" s="100">
        <f>IF(N1406="zákl. prenesená",J1406,0)</f>
        <v>0</v>
      </c>
      <c r="BH1406" s="100">
        <f>IF(N1406="zníž. prenesená",J1406,0)</f>
        <v>0</v>
      </c>
      <c r="BI1406" s="100">
        <f>IF(N1406="nulová",J1406,0)</f>
        <v>0</v>
      </c>
      <c r="BJ1406" s="1" t="s">
        <v>5</v>
      </c>
      <c r="BK1406" s="100">
        <f>ROUND(I1406*H1406,2)</f>
        <v>0</v>
      </c>
      <c r="BL1406" s="1" t="s">
        <v>138</v>
      </c>
      <c r="BM1406" s="99" t="s">
        <v>1847</v>
      </c>
    </row>
    <row r="1407" spans="2:65" s="101" customFormat="1" x14ac:dyDescent="0.2">
      <c r="B1407" s="102"/>
      <c r="D1407" s="103" t="s">
        <v>99</v>
      </c>
      <c r="E1407" s="104" t="s">
        <v>3</v>
      </c>
      <c r="F1407" s="105" t="s">
        <v>1848</v>
      </c>
      <c r="H1407" s="106">
        <v>98.29</v>
      </c>
      <c r="I1407" s="107"/>
      <c r="L1407" s="102"/>
      <c r="M1407" s="108"/>
      <c r="T1407" s="109"/>
      <c r="AT1407" s="104" t="s">
        <v>99</v>
      </c>
      <c r="AU1407" s="104" t="s">
        <v>5</v>
      </c>
      <c r="AV1407" s="101" t="s">
        <v>5</v>
      </c>
      <c r="AW1407" s="101" t="s">
        <v>101</v>
      </c>
      <c r="AX1407" s="101" t="s">
        <v>6</v>
      </c>
      <c r="AY1407" s="104" t="s">
        <v>90</v>
      </c>
    </row>
    <row r="1408" spans="2:65" s="110" customFormat="1" x14ac:dyDescent="0.2">
      <c r="B1408" s="111"/>
      <c r="D1408" s="103" t="s">
        <v>99</v>
      </c>
      <c r="E1408" s="112" t="s">
        <v>428</v>
      </c>
      <c r="F1408" s="113" t="s">
        <v>103</v>
      </c>
      <c r="H1408" s="114">
        <v>98.29</v>
      </c>
      <c r="I1408" s="115"/>
      <c r="L1408" s="111"/>
      <c r="M1408" s="116"/>
      <c r="T1408" s="117"/>
      <c r="AT1408" s="112" t="s">
        <v>99</v>
      </c>
      <c r="AU1408" s="112" t="s">
        <v>5</v>
      </c>
      <c r="AV1408" s="110" t="s">
        <v>97</v>
      </c>
      <c r="AW1408" s="110" t="s">
        <v>101</v>
      </c>
      <c r="AX1408" s="110" t="s">
        <v>89</v>
      </c>
      <c r="AY1408" s="112" t="s">
        <v>90</v>
      </c>
    </row>
    <row r="1409" spans="2:65" s="9" customFormat="1" ht="24.2" customHeight="1" x14ac:dyDescent="0.2">
      <c r="B1409" s="86"/>
      <c r="C1409" s="87" t="s">
        <v>1849</v>
      </c>
      <c r="D1409" s="87" t="s">
        <v>93</v>
      </c>
      <c r="E1409" s="88" t="s">
        <v>1850</v>
      </c>
      <c r="F1409" s="89" t="s">
        <v>1851</v>
      </c>
      <c r="G1409" s="90" t="s">
        <v>96</v>
      </c>
      <c r="H1409" s="91">
        <v>1088.076</v>
      </c>
      <c r="I1409" s="92"/>
      <c r="J1409" s="93">
        <f>ROUND(I1409*H1409,2)</f>
        <v>0</v>
      </c>
      <c r="K1409" s="94"/>
      <c r="L1409" s="10"/>
      <c r="M1409" s="95" t="s">
        <v>3</v>
      </c>
      <c r="N1409" s="96" t="s">
        <v>39</v>
      </c>
      <c r="P1409" s="97">
        <f>O1409*H1409</f>
        <v>0</v>
      </c>
      <c r="Q1409" s="97">
        <v>0</v>
      </c>
      <c r="R1409" s="97">
        <f>Q1409*H1409</f>
        <v>0</v>
      </c>
      <c r="S1409" s="97">
        <v>0</v>
      </c>
      <c r="T1409" s="98">
        <f>S1409*H1409</f>
        <v>0</v>
      </c>
      <c r="AR1409" s="99" t="s">
        <v>138</v>
      </c>
      <c r="AT1409" s="99" t="s">
        <v>93</v>
      </c>
      <c r="AU1409" s="99" t="s">
        <v>5</v>
      </c>
      <c r="AY1409" s="1" t="s">
        <v>90</v>
      </c>
      <c r="BE1409" s="100">
        <f>IF(N1409="základná",J1409,0)</f>
        <v>0</v>
      </c>
      <c r="BF1409" s="100">
        <f>IF(N1409="znížená",J1409,0)</f>
        <v>0</v>
      </c>
      <c r="BG1409" s="100">
        <f>IF(N1409="zákl. prenesená",J1409,0)</f>
        <v>0</v>
      </c>
      <c r="BH1409" s="100">
        <f>IF(N1409="zníž. prenesená",J1409,0)</f>
        <v>0</v>
      </c>
      <c r="BI1409" s="100">
        <f>IF(N1409="nulová",J1409,0)</f>
        <v>0</v>
      </c>
      <c r="BJ1409" s="1" t="s">
        <v>5</v>
      </c>
      <c r="BK1409" s="100">
        <f>ROUND(I1409*H1409,2)</f>
        <v>0</v>
      </c>
      <c r="BL1409" s="1" t="s">
        <v>138</v>
      </c>
      <c r="BM1409" s="99" t="s">
        <v>1852</v>
      </c>
    </row>
    <row r="1410" spans="2:65" s="101" customFormat="1" x14ac:dyDescent="0.2">
      <c r="B1410" s="102"/>
      <c r="D1410" s="103" t="s">
        <v>99</v>
      </c>
      <c r="E1410" s="104" t="s">
        <v>3</v>
      </c>
      <c r="F1410" s="105" t="s">
        <v>405</v>
      </c>
      <c r="H1410" s="106">
        <v>1088.076</v>
      </c>
      <c r="I1410" s="107"/>
      <c r="L1410" s="102"/>
      <c r="M1410" s="108"/>
      <c r="T1410" s="109"/>
      <c r="AT1410" s="104" t="s">
        <v>99</v>
      </c>
      <c r="AU1410" s="104" t="s">
        <v>5</v>
      </c>
      <c r="AV1410" s="101" t="s">
        <v>5</v>
      </c>
      <c r="AW1410" s="101" t="s">
        <v>101</v>
      </c>
      <c r="AX1410" s="101" t="s">
        <v>89</v>
      </c>
      <c r="AY1410" s="104" t="s">
        <v>90</v>
      </c>
    </row>
    <row r="1411" spans="2:65" s="9" customFormat="1" ht="37.9" customHeight="1" x14ac:dyDescent="0.2">
      <c r="B1411" s="86"/>
      <c r="C1411" s="87" t="s">
        <v>1853</v>
      </c>
      <c r="D1411" s="87" t="s">
        <v>93</v>
      </c>
      <c r="E1411" s="88" t="s">
        <v>1854</v>
      </c>
      <c r="F1411" s="89" t="s">
        <v>1855</v>
      </c>
      <c r="G1411" s="90" t="s">
        <v>96</v>
      </c>
      <c r="H1411" s="91">
        <v>1088.076</v>
      </c>
      <c r="I1411" s="92"/>
      <c r="J1411" s="93">
        <f>ROUND(I1411*H1411,2)</f>
        <v>0</v>
      </c>
      <c r="K1411" s="94"/>
      <c r="L1411" s="10"/>
      <c r="M1411" s="95" t="s">
        <v>3</v>
      </c>
      <c r="N1411" s="96" t="s">
        <v>39</v>
      </c>
      <c r="P1411" s="97">
        <f>O1411*H1411</f>
        <v>0</v>
      </c>
      <c r="Q1411" s="97">
        <v>0</v>
      </c>
      <c r="R1411" s="97">
        <f>Q1411*H1411</f>
        <v>0</v>
      </c>
      <c r="S1411" s="97">
        <v>0</v>
      </c>
      <c r="T1411" s="98">
        <f>S1411*H1411</f>
        <v>0</v>
      </c>
      <c r="AR1411" s="99" t="s">
        <v>138</v>
      </c>
      <c r="AT1411" s="99" t="s">
        <v>93</v>
      </c>
      <c r="AU1411" s="99" t="s">
        <v>5</v>
      </c>
      <c r="AY1411" s="1" t="s">
        <v>90</v>
      </c>
      <c r="BE1411" s="100">
        <f>IF(N1411="základná",J1411,0)</f>
        <v>0</v>
      </c>
      <c r="BF1411" s="100">
        <f>IF(N1411="znížená",J1411,0)</f>
        <v>0</v>
      </c>
      <c r="BG1411" s="100">
        <f>IF(N1411="zákl. prenesená",J1411,0)</f>
        <v>0</v>
      </c>
      <c r="BH1411" s="100">
        <f>IF(N1411="zníž. prenesená",J1411,0)</f>
        <v>0</v>
      </c>
      <c r="BI1411" s="100">
        <f>IF(N1411="nulová",J1411,0)</f>
        <v>0</v>
      </c>
      <c r="BJ1411" s="1" t="s">
        <v>5</v>
      </c>
      <c r="BK1411" s="100">
        <f>ROUND(I1411*H1411,2)</f>
        <v>0</v>
      </c>
      <c r="BL1411" s="1" t="s">
        <v>138</v>
      </c>
      <c r="BM1411" s="99" t="s">
        <v>1856</v>
      </c>
    </row>
    <row r="1412" spans="2:65" s="101" customFormat="1" ht="22.5" x14ac:dyDescent="0.2">
      <c r="B1412" s="102"/>
      <c r="D1412" s="103" t="s">
        <v>99</v>
      </c>
      <c r="E1412" s="104" t="s">
        <v>3</v>
      </c>
      <c r="F1412" s="105" t="s">
        <v>1857</v>
      </c>
      <c r="H1412" s="106">
        <v>360.71199999999999</v>
      </c>
      <c r="I1412" s="107"/>
      <c r="L1412" s="102"/>
      <c r="M1412" s="108"/>
      <c r="T1412" s="109"/>
      <c r="AT1412" s="104" t="s">
        <v>99</v>
      </c>
      <c r="AU1412" s="104" t="s">
        <v>5</v>
      </c>
      <c r="AV1412" s="101" t="s">
        <v>5</v>
      </c>
      <c r="AW1412" s="101" t="s">
        <v>101</v>
      </c>
      <c r="AX1412" s="101" t="s">
        <v>6</v>
      </c>
      <c r="AY1412" s="104" t="s">
        <v>90</v>
      </c>
    </row>
    <row r="1413" spans="2:65" s="101" customFormat="1" ht="22.5" x14ac:dyDescent="0.2">
      <c r="B1413" s="102"/>
      <c r="D1413" s="103" t="s">
        <v>99</v>
      </c>
      <c r="E1413" s="104" t="s">
        <v>3</v>
      </c>
      <c r="F1413" s="105" t="s">
        <v>1858</v>
      </c>
      <c r="H1413" s="106">
        <v>315.56799999999998</v>
      </c>
      <c r="I1413" s="107"/>
      <c r="L1413" s="102"/>
      <c r="M1413" s="108"/>
      <c r="T1413" s="109"/>
      <c r="AT1413" s="104" t="s">
        <v>99</v>
      </c>
      <c r="AU1413" s="104" t="s">
        <v>5</v>
      </c>
      <c r="AV1413" s="101" t="s">
        <v>5</v>
      </c>
      <c r="AW1413" s="101" t="s">
        <v>101</v>
      </c>
      <c r="AX1413" s="101" t="s">
        <v>6</v>
      </c>
      <c r="AY1413" s="104" t="s">
        <v>90</v>
      </c>
    </row>
    <row r="1414" spans="2:65" s="101" customFormat="1" ht="22.5" x14ac:dyDescent="0.2">
      <c r="B1414" s="102"/>
      <c r="D1414" s="103" t="s">
        <v>99</v>
      </c>
      <c r="E1414" s="104" t="s">
        <v>3</v>
      </c>
      <c r="F1414" s="105" t="s">
        <v>1859</v>
      </c>
      <c r="H1414" s="106">
        <v>411.79599999999999</v>
      </c>
      <c r="I1414" s="107"/>
      <c r="L1414" s="102"/>
      <c r="M1414" s="108"/>
      <c r="T1414" s="109"/>
      <c r="AT1414" s="104" t="s">
        <v>99</v>
      </c>
      <c r="AU1414" s="104" t="s">
        <v>5</v>
      </c>
      <c r="AV1414" s="101" t="s">
        <v>5</v>
      </c>
      <c r="AW1414" s="101" t="s">
        <v>101</v>
      </c>
      <c r="AX1414" s="101" t="s">
        <v>6</v>
      </c>
      <c r="AY1414" s="104" t="s">
        <v>90</v>
      </c>
    </row>
    <row r="1415" spans="2:65" s="110" customFormat="1" x14ac:dyDescent="0.2">
      <c r="B1415" s="111"/>
      <c r="D1415" s="103" t="s">
        <v>99</v>
      </c>
      <c r="E1415" s="112" t="s">
        <v>405</v>
      </c>
      <c r="F1415" s="113" t="s">
        <v>103</v>
      </c>
      <c r="H1415" s="114">
        <v>1088.076</v>
      </c>
      <c r="I1415" s="115"/>
      <c r="L1415" s="111"/>
      <c r="M1415" s="116"/>
      <c r="T1415" s="117"/>
      <c r="AT1415" s="112" t="s">
        <v>99</v>
      </c>
      <c r="AU1415" s="112" t="s">
        <v>5</v>
      </c>
      <c r="AV1415" s="110" t="s">
        <v>97</v>
      </c>
      <c r="AW1415" s="110" t="s">
        <v>101</v>
      </c>
      <c r="AX1415" s="110" t="s">
        <v>89</v>
      </c>
      <c r="AY1415" s="112" t="s">
        <v>90</v>
      </c>
    </row>
    <row r="1416" spans="2:65" s="9" customFormat="1" ht="37.9" customHeight="1" x14ac:dyDescent="0.2">
      <c r="B1416" s="86"/>
      <c r="C1416" s="87" t="s">
        <v>1860</v>
      </c>
      <c r="D1416" s="87" t="s">
        <v>93</v>
      </c>
      <c r="E1416" s="88" t="s">
        <v>1861</v>
      </c>
      <c r="F1416" s="89" t="s">
        <v>1862</v>
      </c>
      <c r="G1416" s="90" t="s">
        <v>96</v>
      </c>
      <c r="H1416" s="91">
        <v>3264.2280000000001</v>
      </c>
      <c r="I1416" s="92"/>
      <c r="J1416" s="93">
        <f>ROUND(I1416*H1416,2)</f>
        <v>0</v>
      </c>
      <c r="K1416" s="94"/>
      <c r="L1416" s="10"/>
      <c r="M1416" s="95" t="s">
        <v>3</v>
      </c>
      <c r="N1416" s="96" t="s">
        <v>39</v>
      </c>
      <c r="P1416" s="97">
        <f>O1416*H1416</f>
        <v>0</v>
      </c>
      <c r="Q1416" s="97">
        <v>0</v>
      </c>
      <c r="R1416" s="97">
        <f>Q1416*H1416</f>
        <v>0</v>
      </c>
      <c r="S1416" s="97">
        <v>0</v>
      </c>
      <c r="T1416" s="98">
        <f>S1416*H1416</f>
        <v>0</v>
      </c>
      <c r="AR1416" s="99" t="s">
        <v>138</v>
      </c>
      <c r="AT1416" s="99" t="s">
        <v>93</v>
      </c>
      <c r="AU1416" s="99" t="s">
        <v>5</v>
      </c>
      <c r="AY1416" s="1" t="s">
        <v>90</v>
      </c>
      <c r="BE1416" s="100">
        <f>IF(N1416="základná",J1416,0)</f>
        <v>0</v>
      </c>
      <c r="BF1416" s="100">
        <f>IF(N1416="znížená",J1416,0)</f>
        <v>0</v>
      </c>
      <c r="BG1416" s="100">
        <f>IF(N1416="zákl. prenesená",J1416,0)</f>
        <v>0</v>
      </c>
      <c r="BH1416" s="100">
        <f>IF(N1416="zníž. prenesená",J1416,0)</f>
        <v>0</v>
      </c>
      <c r="BI1416" s="100">
        <f>IF(N1416="nulová",J1416,0)</f>
        <v>0</v>
      </c>
      <c r="BJ1416" s="1" t="s">
        <v>5</v>
      </c>
      <c r="BK1416" s="100">
        <f>ROUND(I1416*H1416,2)</f>
        <v>0</v>
      </c>
      <c r="BL1416" s="1" t="s">
        <v>138</v>
      </c>
      <c r="BM1416" s="99" t="s">
        <v>1863</v>
      </c>
    </row>
    <row r="1417" spans="2:65" s="101" customFormat="1" x14ac:dyDescent="0.2">
      <c r="B1417" s="102"/>
      <c r="D1417" s="103" t="s">
        <v>99</v>
      </c>
      <c r="E1417" s="104" t="s">
        <v>3</v>
      </c>
      <c r="F1417" s="105" t="s">
        <v>1864</v>
      </c>
      <c r="H1417" s="106">
        <v>3264.2280000000001</v>
      </c>
      <c r="I1417" s="107"/>
      <c r="L1417" s="102"/>
      <c r="M1417" s="108"/>
      <c r="T1417" s="109"/>
      <c r="AT1417" s="104" t="s">
        <v>99</v>
      </c>
      <c r="AU1417" s="104" t="s">
        <v>5</v>
      </c>
      <c r="AV1417" s="101" t="s">
        <v>5</v>
      </c>
      <c r="AW1417" s="101" t="s">
        <v>101</v>
      </c>
      <c r="AX1417" s="101" t="s">
        <v>6</v>
      </c>
      <c r="AY1417" s="104" t="s">
        <v>90</v>
      </c>
    </row>
    <row r="1418" spans="2:65" s="110" customFormat="1" x14ac:dyDescent="0.2">
      <c r="B1418" s="111"/>
      <c r="D1418" s="103" t="s">
        <v>99</v>
      </c>
      <c r="E1418" s="112" t="s">
        <v>3</v>
      </c>
      <c r="F1418" s="113" t="s">
        <v>103</v>
      </c>
      <c r="H1418" s="114">
        <v>3264.2280000000001</v>
      </c>
      <c r="I1418" s="115"/>
      <c r="L1418" s="111"/>
      <c r="M1418" s="116"/>
      <c r="T1418" s="117"/>
      <c r="AT1418" s="112" t="s">
        <v>99</v>
      </c>
      <c r="AU1418" s="112" t="s">
        <v>5</v>
      </c>
      <c r="AV1418" s="110" t="s">
        <v>97</v>
      </c>
      <c r="AW1418" s="110" t="s">
        <v>101</v>
      </c>
      <c r="AX1418" s="110" t="s">
        <v>89</v>
      </c>
      <c r="AY1418" s="112" t="s">
        <v>90</v>
      </c>
    </row>
    <row r="1419" spans="2:65" s="9" customFormat="1" ht="24.2" customHeight="1" x14ac:dyDescent="0.2">
      <c r="B1419" s="86"/>
      <c r="C1419" s="138" t="s">
        <v>1865</v>
      </c>
      <c r="D1419" s="138" t="s">
        <v>498</v>
      </c>
      <c r="E1419" s="139" t="s">
        <v>1866</v>
      </c>
      <c r="F1419" s="140" t="s">
        <v>1867</v>
      </c>
      <c r="G1419" s="141" t="s">
        <v>359</v>
      </c>
      <c r="H1419" s="142">
        <v>870.46100000000001</v>
      </c>
      <c r="I1419" s="143"/>
      <c r="J1419" s="144">
        <f>ROUND(I1419*H1419,2)</f>
        <v>0</v>
      </c>
      <c r="K1419" s="145"/>
      <c r="L1419" s="146"/>
      <c r="M1419" s="147" t="s">
        <v>3</v>
      </c>
      <c r="N1419" s="148" t="s">
        <v>39</v>
      </c>
      <c r="P1419" s="97">
        <f>O1419*H1419</f>
        <v>0</v>
      </c>
      <c r="Q1419" s="97">
        <v>0</v>
      </c>
      <c r="R1419" s="97">
        <f>Q1419*H1419</f>
        <v>0</v>
      </c>
      <c r="S1419" s="97">
        <v>0</v>
      </c>
      <c r="T1419" s="98">
        <f>S1419*H1419</f>
        <v>0</v>
      </c>
      <c r="AR1419" s="99" t="s">
        <v>280</v>
      </c>
      <c r="AT1419" s="99" t="s">
        <v>498</v>
      </c>
      <c r="AU1419" s="99" t="s">
        <v>5</v>
      </c>
      <c r="AY1419" s="1" t="s">
        <v>90</v>
      </c>
      <c r="BE1419" s="100">
        <f>IF(N1419="základná",J1419,0)</f>
        <v>0</v>
      </c>
      <c r="BF1419" s="100">
        <f>IF(N1419="znížená",J1419,0)</f>
        <v>0</v>
      </c>
      <c r="BG1419" s="100">
        <f>IF(N1419="zákl. prenesená",J1419,0)</f>
        <v>0</v>
      </c>
      <c r="BH1419" s="100">
        <f>IF(N1419="zníž. prenesená",J1419,0)</f>
        <v>0</v>
      </c>
      <c r="BI1419" s="100">
        <f>IF(N1419="nulová",J1419,0)</f>
        <v>0</v>
      </c>
      <c r="BJ1419" s="1" t="s">
        <v>5</v>
      </c>
      <c r="BK1419" s="100">
        <f>ROUND(I1419*H1419,2)</f>
        <v>0</v>
      </c>
      <c r="BL1419" s="1" t="s">
        <v>138</v>
      </c>
      <c r="BM1419" s="99" t="s">
        <v>1868</v>
      </c>
    </row>
    <row r="1420" spans="2:65" s="101" customFormat="1" x14ac:dyDescent="0.2">
      <c r="B1420" s="102"/>
      <c r="D1420" s="103" t="s">
        <v>99</v>
      </c>
      <c r="E1420" s="104" t="s">
        <v>3</v>
      </c>
      <c r="F1420" s="105" t="s">
        <v>1869</v>
      </c>
      <c r="H1420" s="106">
        <v>870.46100000000001</v>
      </c>
      <c r="I1420" s="107"/>
      <c r="L1420" s="102"/>
      <c r="M1420" s="108"/>
      <c r="T1420" s="109"/>
      <c r="AT1420" s="104" t="s">
        <v>99</v>
      </c>
      <c r="AU1420" s="104" t="s">
        <v>5</v>
      </c>
      <c r="AV1420" s="101" t="s">
        <v>5</v>
      </c>
      <c r="AW1420" s="101" t="s">
        <v>101</v>
      </c>
      <c r="AX1420" s="101" t="s">
        <v>6</v>
      </c>
      <c r="AY1420" s="104" t="s">
        <v>90</v>
      </c>
    </row>
    <row r="1421" spans="2:65" s="110" customFormat="1" x14ac:dyDescent="0.2">
      <c r="B1421" s="111"/>
      <c r="D1421" s="103" t="s">
        <v>99</v>
      </c>
      <c r="E1421" s="112" t="s">
        <v>3</v>
      </c>
      <c r="F1421" s="113" t="s">
        <v>103</v>
      </c>
      <c r="H1421" s="114">
        <v>870.46100000000001</v>
      </c>
      <c r="I1421" s="115"/>
      <c r="L1421" s="111"/>
      <c r="M1421" s="116"/>
      <c r="T1421" s="117"/>
      <c r="AT1421" s="112" t="s">
        <v>99</v>
      </c>
      <c r="AU1421" s="112" t="s">
        <v>5</v>
      </c>
      <c r="AV1421" s="110" t="s">
        <v>97</v>
      </c>
      <c r="AW1421" s="110" t="s">
        <v>101</v>
      </c>
      <c r="AX1421" s="110" t="s">
        <v>89</v>
      </c>
      <c r="AY1421" s="112" t="s">
        <v>90</v>
      </c>
    </row>
    <row r="1422" spans="2:65" s="9" customFormat="1" ht="24.2" customHeight="1" x14ac:dyDescent="0.2">
      <c r="B1422" s="86"/>
      <c r="C1422" s="87" t="s">
        <v>1870</v>
      </c>
      <c r="D1422" s="87" t="s">
        <v>93</v>
      </c>
      <c r="E1422" s="88" t="s">
        <v>1871</v>
      </c>
      <c r="F1422" s="89" t="s">
        <v>1872</v>
      </c>
      <c r="G1422" s="90" t="s">
        <v>1099</v>
      </c>
      <c r="H1422" s="149"/>
      <c r="I1422" s="92"/>
      <c r="J1422" s="93">
        <f>ROUND(I1422*H1422,2)</f>
        <v>0</v>
      </c>
      <c r="K1422" s="94"/>
      <c r="L1422" s="10"/>
      <c r="M1422" s="95" t="s">
        <v>3</v>
      </c>
      <c r="N1422" s="96" t="s">
        <v>39</v>
      </c>
      <c r="P1422" s="97">
        <f>O1422*H1422</f>
        <v>0</v>
      </c>
      <c r="Q1422" s="97">
        <v>0</v>
      </c>
      <c r="R1422" s="97">
        <f>Q1422*H1422</f>
        <v>0</v>
      </c>
      <c r="S1422" s="97">
        <v>0</v>
      </c>
      <c r="T1422" s="98">
        <f>S1422*H1422</f>
        <v>0</v>
      </c>
      <c r="AR1422" s="99" t="s">
        <v>138</v>
      </c>
      <c r="AT1422" s="99" t="s">
        <v>93</v>
      </c>
      <c r="AU1422" s="99" t="s">
        <v>5</v>
      </c>
      <c r="AY1422" s="1" t="s">
        <v>90</v>
      </c>
      <c r="BE1422" s="100">
        <f>IF(N1422="základná",J1422,0)</f>
        <v>0</v>
      </c>
      <c r="BF1422" s="100">
        <f>IF(N1422="znížená",J1422,0)</f>
        <v>0</v>
      </c>
      <c r="BG1422" s="100">
        <f>IF(N1422="zákl. prenesená",J1422,0)</f>
        <v>0</v>
      </c>
      <c r="BH1422" s="100">
        <f>IF(N1422="zníž. prenesená",J1422,0)</f>
        <v>0</v>
      </c>
      <c r="BI1422" s="100">
        <f>IF(N1422="nulová",J1422,0)</f>
        <v>0</v>
      </c>
      <c r="BJ1422" s="1" t="s">
        <v>5</v>
      </c>
      <c r="BK1422" s="100">
        <f>ROUND(I1422*H1422,2)</f>
        <v>0</v>
      </c>
      <c r="BL1422" s="1" t="s">
        <v>138</v>
      </c>
      <c r="BM1422" s="99" t="s">
        <v>1873</v>
      </c>
    </row>
    <row r="1423" spans="2:65" s="73" customFormat="1" ht="22.9" customHeight="1" x14ac:dyDescent="0.2">
      <c r="B1423" s="74"/>
      <c r="D1423" s="75" t="s">
        <v>86</v>
      </c>
      <c r="E1423" s="84" t="s">
        <v>1874</v>
      </c>
      <c r="F1423" s="84" t="s">
        <v>1875</v>
      </c>
      <c r="I1423" s="77"/>
      <c r="J1423" s="85">
        <f>BK1423</f>
        <v>0</v>
      </c>
      <c r="L1423" s="74"/>
      <c r="M1423" s="79"/>
      <c r="P1423" s="80">
        <f>SUM(P1424:P1463)</f>
        <v>0</v>
      </c>
      <c r="R1423" s="80">
        <f>SUM(R1424:R1463)</f>
        <v>2.4918763500000001</v>
      </c>
      <c r="T1423" s="81">
        <f>SUM(T1424:T1463)</f>
        <v>0</v>
      </c>
      <c r="AR1423" s="75" t="s">
        <v>5</v>
      </c>
      <c r="AT1423" s="82" t="s">
        <v>86</v>
      </c>
      <c r="AU1423" s="82" t="s">
        <v>89</v>
      </c>
      <c r="AY1423" s="75" t="s">
        <v>90</v>
      </c>
      <c r="BK1423" s="83">
        <f>SUM(BK1424:BK1463)</f>
        <v>0</v>
      </c>
    </row>
    <row r="1424" spans="2:65" s="9" customFormat="1" ht="33" customHeight="1" x14ac:dyDescent="0.2">
      <c r="B1424" s="86"/>
      <c r="C1424" s="87" t="s">
        <v>1876</v>
      </c>
      <c r="D1424" s="87" t="s">
        <v>93</v>
      </c>
      <c r="E1424" s="88" t="s">
        <v>1877</v>
      </c>
      <c r="F1424" s="89" t="s">
        <v>1878</v>
      </c>
      <c r="G1424" s="90" t="s">
        <v>96</v>
      </c>
      <c r="H1424" s="91">
        <v>722.28300000000002</v>
      </c>
      <c r="I1424" s="92"/>
      <c r="J1424" s="93">
        <f>ROUND(I1424*H1424,2)</f>
        <v>0</v>
      </c>
      <c r="K1424" s="94"/>
      <c r="L1424" s="10"/>
      <c r="M1424" s="95" t="s">
        <v>3</v>
      </c>
      <c r="N1424" s="96" t="s">
        <v>39</v>
      </c>
      <c r="P1424" s="97">
        <f>O1424*H1424</f>
        <v>0</v>
      </c>
      <c r="Q1424" s="97">
        <v>3.4499999999999999E-3</v>
      </c>
      <c r="R1424" s="97">
        <f>Q1424*H1424</f>
        <v>2.4918763500000001</v>
      </c>
      <c r="S1424" s="97">
        <v>0</v>
      </c>
      <c r="T1424" s="98">
        <f>S1424*H1424</f>
        <v>0</v>
      </c>
      <c r="AR1424" s="99" t="s">
        <v>138</v>
      </c>
      <c r="AT1424" s="99" t="s">
        <v>93</v>
      </c>
      <c r="AU1424" s="99" t="s">
        <v>5</v>
      </c>
      <c r="AY1424" s="1" t="s">
        <v>90</v>
      </c>
      <c r="BE1424" s="100">
        <f>IF(N1424="základná",J1424,0)</f>
        <v>0</v>
      </c>
      <c r="BF1424" s="100">
        <f>IF(N1424="znížená",J1424,0)</f>
        <v>0</v>
      </c>
      <c r="BG1424" s="100">
        <f>IF(N1424="zákl. prenesená",J1424,0)</f>
        <v>0</v>
      </c>
      <c r="BH1424" s="100">
        <f>IF(N1424="zníž. prenesená",J1424,0)</f>
        <v>0</v>
      </c>
      <c r="BI1424" s="100">
        <f>IF(N1424="nulová",J1424,0)</f>
        <v>0</v>
      </c>
      <c r="BJ1424" s="1" t="s">
        <v>5</v>
      </c>
      <c r="BK1424" s="100">
        <f>ROUND(I1424*H1424,2)</f>
        <v>0</v>
      </c>
      <c r="BL1424" s="1" t="s">
        <v>138</v>
      </c>
      <c r="BM1424" s="99" t="s">
        <v>1879</v>
      </c>
    </row>
    <row r="1425" spans="2:51" s="118" customFormat="1" x14ac:dyDescent="0.2">
      <c r="B1425" s="119"/>
      <c r="D1425" s="103" t="s">
        <v>99</v>
      </c>
      <c r="E1425" s="120" t="s">
        <v>3</v>
      </c>
      <c r="F1425" s="121" t="s">
        <v>227</v>
      </c>
      <c r="H1425" s="120" t="s">
        <v>3</v>
      </c>
      <c r="I1425" s="122"/>
      <c r="L1425" s="119"/>
      <c r="M1425" s="123"/>
      <c r="T1425" s="124"/>
      <c r="AT1425" s="120" t="s">
        <v>99</v>
      </c>
      <c r="AU1425" s="120" t="s">
        <v>5</v>
      </c>
      <c r="AV1425" s="118" t="s">
        <v>89</v>
      </c>
      <c r="AW1425" s="118" t="s">
        <v>101</v>
      </c>
      <c r="AX1425" s="118" t="s">
        <v>6</v>
      </c>
      <c r="AY1425" s="120" t="s">
        <v>90</v>
      </c>
    </row>
    <row r="1426" spans="2:51" s="101" customFormat="1" x14ac:dyDescent="0.2">
      <c r="B1426" s="102"/>
      <c r="D1426" s="103" t="s">
        <v>99</v>
      </c>
      <c r="E1426" s="104" t="s">
        <v>3</v>
      </c>
      <c r="F1426" s="105" t="s">
        <v>1880</v>
      </c>
      <c r="H1426" s="106">
        <v>42.372</v>
      </c>
      <c r="I1426" s="107"/>
      <c r="L1426" s="102"/>
      <c r="M1426" s="108"/>
      <c r="T1426" s="109"/>
      <c r="AT1426" s="104" t="s">
        <v>99</v>
      </c>
      <c r="AU1426" s="104" t="s">
        <v>5</v>
      </c>
      <c r="AV1426" s="101" t="s">
        <v>5</v>
      </c>
      <c r="AW1426" s="101" t="s">
        <v>101</v>
      </c>
      <c r="AX1426" s="101" t="s">
        <v>6</v>
      </c>
      <c r="AY1426" s="104" t="s">
        <v>90</v>
      </c>
    </row>
    <row r="1427" spans="2:51" s="101" customFormat="1" x14ac:dyDescent="0.2">
      <c r="B1427" s="102"/>
      <c r="D1427" s="103" t="s">
        <v>99</v>
      </c>
      <c r="E1427" s="104" t="s">
        <v>3</v>
      </c>
      <c r="F1427" s="105" t="s">
        <v>1881</v>
      </c>
      <c r="H1427" s="106">
        <v>41.171999999999997</v>
      </c>
      <c r="I1427" s="107"/>
      <c r="L1427" s="102"/>
      <c r="M1427" s="108"/>
      <c r="T1427" s="109"/>
      <c r="AT1427" s="104" t="s">
        <v>99</v>
      </c>
      <c r="AU1427" s="104" t="s">
        <v>5</v>
      </c>
      <c r="AV1427" s="101" t="s">
        <v>5</v>
      </c>
      <c r="AW1427" s="101" t="s">
        <v>101</v>
      </c>
      <c r="AX1427" s="101" t="s">
        <v>6</v>
      </c>
      <c r="AY1427" s="104" t="s">
        <v>90</v>
      </c>
    </row>
    <row r="1428" spans="2:51" s="101" customFormat="1" x14ac:dyDescent="0.2">
      <c r="B1428" s="102"/>
      <c r="D1428" s="103" t="s">
        <v>99</v>
      </c>
      <c r="E1428" s="104" t="s">
        <v>3</v>
      </c>
      <c r="F1428" s="105" t="s">
        <v>1882</v>
      </c>
      <c r="H1428" s="106">
        <v>41.372</v>
      </c>
      <c r="I1428" s="107"/>
      <c r="L1428" s="102"/>
      <c r="M1428" s="108"/>
      <c r="T1428" s="109"/>
      <c r="AT1428" s="104" t="s">
        <v>99</v>
      </c>
      <c r="AU1428" s="104" t="s">
        <v>5</v>
      </c>
      <c r="AV1428" s="101" t="s">
        <v>5</v>
      </c>
      <c r="AW1428" s="101" t="s">
        <v>101</v>
      </c>
      <c r="AX1428" s="101" t="s">
        <v>6</v>
      </c>
      <c r="AY1428" s="104" t="s">
        <v>90</v>
      </c>
    </row>
    <row r="1429" spans="2:51" s="101" customFormat="1" x14ac:dyDescent="0.2">
      <c r="B1429" s="102"/>
      <c r="D1429" s="103" t="s">
        <v>99</v>
      </c>
      <c r="E1429" s="104" t="s">
        <v>3</v>
      </c>
      <c r="F1429" s="105" t="s">
        <v>1883</v>
      </c>
      <c r="H1429" s="106">
        <v>21.5</v>
      </c>
      <c r="I1429" s="107"/>
      <c r="L1429" s="102"/>
      <c r="M1429" s="108"/>
      <c r="T1429" s="109"/>
      <c r="AT1429" s="104" t="s">
        <v>99</v>
      </c>
      <c r="AU1429" s="104" t="s">
        <v>5</v>
      </c>
      <c r="AV1429" s="101" t="s">
        <v>5</v>
      </c>
      <c r="AW1429" s="101" t="s">
        <v>101</v>
      </c>
      <c r="AX1429" s="101" t="s">
        <v>6</v>
      </c>
      <c r="AY1429" s="104" t="s">
        <v>90</v>
      </c>
    </row>
    <row r="1430" spans="2:51" s="101" customFormat="1" x14ac:dyDescent="0.2">
      <c r="B1430" s="102"/>
      <c r="D1430" s="103" t="s">
        <v>99</v>
      </c>
      <c r="E1430" s="104" t="s">
        <v>3</v>
      </c>
      <c r="F1430" s="105" t="s">
        <v>1884</v>
      </c>
      <c r="H1430" s="106">
        <v>21.4</v>
      </c>
      <c r="I1430" s="107"/>
      <c r="L1430" s="102"/>
      <c r="M1430" s="108"/>
      <c r="T1430" s="109"/>
      <c r="AT1430" s="104" t="s">
        <v>99</v>
      </c>
      <c r="AU1430" s="104" t="s">
        <v>5</v>
      </c>
      <c r="AV1430" s="101" t="s">
        <v>5</v>
      </c>
      <c r="AW1430" s="101" t="s">
        <v>101</v>
      </c>
      <c r="AX1430" s="101" t="s">
        <v>6</v>
      </c>
      <c r="AY1430" s="104" t="s">
        <v>90</v>
      </c>
    </row>
    <row r="1431" spans="2:51" s="101" customFormat="1" x14ac:dyDescent="0.2">
      <c r="B1431" s="102"/>
      <c r="D1431" s="103" t="s">
        <v>99</v>
      </c>
      <c r="E1431" s="104" t="s">
        <v>3</v>
      </c>
      <c r="F1431" s="105" t="s">
        <v>1885</v>
      </c>
      <c r="H1431" s="106">
        <v>5.99</v>
      </c>
      <c r="I1431" s="107"/>
      <c r="L1431" s="102"/>
      <c r="M1431" s="108"/>
      <c r="T1431" s="109"/>
      <c r="AT1431" s="104" t="s">
        <v>99</v>
      </c>
      <c r="AU1431" s="104" t="s">
        <v>5</v>
      </c>
      <c r="AV1431" s="101" t="s">
        <v>5</v>
      </c>
      <c r="AW1431" s="101" t="s">
        <v>101</v>
      </c>
      <c r="AX1431" s="101" t="s">
        <v>6</v>
      </c>
      <c r="AY1431" s="104" t="s">
        <v>90</v>
      </c>
    </row>
    <row r="1432" spans="2:51" s="101" customFormat="1" x14ac:dyDescent="0.2">
      <c r="B1432" s="102"/>
      <c r="D1432" s="103" t="s">
        <v>99</v>
      </c>
      <c r="E1432" s="104" t="s">
        <v>3</v>
      </c>
      <c r="F1432" s="105" t="s">
        <v>1886</v>
      </c>
      <c r="H1432" s="106">
        <v>8.77</v>
      </c>
      <c r="I1432" s="107"/>
      <c r="L1432" s="102"/>
      <c r="M1432" s="108"/>
      <c r="T1432" s="109"/>
      <c r="AT1432" s="104" t="s">
        <v>99</v>
      </c>
      <c r="AU1432" s="104" t="s">
        <v>5</v>
      </c>
      <c r="AV1432" s="101" t="s">
        <v>5</v>
      </c>
      <c r="AW1432" s="101" t="s">
        <v>101</v>
      </c>
      <c r="AX1432" s="101" t="s">
        <v>6</v>
      </c>
      <c r="AY1432" s="104" t="s">
        <v>90</v>
      </c>
    </row>
    <row r="1433" spans="2:51" s="101" customFormat="1" x14ac:dyDescent="0.2">
      <c r="B1433" s="102"/>
      <c r="D1433" s="103" t="s">
        <v>99</v>
      </c>
      <c r="E1433" s="104" t="s">
        <v>3</v>
      </c>
      <c r="F1433" s="105" t="s">
        <v>1887</v>
      </c>
      <c r="H1433" s="106">
        <v>14.9</v>
      </c>
      <c r="I1433" s="107"/>
      <c r="L1433" s="102"/>
      <c r="M1433" s="108"/>
      <c r="T1433" s="109"/>
      <c r="AT1433" s="104" t="s">
        <v>99</v>
      </c>
      <c r="AU1433" s="104" t="s">
        <v>5</v>
      </c>
      <c r="AV1433" s="101" t="s">
        <v>5</v>
      </c>
      <c r="AW1433" s="101" t="s">
        <v>101</v>
      </c>
      <c r="AX1433" s="101" t="s">
        <v>6</v>
      </c>
      <c r="AY1433" s="104" t="s">
        <v>90</v>
      </c>
    </row>
    <row r="1434" spans="2:51" s="125" customFormat="1" x14ac:dyDescent="0.2">
      <c r="B1434" s="126"/>
      <c r="D1434" s="103" t="s">
        <v>99</v>
      </c>
      <c r="E1434" s="127" t="s">
        <v>3</v>
      </c>
      <c r="F1434" s="128" t="s">
        <v>206</v>
      </c>
      <c r="H1434" s="129">
        <v>197.476</v>
      </c>
      <c r="I1434" s="130"/>
      <c r="L1434" s="126"/>
      <c r="M1434" s="131"/>
      <c r="T1434" s="132"/>
      <c r="AT1434" s="127" t="s">
        <v>99</v>
      </c>
      <c r="AU1434" s="127" t="s">
        <v>5</v>
      </c>
      <c r="AV1434" s="125" t="s">
        <v>107</v>
      </c>
      <c r="AW1434" s="125" t="s">
        <v>101</v>
      </c>
      <c r="AX1434" s="125" t="s">
        <v>6</v>
      </c>
      <c r="AY1434" s="127" t="s">
        <v>90</v>
      </c>
    </row>
    <row r="1435" spans="2:51" s="118" customFormat="1" x14ac:dyDescent="0.2">
      <c r="B1435" s="119"/>
      <c r="D1435" s="103" t="s">
        <v>99</v>
      </c>
      <c r="E1435" s="120" t="s">
        <v>3</v>
      </c>
      <c r="F1435" s="121" t="s">
        <v>232</v>
      </c>
      <c r="H1435" s="120" t="s">
        <v>3</v>
      </c>
      <c r="I1435" s="122"/>
      <c r="L1435" s="119"/>
      <c r="M1435" s="123"/>
      <c r="T1435" s="124"/>
      <c r="AT1435" s="120" t="s">
        <v>99</v>
      </c>
      <c r="AU1435" s="120" t="s">
        <v>5</v>
      </c>
      <c r="AV1435" s="118" t="s">
        <v>89</v>
      </c>
      <c r="AW1435" s="118" t="s">
        <v>101</v>
      </c>
      <c r="AX1435" s="118" t="s">
        <v>6</v>
      </c>
      <c r="AY1435" s="120" t="s">
        <v>90</v>
      </c>
    </row>
    <row r="1436" spans="2:51" s="101" customFormat="1" ht="22.5" x14ac:dyDescent="0.2">
      <c r="B1436" s="102"/>
      <c r="D1436" s="103" t="s">
        <v>99</v>
      </c>
      <c r="E1436" s="104" t="s">
        <v>3</v>
      </c>
      <c r="F1436" s="105" t="s">
        <v>1888</v>
      </c>
      <c r="H1436" s="106">
        <v>48.8</v>
      </c>
      <c r="I1436" s="107"/>
      <c r="L1436" s="102"/>
      <c r="M1436" s="108"/>
      <c r="T1436" s="109"/>
      <c r="AT1436" s="104" t="s">
        <v>99</v>
      </c>
      <c r="AU1436" s="104" t="s">
        <v>5</v>
      </c>
      <c r="AV1436" s="101" t="s">
        <v>5</v>
      </c>
      <c r="AW1436" s="101" t="s">
        <v>101</v>
      </c>
      <c r="AX1436" s="101" t="s">
        <v>6</v>
      </c>
      <c r="AY1436" s="104" t="s">
        <v>90</v>
      </c>
    </row>
    <row r="1437" spans="2:51" s="101" customFormat="1" x14ac:dyDescent="0.2">
      <c r="B1437" s="102"/>
      <c r="D1437" s="103" t="s">
        <v>99</v>
      </c>
      <c r="E1437" s="104" t="s">
        <v>3</v>
      </c>
      <c r="F1437" s="105" t="s">
        <v>1889</v>
      </c>
      <c r="H1437" s="106">
        <v>4.8</v>
      </c>
      <c r="I1437" s="107"/>
      <c r="L1437" s="102"/>
      <c r="M1437" s="108"/>
      <c r="T1437" s="109"/>
      <c r="AT1437" s="104" t="s">
        <v>99</v>
      </c>
      <c r="AU1437" s="104" t="s">
        <v>5</v>
      </c>
      <c r="AV1437" s="101" t="s">
        <v>5</v>
      </c>
      <c r="AW1437" s="101" t="s">
        <v>101</v>
      </c>
      <c r="AX1437" s="101" t="s">
        <v>6</v>
      </c>
      <c r="AY1437" s="104" t="s">
        <v>90</v>
      </c>
    </row>
    <row r="1438" spans="2:51" s="101" customFormat="1" ht="22.5" x14ac:dyDescent="0.2">
      <c r="B1438" s="102"/>
      <c r="D1438" s="103" t="s">
        <v>99</v>
      </c>
      <c r="E1438" s="104" t="s">
        <v>3</v>
      </c>
      <c r="F1438" s="105" t="s">
        <v>1890</v>
      </c>
      <c r="H1438" s="106">
        <v>44.12</v>
      </c>
      <c r="I1438" s="107"/>
      <c r="L1438" s="102"/>
      <c r="M1438" s="108"/>
      <c r="T1438" s="109"/>
      <c r="AT1438" s="104" t="s">
        <v>99</v>
      </c>
      <c r="AU1438" s="104" t="s">
        <v>5</v>
      </c>
      <c r="AV1438" s="101" t="s">
        <v>5</v>
      </c>
      <c r="AW1438" s="101" t="s">
        <v>101</v>
      </c>
      <c r="AX1438" s="101" t="s">
        <v>6</v>
      </c>
      <c r="AY1438" s="104" t="s">
        <v>90</v>
      </c>
    </row>
    <row r="1439" spans="2:51" s="101" customFormat="1" ht="22.5" x14ac:dyDescent="0.2">
      <c r="B1439" s="102"/>
      <c r="D1439" s="103" t="s">
        <v>99</v>
      </c>
      <c r="E1439" s="104" t="s">
        <v>3</v>
      </c>
      <c r="F1439" s="105" t="s">
        <v>1891</v>
      </c>
      <c r="H1439" s="106">
        <v>42.48</v>
      </c>
      <c r="I1439" s="107"/>
      <c r="L1439" s="102"/>
      <c r="M1439" s="108"/>
      <c r="T1439" s="109"/>
      <c r="AT1439" s="104" t="s">
        <v>99</v>
      </c>
      <c r="AU1439" s="104" t="s">
        <v>5</v>
      </c>
      <c r="AV1439" s="101" t="s">
        <v>5</v>
      </c>
      <c r="AW1439" s="101" t="s">
        <v>101</v>
      </c>
      <c r="AX1439" s="101" t="s">
        <v>6</v>
      </c>
      <c r="AY1439" s="104" t="s">
        <v>90</v>
      </c>
    </row>
    <row r="1440" spans="2:51" s="101" customFormat="1" x14ac:dyDescent="0.2">
      <c r="B1440" s="102"/>
      <c r="D1440" s="103" t="s">
        <v>99</v>
      </c>
      <c r="E1440" s="104" t="s">
        <v>3</v>
      </c>
      <c r="F1440" s="105" t="s">
        <v>1892</v>
      </c>
      <c r="H1440" s="106">
        <v>17.600000000000001</v>
      </c>
      <c r="I1440" s="107"/>
      <c r="L1440" s="102"/>
      <c r="M1440" s="108"/>
      <c r="T1440" s="109"/>
      <c r="AT1440" s="104" t="s">
        <v>99</v>
      </c>
      <c r="AU1440" s="104" t="s">
        <v>5</v>
      </c>
      <c r="AV1440" s="101" t="s">
        <v>5</v>
      </c>
      <c r="AW1440" s="101" t="s">
        <v>101</v>
      </c>
      <c r="AX1440" s="101" t="s">
        <v>6</v>
      </c>
      <c r="AY1440" s="104" t="s">
        <v>90</v>
      </c>
    </row>
    <row r="1441" spans="2:51" s="101" customFormat="1" ht="22.5" x14ac:dyDescent="0.2">
      <c r="B1441" s="102"/>
      <c r="D1441" s="103" t="s">
        <v>99</v>
      </c>
      <c r="E1441" s="104" t="s">
        <v>3</v>
      </c>
      <c r="F1441" s="105" t="s">
        <v>1893</v>
      </c>
      <c r="H1441" s="106">
        <v>97.212999999999994</v>
      </c>
      <c r="I1441" s="107"/>
      <c r="L1441" s="102"/>
      <c r="M1441" s="108"/>
      <c r="T1441" s="109"/>
      <c r="AT1441" s="104" t="s">
        <v>99</v>
      </c>
      <c r="AU1441" s="104" t="s">
        <v>5</v>
      </c>
      <c r="AV1441" s="101" t="s">
        <v>5</v>
      </c>
      <c r="AW1441" s="101" t="s">
        <v>101</v>
      </c>
      <c r="AX1441" s="101" t="s">
        <v>6</v>
      </c>
      <c r="AY1441" s="104" t="s">
        <v>90</v>
      </c>
    </row>
    <row r="1442" spans="2:51" s="101" customFormat="1" x14ac:dyDescent="0.2">
      <c r="B1442" s="102"/>
      <c r="D1442" s="103" t="s">
        <v>99</v>
      </c>
      <c r="E1442" s="104" t="s">
        <v>3</v>
      </c>
      <c r="F1442" s="105" t="s">
        <v>1894</v>
      </c>
      <c r="H1442" s="106">
        <v>1.92</v>
      </c>
      <c r="I1442" s="107"/>
      <c r="L1442" s="102"/>
      <c r="M1442" s="108"/>
      <c r="T1442" s="109"/>
      <c r="AT1442" s="104" t="s">
        <v>99</v>
      </c>
      <c r="AU1442" s="104" t="s">
        <v>5</v>
      </c>
      <c r="AV1442" s="101" t="s">
        <v>5</v>
      </c>
      <c r="AW1442" s="101" t="s">
        <v>101</v>
      </c>
      <c r="AX1442" s="101" t="s">
        <v>6</v>
      </c>
      <c r="AY1442" s="104" t="s">
        <v>90</v>
      </c>
    </row>
    <row r="1443" spans="2:51" s="101" customFormat="1" ht="22.5" x14ac:dyDescent="0.2">
      <c r="B1443" s="102"/>
      <c r="D1443" s="103" t="s">
        <v>99</v>
      </c>
      <c r="E1443" s="104" t="s">
        <v>3</v>
      </c>
      <c r="F1443" s="105" t="s">
        <v>1895</v>
      </c>
      <c r="H1443" s="106">
        <v>43.6</v>
      </c>
      <c r="I1443" s="107"/>
      <c r="L1443" s="102"/>
      <c r="M1443" s="108"/>
      <c r="T1443" s="109"/>
      <c r="AT1443" s="104" t="s">
        <v>99</v>
      </c>
      <c r="AU1443" s="104" t="s">
        <v>5</v>
      </c>
      <c r="AV1443" s="101" t="s">
        <v>5</v>
      </c>
      <c r="AW1443" s="101" t="s">
        <v>101</v>
      </c>
      <c r="AX1443" s="101" t="s">
        <v>6</v>
      </c>
      <c r="AY1443" s="104" t="s">
        <v>90</v>
      </c>
    </row>
    <row r="1444" spans="2:51" s="101" customFormat="1" x14ac:dyDescent="0.2">
      <c r="B1444" s="102"/>
      <c r="D1444" s="103" t="s">
        <v>99</v>
      </c>
      <c r="E1444" s="104" t="s">
        <v>3</v>
      </c>
      <c r="F1444" s="105" t="s">
        <v>1896</v>
      </c>
      <c r="H1444" s="106">
        <v>3.6</v>
      </c>
      <c r="I1444" s="107"/>
      <c r="L1444" s="102"/>
      <c r="M1444" s="108"/>
      <c r="T1444" s="109"/>
      <c r="AT1444" s="104" t="s">
        <v>99</v>
      </c>
      <c r="AU1444" s="104" t="s">
        <v>5</v>
      </c>
      <c r="AV1444" s="101" t="s">
        <v>5</v>
      </c>
      <c r="AW1444" s="101" t="s">
        <v>101</v>
      </c>
      <c r="AX1444" s="101" t="s">
        <v>6</v>
      </c>
      <c r="AY1444" s="104" t="s">
        <v>90</v>
      </c>
    </row>
    <row r="1445" spans="2:51" s="125" customFormat="1" x14ac:dyDescent="0.2">
      <c r="B1445" s="126"/>
      <c r="D1445" s="103" t="s">
        <v>99</v>
      </c>
      <c r="E1445" s="127" t="s">
        <v>3</v>
      </c>
      <c r="F1445" s="128" t="s">
        <v>206</v>
      </c>
      <c r="H1445" s="129">
        <v>304.13299999999998</v>
      </c>
      <c r="I1445" s="130"/>
      <c r="L1445" s="126"/>
      <c r="M1445" s="131"/>
      <c r="T1445" s="132"/>
      <c r="AT1445" s="127" t="s">
        <v>99</v>
      </c>
      <c r="AU1445" s="127" t="s">
        <v>5</v>
      </c>
      <c r="AV1445" s="125" t="s">
        <v>107</v>
      </c>
      <c r="AW1445" s="125" t="s">
        <v>101</v>
      </c>
      <c r="AX1445" s="125" t="s">
        <v>6</v>
      </c>
      <c r="AY1445" s="127" t="s">
        <v>90</v>
      </c>
    </row>
    <row r="1446" spans="2:51" s="118" customFormat="1" x14ac:dyDescent="0.2">
      <c r="B1446" s="119"/>
      <c r="D1446" s="103" t="s">
        <v>99</v>
      </c>
      <c r="E1446" s="120" t="s">
        <v>3</v>
      </c>
      <c r="F1446" s="121" t="s">
        <v>236</v>
      </c>
      <c r="H1446" s="120" t="s">
        <v>3</v>
      </c>
      <c r="I1446" s="122"/>
      <c r="L1446" s="119"/>
      <c r="M1446" s="123"/>
      <c r="T1446" s="124"/>
      <c r="AT1446" s="120" t="s">
        <v>99</v>
      </c>
      <c r="AU1446" s="120" t="s">
        <v>5</v>
      </c>
      <c r="AV1446" s="118" t="s">
        <v>89</v>
      </c>
      <c r="AW1446" s="118" t="s">
        <v>101</v>
      </c>
      <c r="AX1446" s="118" t="s">
        <v>6</v>
      </c>
      <c r="AY1446" s="120" t="s">
        <v>90</v>
      </c>
    </row>
    <row r="1447" spans="2:51" s="101" customFormat="1" ht="22.5" x14ac:dyDescent="0.2">
      <c r="B1447" s="102"/>
      <c r="D1447" s="103" t="s">
        <v>99</v>
      </c>
      <c r="E1447" s="104" t="s">
        <v>3</v>
      </c>
      <c r="F1447" s="105" t="s">
        <v>1897</v>
      </c>
      <c r="H1447" s="106">
        <v>32.659999999999997</v>
      </c>
      <c r="I1447" s="107"/>
      <c r="L1447" s="102"/>
      <c r="M1447" s="108"/>
      <c r="T1447" s="109"/>
      <c r="AT1447" s="104" t="s">
        <v>99</v>
      </c>
      <c r="AU1447" s="104" t="s">
        <v>5</v>
      </c>
      <c r="AV1447" s="101" t="s">
        <v>5</v>
      </c>
      <c r="AW1447" s="101" t="s">
        <v>101</v>
      </c>
      <c r="AX1447" s="101" t="s">
        <v>6</v>
      </c>
      <c r="AY1447" s="104" t="s">
        <v>90</v>
      </c>
    </row>
    <row r="1448" spans="2:51" s="101" customFormat="1" x14ac:dyDescent="0.2">
      <c r="B1448" s="102"/>
      <c r="D1448" s="103" t="s">
        <v>99</v>
      </c>
      <c r="E1448" s="104" t="s">
        <v>3</v>
      </c>
      <c r="F1448" s="105" t="s">
        <v>1898</v>
      </c>
      <c r="H1448" s="106">
        <v>10</v>
      </c>
      <c r="I1448" s="107"/>
      <c r="L1448" s="102"/>
      <c r="M1448" s="108"/>
      <c r="T1448" s="109"/>
      <c r="AT1448" s="104" t="s">
        <v>99</v>
      </c>
      <c r="AU1448" s="104" t="s">
        <v>5</v>
      </c>
      <c r="AV1448" s="101" t="s">
        <v>5</v>
      </c>
      <c r="AW1448" s="101" t="s">
        <v>101</v>
      </c>
      <c r="AX1448" s="101" t="s">
        <v>6</v>
      </c>
      <c r="AY1448" s="104" t="s">
        <v>90</v>
      </c>
    </row>
    <row r="1449" spans="2:51" s="101" customFormat="1" x14ac:dyDescent="0.2">
      <c r="B1449" s="102"/>
      <c r="D1449" s="103" t="s">
        <v>99</v>
      </c>
      <c r="E1449" s="104" t="s">
        <v>3</v>
      </c>
      <c r="F1449" s="105" t="s">
        <v>1899</v>
      </c>
      <c r="H1449" s="106">
        <v>1.8</v>
      </c>
      <c r="I1449" s="107"/>
      <c r="L1449" s="102"/>
      <c r="M1449" s="108"/>
      <c r="T1449" s="109"/>
      <c r="AT1449" s="104" t="s">
        <v>99</v>
      </c>
      <c r="AU1449" s="104" t="s">
        <v>5</v>
      </c>
      <c r="AV1449" s="101" t="s">
        <v>5</v>
      </c>
      <c r="AW1449" s="101" t="s">
        <v>101</v>
      </c>
      <c r="AX1449" s="101" t="s">
        <v>6</v>
      </c>
      <c r="AY1449" s="104" t="s">
        <v>90</v>
      </c>
    </row>
    <row r="1450" spans="2:51" s="101" customFormat="1" x14ac:dyDescent="0.2">
      <c r="B1450" s="102"/>
      <c r="D1450" s="103" t="s">
        <v>99</v>
      </c>
      <c r="E1450" s="104" t="s">
        <v>3</v>
      </c>
      <c r="F1450" s="105" t="s">
        <v>1900</v>
      </c>
      <c r="H1450" s="106">
        <v>1.2749999999999999</v>
      </c>
      <c r="I1450" s="107"/>
      <c r="L1450" s="102"/>
      <c r="M1450" s="108"/>
      <c r="T1450" s="109"/>
      <c r="AT1450" s="104" t="s">
        <v>99</v>
      </c>
      <c r="AU1450" s="104" t="s">
        <v>5</v>
      </c>
      <c r="AV1450" s="101" t="s">
        <v>5</v>
      </c>
      <c r="AW1450" s="101" t="s">
        <v>101</v>
      </c>
      <c r="AX1450" s="101" t="s">
        <v>6</v>
      </c>
      <c r="AY1450" s="104" t="s">
        <v>90</v>
      </c>
    </row>
    <row r="1451" spans="2:51" s="101" customFormat="1" ht="22.5" x14ac:dyDescent="0.2">
      <c r="B1451" s="102"/>
      <c r="D1451" s="103" t="s">
        <v>99</v>
      </c>
      <c r="E1451" s="104" t="s">
        <v>3</v>
      </c>
      <c r="F1451" s="105" t="s">
        <v>1901</v>
      </c>
      <c r="H1451" s="106">
        <v>91.554000000000002</v>
      </c>
      <c r="I1451" s="107"/>
      <c r="L1451" s="102"/>
      <c r="M1451" s="108"/>
      <c r="T1451" s="109"/>
      <c r="AT1451" s="104" t="s">
        <v>99</v>
      </c>
      <c r="AU1451" s="104" t="s">
        <v>5</v>
      </c>
      <c r="AV1451" s="101" t="s">
        <v>5</v>
      </c>
      <c r="AW1451" s="101" t="s">
        <v>101</v>
      </c>
      <c r="AX1451" s="101" t="s">
        <v>6</v>
      </c>
      <c r="AY1451" s="104" t="s">
        <v>90</v>
      </c>
    </row>
    <row r="1452" spans="2:51" s="101" customFormat="1" x14ac:dyDescent="0.2">
      <c r="B1452" s="102"/>
      <c r="D1452" s="103" t="s">
        <v>99</v>
      </c>
      <c r="E1452" s="104" t="s">
        <v>3</v>
      </c>
      <c r="F1452" s="105" t="s">
        <v>1902</v>
      </c>
      <c r="H1452" s="106">
        <v>2.4</v>
      </c>
      <c r="I1452" s="107"/>
      <c r="L1452" s="102"/>
      <c r="M1452" s="108"/>
      <c r="T1452" s="109"/>
      <c r="AT1452" s="104" t="s">
        <v>99</v>
      </c>
      <c r="AU1452" s="104" t="s">
        <v>5</v>
      </c>
      <c r="AV1452" s="101" t="s">
        <v>5</v>
      </c>
      <c r="AW1452" s="101" t="s">
        <v>101</v>
      </c>
      <c r="AX1452" s="101" t="s">
        <v>6</v>
      </c>
      <c r="AY1452" s="104" t="s">
        <v>90</v>
      </c>
    </row>
    <row r="1453" spans="2:51" s="101" customFormat="1" x14ac:dyDescent="0.2">
      <c r="B1453" s="102"/>
      <c r="D1453" s="103" t="s">
        <v>99</v>
      </c>
      <c r="E1453" s="104" t="s">
        <v>3</v>
      </c>
      <c r="F1453" s="105" t="s">
        <v>1903</v>
      </c>
      <c r="H1453" s="106">
        <v>34.700000000000003</v>
      </c>
      <c r="I1453" s="107"/>
      <c r="L1453" s="102"/>
      <c r="M1453" s="108"/>
      <c r="T1453" s="109"/>
      <c r="AT1453" s="104" t="s">
        <v>99</v>
      </c>
      <c r="AU1453" s="104" t="s">
        <v>5</v>
      </c>
      <c r="AV1453" s="101" t="s">
        <v>5</v>
      </c>
      <c r="AW1453" s="101" t="s">
        <v>101</v>
      </c>
      <c r="AX1453" s="101" t="s">
        <v>6</v>
      </c>
      <c r="AY1453" s="104" t="s">
        <v>90</v>
      </c>
    </row>
    <row r="1454" spans="2:51" s="101" customFormat="1" ht="22.5" x14ac:dyDescent="0.2">
      <c r="B1454" s="102"/>
      <c r="D1454" s="103" t="s">
        <v>99</v>
      </c>
      <c r="E1454" s="104" t="s">
        <v>3</v>
      </c>
      <c r="F1454" s="105" t="s">
        <v>1904</v>
      </c>
      <c r="H1454" s="106">
        <v>42.76</v>
      </c>
      <c r="I1454" s="107"/>
      <c r="L1454" s="102"/>
      <c r="M1454" s="108"/>
      <c r="T1454" s="109"/>
      <c r="AT1454" s="104" t="s">
        <v>99</v>
      </c>
      <c r="AU1454" s="104" t="s">
        <v>5</v>
      </c>
      <c r="AV1454" s="101" t="s">
        <v>5</v>
      </c>
      <c r="AW1454" s="101" t="s">
        <v>101</v>
      </c>
      <c r="AX1454" s="101" t="s">
        <v>6</v>
      </c>
      <c r="AY1454" s="104" t="s">
        <v>90</v>
      </c>
    </row>
    <row r="1455" spans="2:51" s="101" customFormat="1" x14ac:dyDescent="0.2">
      <c r="B1455" s="102"/>
      <c r="D1455" s="103" t="s">
        <v>99</v>
      </c>
      <c r="E1455" s="104" t="s">
        <v>3</v>
      </c>
      <c r="F1455" s="105" t="s">
        <v>1905</v>
      </c>
      <c r="H1455" s="106">
        <v>1.7250000000000001</v>
      </c>
      <c r="I1455" s="107"/>
      <c r="L1455" s="102"/>
      <c r="M1455" s="108"/>
      <c r="T1455" s="109"/>
      <c r="AT1455" s="104" t="s">
        <v>99</v>
      </c>
      <c r="AU1455" s="104" t="s">
        <v>5</v>
      </c>
      <c r="AV1455" s="101" t="s">
        <v>5</v>
      </c>
      <c r="AW1455" s="101" t="s">
        <v>101</v>
      </c>
      <c r="AX1455" s="101" t="s">
        <v>6</v>
      </c>
      <c r="AY1455" s="104" t="s">
        <v>90</v>
      </c>
    </row>
    <row r="1456" spans="2:51" s="101" customFormat="1" x14ac:dyDescent="0.2">
      <c r="B1456" s="102"/>
      <c r="D1456" s="103" t="s">
        <v>99</v>
      </c>
      <c r="E1456" s="104" t="s">
        <v>3</v>
      </c>
      <c r="F1456" s="105" t="s">
        <v>1906</v>
      </c>
      <c r="H1456" s="106">
        <v>1.8</v>
      </c>
      <c r="I1456" s="107"/>
      <c r="L1456" s="102"/>
      <c r="M1456" s="108"/>
      <c r="T1456" s="109"/>
      <c r="AT1456" s="104" t="s">
        <v>99</v>
      </c>
      <c r="AU1456" s="104" t="s">
        <v>5</v>
      </c>
      <c r="AV1456" s="101" t="s">
        <v>5</v>
      </c>
      <c r="AW1456" s="101" t="s">
        <v>101</v>
      </c>
      <c r="AX1456" s="101" t="s">
        <v>6</v>
      </c>
      <c r="AY1456" s="104" t="s">
        <v>90</v>
      </c>
    </row>
    <row r="1457" spans="2:65" s="125" customFormat="1" x14ac:dyDescent="0.2">
      <c r="B1457" s="126"/>
      <c r="D1457" s="103" t="s">
        <v>99</v>
      </c>
      <c r="E1457" s="127" t="s">
        <v>3</v>
      </c>
      <c r="F1457" s="128" t="s">
        <v>206</v>
      </c>
      <c r="H1457" s="129">
        <v>220.67400000000001</v>
      </c>
      <c r="I1457" s="130"/>
      <c r="L1457" s="126"/>
      <c r="M1457" s="131"/>
      <c r="T1457" s="132"/>
      <c r="AT1457" s="127" t="s">
        <v>99</v>
      </c>
      <c r="AU1457" s="127" t="s">
        <v>5</v>
      </c>
      <c r="AV1457" s="125" t="s">
        <v>107</v>
      </c>
      <c r="AW1457" s="125" t="s">
        <v>101</v>
      </c>
      <c r="AX1457" s="125" t="s">
        <v>6</v>
      </c>
      <c r="AY1457" s="127" t="s">
        <v>90</v>
      </c>
    </row>
    <row r="1458" spans="2:65" s="118" customFormat="1" x14ac:dyDescent="0.2">
      <c r="B1458" s="119"/>
      <c r="D1458" s="103" t="s">
        <v>99</v>
      </c>
      <c r="E1458" s="120" t="s">
        <v>3</v>
      </c>
      <c r="F1458" s="121" t="s">
        <v>1802</v>
      </c>
      <c r="H1458" s="120" t="s">
        <v>3</v>
      </c>
      <c r="I1458" s="122"/>
      <c r="L1458" s="119"/>
      <c r="M1458" s="123"/>
      <c r="T1458" s="124"/>
      <c r="AT1458" s="120" t="s">
        <v>99</v>
      </c>
      <c r="AU1458" s="120" t="s">
        <v>5</v>
      </c>
      <c r="AV1458" s="118" t="s">
        <v>89</v>
      </c>
      <c r="AW1458" s="118" t="s">
        <v>101</v>
      </c>
      <c r="AX1458" s="118" t="s">
        <v>6</v>
      </c>
      <c r="AY1458" s="120" t="s">
        <v>90</v>
      </c>
    </row>
    <row r="1459" spans="2:65" s="110" customFormat="1" x14ac:dyDescent="0.2">
      <c r="B1459" s="111"/>
      <c r="D1459" s="103" t="s">
        <v>99</v>
      </c>
      <c r="E1459" s="112" t="s">
        <v>401</v>
      </c>
      <c r="F1459" s="113" t="s">
        <v>103</v>
      </c>
      <c r="H1459" s="114">
        <v>722.28300000000002</v>
      </c>
      <c r="I1459" s="115"/>
      <c r="L1459" s="111"/>
      <c r="M1459" s="116"/>
      <c r="T1459" s="117"/>
      <c r="AT1459" s="112" t="s">
        <v>99</v>
      </c>
      <c r="AU1459" s="112" t="s">
        <v>5</v>
      </c>
      <c r="AV1459" s="110" t="s">
        <v>97</v>
      </c>
      <c r="AW1459" s="110" t="s">
        <v>101</v>
      </c>
      <c r="AX1459" s="110" t="s">
        <v>89</v>
      </c>
      <c r="AY1459" s="112" t="s">
        <v>90</v>
      </c>
    </row>
    <row r="1460" spans="2:65" s="9" customFormat="1" ht="24.2" customHeight="1" x14ac:dyDescent="0.2">
      <c r="B1460" s="86"/>
      <c r="C1460" s="138" t="s">
        <v>1907</v>
      </c>
      <c r="D1460" s="138" t="s">
        <v>498</v>
      </c>
      <c r="E1460" s="139" t="s">
        <v>1908</v>
      </c>
      <c r="F1460" s="140" t="s">
        <v>1909</v>
      </c>
      <c r="G1460" s="141" t="s">
        <v>96</v>
      </c>
      <c r="H1460" s="142">
        <v>736.72900000000004</v>
      </c>
      <c r="I1460" s="143"/>
      <c r="J1460" s="144">
        <f>ROUND(I1460*H1460,2)</f>
        <v>0</v>
      </c>
      <c r="K1460" s="145"/>
      <c r="L1460" s="146"/>
      <c r="M1460" s="147" t="s">
        <v>3</v>
      </c>
      <c r="N1460" s="148" t="s">
        <v>39</v>
      </c>
      <c r="P1460" s="97">
        <f>O1460*H1460</f>
        <v>0</v>
      </c>
      <c r="Q1460" s="97">
        <v>0</v>
      </c>
      <c r="R1460" s="97">
        <f>Q1460*H1460</f>
        <v>0</v>
      </c>
      <c r="S1460" s="97">
        <v>0</v>
      </c>
      <c r="T1460" s="98">
        <f>S1460*H1460</f>
        <v>0</v>
      </c>
      <c r="AR1460" s="99" t="s">
        <v>280</v>
      </c>
      <c r="AT1460" s="99" t="s">
        <v>498</v>
      </c>
      <c r="AU1460" s="99" t="s">
        <v>5</v>
      </c>
      <c r="AY1460" s="1" t="s">
        <v>90</v>
      </c>
      <c r="BE1460" s="100">
        <f>IF(N1460="základná",J1460,0)</f>
        <v>0</v>
      </c>
      <c r="BF1460" s="100">
        <f>IF(N1460="znížená",J1460,0)</f>
        <v>0</v>
      </c>
      <c r="BG1460" s="100">
        <f>IF(N1460="zákl. prenesená",J1460,0)</f>
        <v>0</v>
      </c>
      <c r="BH1460" s="100">
        <f>IF(N1460="zníž. prenesená",J1460,0)</f>
        <v>0</v>
      </c>
      <c r="BI1460" s="100">
        <f>IF(N1460="nulová",J1460,0)</f>
        <v>0</v>
      </c>
      <c r="BJ1460" s="1" t="s">
        <v>5</v>
      </c>
      <c r="BK1460" s="100">
        <f>ROUND(I1460*H1460,2)</f>
        <v>0</v>
      </c>
      <c r="BL1460" s="1" t="s">
        <v>138</v>
      </c>
      <c r="BM1460" s="99" t="s">
        <v>1910</v>
      </c>
    </row>
    <row r="1461" spans="2:65" s="101" customFormat="1" x14ac:dyDescent="0.2">
      <c r="B1461" s="102"/>
      <c r="D1461" s="103" t="s">
        <v>99</v>
      </c>
      <c r="E1461" s="104" t="s">
        <v>3</v>
      </c>
      <c r="F1461" s="105" t="s">
        <v>1911</v>
      </c>
      <c r="H1461" s="106">
        <v>736.72900000000004</v>
      </c>
      <c r="I1461" s="107"/>
      <c r="L1461" s="102"/>
      <c r="M1461" s="108"/>
      <c r="T1461" s="109"/>
      <c r="AT1461" s="104" t="s">
        <v>99</v>
      </c>
      <c r="AU1461" s="104" t="s">
        <v>5</v>
      </c>
      <c r="AV1461" s="101" t="s">
        <v>5</v>
      </c>
      <c r="AW1461" s="101" t="s">
        <v>101</v>
      </c>
      <c r="AX1461" s="101" t="s">
        <v>6</v>
      </c>
      <c r="AY1461" s="104" t="s">
        <v>90</v>
      </c>
    </row>
    <row r="1462" spans="2:65" s="110" customFormat="1" x14ac:dyDescent="0.2">
      <c r="B1462" s="111"/>
      <c r="D1462" s="103" t="s">
        <v>99</v>
      </c>
      <c r="E1462" s="112" t="s">
        <v>3</v>
      </c>
      <c r="F1462" s="113" t="s">
        <v>103</v>
      </c>
      <c r="H1462" s="114">
        <v>736.72900000000004</v>
      </c>
      <c r="I1462" s="115"/>
      <c r="L1462" s="111"/>
      <c r="M1462" s="116"/>
      <c r="T1462" s="117"/>
      <c r="AT1462" s="112" t="s">
        <v>99</v>
      </c>
      <c r="AU1462" s="112" t="s">
        <v>5</v>
      </c>
      <c r="AV1462" s="110" t="s">
        <v>97</v>
      </c>
      <c r="AW1462" s="110" t="s">
        <v>101</v>
      </c>
      <c r="AX1462" s="110" t="s">
        <v>89</v>
      </c>
      <c r="AY1462" s="112" t="s">
        <v>90</v>
      </c>
    </row>
    <row r="1463" spans="2:65" s="9" customFormat="1" ht="24.2" customHeight="1" x14ac:dyDescent="0.2">
      <c r="B1463" s="86"/>
      <c r="C1463" s="87" t="s">
        <v>1912</v>
      </c>
      <c r="D1463" s="87" t="s">
        <v>93</v>
      </c>
      <c r="E1463" s="88" t="s">
        <v>1913</v>
      </c>
      <c r="F1463" s="89" t="s">
        <v>1914</v>
      </c>
      <c r="G1463" s="90" t="s">
        <v>1099</v>
      </c>
      <c r="H1463" s="149"/>
      <c r="I1463" s="92"/>
      <c r="J1463" s="93">
        <f>ROUND(I1463*H1463,2)</f>
        <v>0</v>
      </c>
      <c r="K1463" s="94"/>
      <c r="L1463" s="10"/>
      <c r="M1463" s="95" t="s">
        <v>3</v>
      </c>
      <c r="N1463" s="96" t="s">
        <v>39</v>
      </c>
      <c r="P1463" s="97">
        <f>O1463*H1463</f>
        <v>0</v>
      </c>
      <c r="Q1463" s="97">
        <v>0</v>
      </c>
      <c r="R1463" s="97">
        <f>Q1463*H1463</f>
        <v>0</v>
      </c>
      <c r="S1463" s="97">
        <v>0</v>
      </c>
      <c r="T1463" s="98">
        <f>S1463*H1463</f>
        <v>0</v>
      </c>
      <c r="AR1463" s="99" t="s">
        <v>138</v>
      </c>
      <c r="AT1463" s="99" t="s">
        <v>93</v>
      </c>
      <c r="AU1463" s="99" t="s">
        <v>5</v>
      </c>
      <c r="AY1463" s="1" t="s">
        <v>90</v>
      </c>
      <c r="BE1463" s="100">
        <f>IF(N1463="základná",J1463,0)</f>
        <v>0</v>
      </c>
      <c r="BF1463" s="100">
        <f>IF(N1463="znížená",J1463,0)</f>
        <v>0</v>
      </c>
      <c r="BG1463" s="100">
        <f>IF(N1463="zákl. prenesená",J1463,0)</f>
        <v>0</v>
      </c>
      <c r="BH1463" s="100">
        <f>IF(N1463="zníž. prenesená",J1463,0)</f>
        <v>0</v>
      </c>
      <c r="BI1463" s="100">
        <f>IF(N1463="nulová",J1463,0)</f>
        <v>0</v>
      </c>
      <c r="BJ1463" s="1" t="s">
        <v>5</v>
      </c>
      <c r="BK1463" s="100">
        <f>ROUND(I1463*H1463,2)</f>
        <v>0</v>
      </c>
      <c r="BL1463" s="1" t="s">
        <v>138</v>
      </c>
      <c r="BM1463" s="99" t="s">
        <v>1915</v>
      </c>
    </row>
    <row r="1464" spans="2:65" s="73" customFormat="1" ht="22.9" customHeight="1" x14ac:dyDescent="0.2">
      <c r="B1464" s="74"/>
      <c r="D1464" s="75" t="s">
        <v>86</v>
      </c>
      <c r="E1464" s="84" t="s">
        <v>1916</v>
      </c>
      <c r="F1464" s="84" t="s">
        <v>1917</v>
      </c>
      <c r="I1464" s="77"/>
      <c r="J1464" s="85">
        <f>BK1464</f>
        <v>0</v>
      </c>
      <c r="L1464" s="74"/>
      <c r="M1464" s="79"/>
      <c r="P1464" s="80">
        <f>SUM(P1465:P1468)</f>
        <v>0</v>
      </c>
      <c r="R1464" s="80">
        <f>SUM(R1465:R1468)</f>
        <v>0</v>
      </c>
      <c r="T1464" s="81">
        <f>SUM(T1465:T1468)</f>
        <v>0</v>
      </c>
      <c r="AR1464" s="75" t="s">
        <v>5</v>
      </c>
      <c r="AT1464" s="82" t="s">
        <v>86</v>
      </c>
      <c r="AU1464" s="82" t="s">
        <v>89</v>
      </c>
      <c r="AY1464" s="75" t="s">
        <v>90</v>
      </c>
      <c r="BK1464" s="83">
        <f>SUM(BK1465:BK1468)</f>
        <v>0</v>
      </c>
    </row>
    <row r="1465" spans="2:65" s="9" customFormat="1" ht="33" customHeight="1" x14ac:dyDescent="0.2">
      <c r="B1465" s="86"/>
      <c r="C1465" s="87" t="s">
        <v>1918</v>
      </c>
      <c r="D1465" s="87" t="s">
        <v>93</v>
      </c>
      <c r="E1465" s="88" t="s">
        <v>1919</v>
      </c>
      <c r="F1465" s="89" t="s">
        <v>1920</v>
      </c>
      <c r="G1465" s="90" t="s">
        <v>96</v>
      </c>
      <c r="H1465" s="91">
        <v>116.80200000000001</v>
      </c>
      <c r="I1465" s="92"/>
      <c r="J1465" s="93">
        <f>ROUND(I1465*H1465,2)</f>
        <v>0</v>
      </c>
      <c r="K1465" s="94"/>
      <c r="L1465" s="10"/>
      <c r="M1465" s="95" t="s">
        <v>3</v>
      </c>
      <c r="N1465" s="96" t="s">
        <v>39</v>
      </c>
      <c r="P1465" s="97">
        <f>O1465*H1465</f>
        <v>0</v>
      </c>
      <c r="Q1465" s="97">
        <v>0</v>
      </c>
      <c r="R1465" s="97">
        <f>Q1465*H1465</f>
        <v>0</v>
      </c>
      <c r="S1465" s="97">
        <v>0</v>
      </c>
      <c r="T1465" s="98">
        <f>S1465*H1465</f>
        <v>0</v>
      </c>
      <c r="AR1465" s="99" t="s">
        <v>138</v>
      </c>
      <c r="AT1465" s="99" t="s">
        <v>93</v>
      </c>
      <c r="AU1465" s="99" t="s">
        <v>5</v>
      </c>
      <c r="AY1465" s="1" t="s">
        <v>90</v>
      </c>
      <c r="BE1465" s="100">
        <f>IF(N1465="základná",J1465,0)</f>
        <v>0</v>
      </c>
      <c r="BF1465" s="100">
        <f>IF(N1465="znížená",J1465,0)</f>
        <v>0</v>
      </c>
      <c r="BG1465" s="100">
        <f>IF(N1465="zákl. prenesená",J1465,0)</f>
        <v>0</v>
      </c>
      <c r="BH1465" s="100">
        <f>IF(N1465="zníž. prenesená",J1465,0)</f>
        <v>0</v>
      </c>
      <c r="BI1465" s="100">
        <f>IF(N1465="nulová",J1465,0)</f>
        <v>0</v>
      </c>
      <c r="BJ1465" s="1" t="s">
        <v>5</v>
      </c>
      <c r="BK1465" s="100">
        <f>ROUND(I1465*H1465,2)</f>
        <v>0</v>
      </c>
      <c r="BL1465" s="1" t="s">
        <v>138</v>
      </c>
      <c r="BM1465" s="99" t="s">
        <v>1921</v>
      </c>
    </row>
    <row r="1466" spans="2:65" s="101" customFormat="1" ht="22.5" x14ac:dyDescent="0.2">
      <c r="B1466" s="102"/>
      <c r="D1466" s="103" t="s">
        <v>99</v>
      </c>
      <c r="E1466" s="104" t="s">
        <v>3</v>
      </c>
      <c r="F1466" s="105" t="s">
        <v>1922</v>
      </c>
      <c r="H1466" s="106">
        <v>79.272000000000006</v>
      </c>
      <c r="I1466" s="107"/>
      <c r="L1466" s="102"/>
      <c r="M1466" s="108"/>
      <c r="T1466" s="109"/>
      <c r="AT1466" s="104" t="s">
        <v>99</v>
      </c>
      <c r="AU1466" s="104" t="s">
        <v>5</v>
      </c>
      <c r="AV1466" s="101" t="s">
        <v>5</v>
      </c>
      <c r="AW1466" s="101" t="s">
        <v>101</v>
      </c>
      <c r="AX1466" s="101" t="s">
        <v>6</v>
      </c>
      <c r="AY1466" s="104" t="s">
        <v>90</v>
      </c>
    </row>
    <row r="1467" spans="2:65" s="101" customFormat="1" x14ac:dyDescent="0.2">
      <c r="B1467" s="102"/>
      <c r="D1467" s="103" t="s">
        <v>99</v>
      </c>
      <c r="E1467" s="104" t="s">
        <v>3</v>
      </c>
      <c r="F1467" s="105" t="s">
        <v>1923</v>
      </c>
      <c r="H1467" s="106">
        <v>37.53</v>
      </c>
      <c r="I1467" s="107"/>
      <c r="L1467" s="102"/>
      <c r="M1467" s="108"/>
      <c r="T1467" s="109"/>
      <c r="AT1467" s="104" t="s">
        <v>99</v>
      </c>
      <c r="AU1467" s="104" t="s">
        <v>5</v>
      </c>
      <c r="AV1467" s="101" t="s">
        <v>5</v>
      </c>
      <c r="AW1467" s="101" t="s">
        <v>101</v>
      </c>
      <c r="AX1467" s="101" t="s">
        <v>6</v>
      </c>
      <c r="AY1467" s="104" t="s">
        <v>90</v>
      </c>
    </row>
    <row r="1468" spans="2:65" s="110" customFormat="1" x14ac:dyDescent="0.2">
      <c r="B1468" s="111"/>
      <c r="D1468" s="103" t="s">
        <v>99</v>
      </c>
      <c r="E1468" s="112" t="s">
        <v>3</v>
      </c>
      <c r="F1468" s="113" t="s">
        <v>103</v>
      </c>
      <c r="H1468" s="114">
        <v>116.80200000000001</v>
      </c>
      <c r="I1468" s="115"/>
      <c r="L1468" s="111"/>
      <c r="M1468" s="116"/>
      <c r="T1468" s="117"/>
      <c r="AT1468" s="112" t="s">
        <v>99</v>
      </c>
      <c r="AU1468" s="112" t="s">
        <v>5</v>
      </c>
      <c r="AV1468" s="110" t="s">
        <v>97</v>
      </c>
      <c r="AW1468" s="110" t="s">
        <v>101</v>
      </c>
      <c r="AX1468" s="110" t="s">
        <v>89</v>
      </c>
      <c r="AY1468" s="112" t="s">
        <v>90</v>
      </c>
    </row>
    <row r="1469" spans="2:65" s="73" customFormat="1" ht="22.9" customHeight="1" x14ac:dyDescent="0.2">
      <c r="B1469" s="74"/>
      <c r="D1469" s="75" t="s">
        <v>86</v>
      </c>
      <c r="E1469" s="84" t="s">
        <v>1924</v>
      </c>
      <c r="F1469" s="84" t="s">
        <v>1925</v>
      </c>
      <c r="I1469" s="77"/>
      <c r="J1469" s="85">
        <f>BK1469</f>
        <v>0</v>
      </c>
      <c r="L1469" s="74"/>
      <c r="M1469" s="79"/>
      <c r="P1469" s="80">
        <f>SUM(P1470:P1476)</f>
        <v>0</v>
      </c>
      <c r="R1469" s="80">
        <f>SUM(R1470:R1476)</f>
        <v>2.7136434708000001</v>
      </c>
      <c r="T1469" s="81">
        <f>SUM(T1470:T1476)</f>
        <v>0</v>
      </c>
      <c r="AR1469" s="75" t="s">
        <v>5</v>
      </c>
      <c r="AT1469" s="82" t="s">
        <v>86</v>
      </c>
      <c r="AU1469" s="82" t="s">
        <v>89</v>
      </c>
      <c r="AY1469" s="75" t="s">
        <v>90</v>
      </c>
      <c r="BK1469" s="83">
        <f>SUM(BK1470:BK1476)</f>
        <v>0</v>
      </c>
    </row>
    <row r="1470" spans="2:65" s="9" customFormat="1" ht="24.2" customHeight="1" x14ac:dyDescent="0.2">
      <c r="B1470" s="86"/>
      <c r="C1470" s="87" t="s">
        <v>1926</v>
      </c>
      <c r="D1470" s="87" t="s">
        <v>93</v>
      </c>
      <c r="E1470" s="88" t="s">
        <v>1927</v>
      </c>
      <c r="F1470" s="89" t="s">
        <v>1928</v>
      </c>
      <c r="G1470" s="90" t="s">
        <v>96</v>
      </c>
      <c r="H1470" s="91">
        <v>290</v>
      </c>
      <c r="I1470" s="92"/>
      <c r="J1470" s="93">
        <f>ROUND(I1470*H1470,2)</f>
        <v>0</v>
      </c>
      <c r="K1470" s="94"/>
      <c r="L1470" s="10"/>
      <c r="M1470" s="95" t="s">
        <v>3</v>
      </c>
      <c r="N1470" s="96" t="s">
        <v>39</v>
      </c>
      <c r="P1470" s="97">
        <f>O1470*H1470</f>
        <v>0</v>
      </c>
      <c r="Q1470" s="97">
        <v>1.4999999999999999E-4</v>
      </c>
      <c r="R1470" s="97">
        <f>Q1470*H1470</f>
        <v>4.3499999999999997E-2</v>
      </c>
      <c r="S1470" s="97">
        <v>0</v>
      </c>
      <c r="T1470" s="98">
        <f>S1470*H1470</f>
        <v>0</v>
      </c>
      <c r="AR1470" s="99" t="s">
        <v>138</v>
      </c>
      <c r="AT1470" s="99" t="s">
        <v>93</v>
      </c>
      <c r="AU1470" s="99" t="s">
        <v>5</v>
      </c>
      <c r="AY1470" s="1" t="s">
        <v>90</v>
      </c>
      <c r="BE1470" s="100">
        <f>IF(N1470="základná",J1470,0)</f>
        <v>0</v>
      </c>
      <c r="BF1470" s="100">
        <f>IF(N1470="znížená",J1470,0)</f>
        <v>0</v>
      </c>
      <c r="BG1470" s="100">
        <f>IF(N1470="zákl. prenesená",J1470,0)</f>
        <v>0</v>
      </c>
      <c r="BH1470" s="100">
        <f>IF(N1470="zníž. prenesená",J1470,0)</f>
        <v>0</v>
      </c>
      <c r="BI1470" s="100">
        <f>IF(N1470="nulová",J1470,0)</f>
        <v>0</v>
      </c>
      <c r="BJ1470" s="1" t="s">
        <v>5</v>
      </c>
      <c r="BK1470" s="100">
        <f>ROUND(I1470*H1470,2)</f>
        <v>0</v>
      </c>
      <c r="BL1470" s="1" t="s">
        <v>138</v>
      </c>
      <c r="BM1470" s="99" t="s">
        <v>1929</v>
      </c>
    </row>
    <row r="1471" spans="2:65" s="9" customFormat="1" ht="24.2" customHeight="1" x14ac:dyDescent="0.2">
      <c r="B1471" s="86"/>
      <c r="C1471" s="87" t="s">
        <v>1930</v>
      </c>
      <c r="D1471" s="87" t="s">
        <v>93</v>
      </c>
      <c r="E1471" s="88" t="s">
        <v>1931</v>
      </c>
      <c r="F1471" s="89" t="s">
        <v>1932</v>
      </c>
      <c r="G1471" s="90" t="s">
        <v>96</v>
      </c>
      <c r="H1471" s="91">
        <v>2100</v>
      </c>
      <c r="I1471" s="92"/>
      <c r="J1471" s="93">
        <f>ROUND(I1471*H1471,2)</f>
        <v>0</v>
      </c>
      <c r="K1471" s="94"/>
      <c r="L1471" s="10"/>
      <c r="M1471" s="95" t="s">
        <v>3</v>
      </c>
      <c r="N1471" s="96" t="s">
        <v>39</v>
      </c>
      <c r="P1471" s="97">
        <f>O1471*H1471</f>
        <v>0</v>
      </c>
      <c r="Q1471" s="97">
        <v>0</v>
      </c>
      <c r="R1471" s="97">
        <f>Q1471*H1471</f>
        <v>0</v>
      </c>
      <c r="S1471" s="97">
        <v>0</v>
      </c>
      <c r="T1471" s="98">
        <f>S1471*H1471</f>
        <v>0</v>
      </c>
      <c r="AR1471" s="99" t="s">
        <v>138</v>
      </c>
      <c r="AT1471" s="99" t="s">
        <v>93</v>
      </c>
      <c r="AU1471" s="99" t="s">
        <v>5</v>
      </c>
      <c r="AY1471" s="1" t="s">
        <v>90</v>
      </c>
      <c r="BE1471" s="100">
        <f>IF(N1471="základná",J1471,0)</f>
        <v>0</v>
      </c>
      <c r="BF1471" s="100">
        <f>IF(N1471="znížená",J1471,0)</f>
        <v>0</v>
      </c>
      <c r="BG1471" s="100">
        <f>IF(N1471="zákl. prenesená",J1471,0)</f>
        <v>0</v>
      </c>
      <c r="BH1471" s="100">
        <f>IF(N1471="zníž. prenesená",J1471,0)</f>
        <v>0</v>
      </c>
      <c r="BI1471" s="100">
        <f>IF(N1471="nulová",J1471,0)</f>
        <v>0</v>
      </c>
      <c r="BJ1471" s="1" t="s">
        <v>5</v>
      </c>
      <c r="BK1471" s="100">
        <f>ROUND(I1471*H1471,2)</f>
        <v>0</v>
      </c>
      <c r="BL1471" s="1" t="s">
        <v>138</v>
      </c>
      <c r="BM1471" s="99" t="s">
        <v>1933</v>
      </c>
    </row>
    <row r="1472" spans="2:65" s="9" customFormat="1" ht="24.2" customHeight="1" x14ac:dyDescent="0.2">
      <c r="B1472" s="86"/>
      <c r="C1472" s="87" t="s">
        <v>1934</v>
      </c>
      <c r="D1472" s="87" t="s">
        <v>93</v>
      </c>
      <c r="E1472" s="88" t="s">
        <v>1935</v>
      </c>
      <c r="F1472" s="89" t="s">
        <v>1936</v>
      </c>
      <c r="G1472" s="90" t="s">
        <v>96</v>
      </c>
      <c r="H1472" s="91">
        <v>7635.3090000000002</v>
      </c>
      <c r="I1472" s="92"/>
      <c r="J1472" s="93">
        <f>ROUND(I1472*H1472,2)</f>
        <v>0</v>
      </c>
      <c r="K1472" s="94"/>
      <c r="L1472" s="10"/>
      <c r="M1472" s="95" t="s">
        <v>3</v>
      </c>
      <c r="N1472" s="96" t="s">
        <v>39</v>
      </c>
      <c r="P1472" s="97">
        <f>O1472*H1472</f>
        <v>0</v>
      </c>
      <c r="Q1472" s="97">
        <v>1E-4</v>
      </c>
      <c r="R1472" s="97">
        <f>Q1472*H1472</f>
        <v>0.76353090000000001</v>
      </c>
      <c r="S1472" s="97">
        <v>0</v>
      </c>
      <c r="T1472" s="98">
        <f>S1472*H1472</f>
        <v>0</v>
      </c>
      <c r="AR1472" s="99" t="s">
        <v>138</v>
      </c>
      <c r="AT1472" s="99" t="s">
        <v>93</v>
      </c>
      <c r="AU1472" s="99" t="s">
        <v>5</v>
      </c>
      <c r="AY1472" s="1" t="s">
        <v>90</v>
      </c>
      <c r="BE1472" s="100">
        <f>IF(N1472="základná",J1472,0)</f>
        <v>0</v>
      </c>
      <c r="BF1472" s="100">
        <f>IF(N1472="znížená",J1472,0)</f>
        <v>0</v>
      </c>
      <c r="BG1472" s="100">
        <f>IF(N1472="zákl. prenesená",J1472,0)</f>
        <v>0</v>
      </c>
      <c r="BH1472" s="100">
        <f>IF(N1472="zníž. prenesená",J1472,0)</f>
        <v>0</v>
      </c>
      <c r="BI1472" s="100">
        <f>IF(N1472="nulová",J1472,0)</f>
        <v>0</v>
      </c>
      <c r="BJ1472" s="1" t="s">
        <v>5</v>
      </c>
      <c r="BK1472" s="100">
        <f>ROUND(I1472*H1472,2)</f>
        <v>0</v>
      </c>
      <c r="BL1472" s="1" t="s">
        <v>138</v>
      </c>
      <c r="BM1472" s="99" t="s">
        <v>1937</v>
      </c>
    </row>
    <row r="1473" spans="2:65" s="101" customFormat="1" x14ac:dyDescent="0.2">
      <c r="B1473" s="102"/>
      <c r="D1473" s="103" t="s">
        <v>99</v>
      </c>
      <c r="E1473" s="104" t="s">
        <v>3</v>
      </c>
      <c r="F1473" s="105" t="s">
        <v>1938</v>
      </c>
      <c r="H1473" s="106">
        <v>7635.3090000000002</v>
      </c>
      <c r="I1473" s="107"/>
      <c r="L1473" s="102"/>
      <c r="M1473" s="108"/>
      <c r="T1473" s="109"/>
      <c r="AT1473" s="104" t="s">
        <v>99</v>
      </c>
      <c r="AU1473" s="104" t="s">
        <v>5</v>
      </c>
      <c r="AV1473" s="101" t="s">
        <v>5</v>
      </c>
      <c r="AW1473" s="101" t="s">
        <v>101</v>
      </c>
      <c r="AX1473" s="101" t="s">
        <v>89</v>
      </c>
      <c r="AY1473" s="104" t="s">
        <v>90</v>
      </c>
    </row>
    <row r="1474" spans="2:65" s="9" customFormat="1" ht="24.2" customHeight="1" x14ac:dyDescent="0.2">
      <c r="B1474" s="86"/>
      <c r="C1474" s="87" t="s">
        <v>1465</v>
      </c>
      <c r="D1474" s="87" t="s">
        <v>93</v>
      </c>
      <c r="E1474" s="88" t="s">
        <v>1939</v>
      </c>
      <c r="F1474" s="89" t="s">
        <v>1940</v>
      </c>
      <c r="G1474" s="90" t="s">
        <v>96</v>
      </c>
      <c r="H1474" s="91">
        <v>7635.3090000000002</v>
      </c>
      <c r="I1474" s="92"/>
      <c r="J1474" s="93">
        <f>ROUND(I1474*H1474,2)</f>
        <v>0</v>
      </c>
      <c r="K1474" s="94"/>
      <c r="L1474" s="10"/>
      <c r="M1474" s="95" t="s">
        <v>3</v>
      </c>
      <c r="N1474" s="96" t="s">
        <v>39</v>
      </c>
      <c r="P1474" s="97">
        <f>O1474*H1474</f>
        <v>0</v>
      </c>
      <c r="Q1474" s="97">
        <v>0</v>
      </c>
      <c r="R1474" s="97">
        <f>Q1474*H1474</f>
        <v>0</v>
      </c>
      <c r="S1474" s="97">
        <v>0</v>
      </c>
      <c r="T1474" s="98">
        <f>S1474*H1474</f>
        <v>0</v>
      </c>
      <c r="AR1474" s="99" t="s">
        <v>138</v>
      </c>
      <c r="AT1474" s="99" t="s">
        <v>93</v>
      </c>
      <c r="AU1474" s="99" t="s">
        <v>5</v>
      </c>
      <c r="AY1474" s="1" t="s">
        <v>90</v>
      </c>
      <c r="BE1474" s="100">
        <f>IF(N1474="základná",J1474,0)</f>
        <v>0</v>
      </c>
      <c r="BF1474" s="100">
        <f>IF(N1474="znížená",J1474,0)</f>
        <v>0</v>
      </c>
      <c r="BG1474" s="100">
        <f>IF(N1474="zákl. prenesená",J1474,0)</f>
        <v>0</v>
      </c>
      <c r="BH1474" s="100">
        <f>IF(N1474="zníž. prenesená",J1474,0)</f>
        <v>0</v>
      </c>
      <c r="BI1474" s="100">
        <f>IF(N1474="nulová",J1474,0)</f>
        <v>0</v>
      </c>
      <c r="BJ1474" s="1" t="s">
        <v>5</v>
      </c>
      <c r="BK1474" s="100">
        <f>ROUND(I1474*H1474,2)</f>
        <v>0</v>
      </c>
      <c r="BL1474" s="1" t="s">
        <v>138</v>
      </c>
      <c r="BM1474" s="99" t="s">
        <v>1941</v>
      </c>
    </row>
    <row r="1475" spans="2:65" s="9" customFormat="1" ht="33" customHeight="1" x14ac:dyDescent="0.2">
      <c r="B1475" s="86"/>
      <c r="C1475" s="87" t="s">
        <v>1942</v>
      </c>
      <c r="D1475" s="87" t="s">
        <v>93</v>
      </c>
      <c r="E1475" s="88" t="s">
        <v>1943</v>
      </c>
      <c r="F1475" s="89" t="s">
        <v>1944</v>
      </c>
      <c r="G1475" s="90" t="s">
        <v>96</v>
      </c>
      <c r="H1475" s="91">
        <v>6913.0259999999998</v>
      </c>
      <c r="I1475" s="92"/>
      <c r="J1475" s="93">
        <f>ROUND(I1475*H1475,2)</f>
        <v>0</v>
      </c>
      <c r="K1475" s="94"/>
      <c r="L1475" s="10"/>
      <c r="M1475" s="95" t="s">
        <v>3</v>
      </c>
      <c r="N1475" s="96" t="s">
        <v>39</v>
      </c>
      <c r="P1475" s="97">
        <f>O1475*H1475</f>
        <v>0</v>
      </c>
      <c r="Q1475" s="97">
        <v>2.7579999999999998E-4</v>
      </c>
      <c r="R1475" s="97">
        <f>Q1475*H1475</f>
        <v>1.9066125707999999</v>
      </c>
      <c r="S1475" s="97">
        <v>0</v>
      </c>
      <c r="T1475" s="98">
        <f>S1475*H1475</f>
        <v>0</v>
      </c>
      <c r="AR1475" s="99" t="s">
        <v>138</v>
      </c>
      <c r="AT1475" s="99" t="s">
        <v>93</v>
      </c>
      <c r="AU1475" s="99" t="s">
        <v>5</v>
      </c>
      <c r="AY1475" s="1" t="s">
        <v>90</v>
      </c>
      <c r="BE1475" s="100">
        <f>IF(N1475="základná",J1475,0)</f>
        <v>0</v>
      </c>
      <c r="BF1475" s="100">
        <f>IF(N1475="znížená",J1475,0)</f>
        <v>0</v>
      </c>
      <c r="BG1475" s="100">
        <f>IF(N1475="zákl. prenesená",J1475,0)</f>
        <v>0</v>
      </c>
      <c r="BH1475" s="100">
        <f>IF(N1475="zníž. prenesená",J1475,0)</f>
        <v>0</v>
      </c>
      <c r="BI1475" s="100">
        <f>IF(N1475="nulová",J1475,0)</f>
        <v>0</v>
      </c>
      <c r="BJ1475" s="1" t="s">
        <v>5</v>
      </c>
      <c r="BK1475" s="100">
        <f>ROUND(I1475*H1475,2)</f>
        <v>0</v>
      </c>
      <c r="BL1475" s="1" t="s">
        <v>138</v>
      </c>
      <c r="BM1475" s="99" t="s">
        <v>1945</v>
      </c>
    </row>
    <row r="1476" spans="2:65" s="101" customFormat="1" ht="22.5" x14ac:dyDescent="0.2">
      <c r="B1476" s="102"/>
      <c r="D1476" s="103" t="s">
        <v>99</v>
      </c>
      <c r="E1476" s="104" t="s">
        <v>3</v>
      </c>
      <c r="F1476" s="105" t="s">
        <v>1946</v>
      </c>
      <c r="H1476" s="106">
        <v>6913.0259999999998</v>
      </c>
      <c r="I1476" s="107"/>
      <c r="L1476" s="102"/>
      <c r="M1476" s="108"/>
      <c r="T1476" s="109"/>
      <c r="AT1476" s="104" t="s">
        <v>99</v>
      </c>
      <c r="AU1476" s="104" t="s">
        <v>5</v>
      </c>
      <c r="AV1476" s="101" t="s">
        <v>5</v>
      </c>
      <c r="AW1476" s="101" t="s">
        <v>101</v>
      </c>
      <c r="AX1476" s="101" t="s">
        <v>89</v>
      </c>
      <c r="AY1476" s="104" t="s">
        <v>90</v>
      </c>
    </row>
    <row r="1477" spans="2:65" s="73" customFormat="1" ht="25.9" customHeight="1" x14ac:dyDescent="0.2">
      <c r="B1477" s="74"/>
      <c r="D1477" s="75" t="s">
        <v>86</v>
      </c>
      <c r="E1477" s="76" t="s">
        <v>498</v>
      </c>
      <c r="F1477" s="76" t="s">
        <v>1947</v>
      </c>
      <c r="I1477" s="77"/>
      <c r="J1477" s="78">
        <f>BK1477</f>
        <v>0</v>
      </c>
      <c r="L1477" s="74"/>
      <c r="M1477" s="79"/>
      <c r="P1477" s="80">
        <f>P1478</f>
        <v>0</v>
      </c>
      <c r="R1477" s="80">
        <f>R1478</f>
        <v>0</v>
      </c>
      <c r="T1477" s="81">
        <f>T1478</f>
        <v>0</v>
      </c>
      <c r="AR1477" s="75" t="s">
        <v>107</v>
      </c>
      <c r="AT1477" s="82" t="s">
        <v>86</v>
      </c>
      <c r="AU1477" s="82" t="s">
        <v>6</v>
      </c>
      <c r="AY1477" s="75" t="s">
        <v>90</v>
      </c>
      <c r="BK1477" s="83">
        <f>BK1478</f>
        <v>0</v>
      </c>
    </row>
    <row r="1478" spans="2:65" s="73" customFormat="1" ht="22.9" customHeight="1" x14ac:dyDescent="0.2">
      <c r="B1478" s="74"/>
      <c r="D1478" s="75" t="s">
        <v>86</v>
      </c>
      <c r="E1478" s="84" t="s">
        <v>1948</v>
      </c>
      <c r="F1478" s="84" t="s">
        <v>1949</v>
      </c>
      <c r="I1478" s="77"/>
      <c r="J1478" s="85">
        <f>BK1478</f>
        <v>0</v>
      </c>
      <c r="L1478" s="74"/>
      <c r="M1478" s="79"/>
      <c r="P1478" s="80">
        <f>SUM(P1479:P1481)</f>
        <v>0</v>
      </c>
      <c r="R1478" s="80">
        <f>SUM(R1479:R1481)</f>
        <v>0</v>
      </c>
      <c r="T1478" s="81">
        <f>SUM(T1479:T1481)</f>
        <v>0</v>
      </c>
      <c r="AR1478" s="75" t="s">
        <v>107</v>
      </c>
      <c r="AT1478" s="82" t="s">
        <v>86</v>
      </c>
      <c r="AU1478" s="82" t="s">
        <v>89</v>
      </c>
      <c r="AY1478" s="75" t="s">
        <v>90</v>
      </c>
      <c r="BK1478" s="83">
        <f>SUM(BK1479:BK1481)</f>
        <v>0</v>
      </c>
    </row>
    <row r="1479" spans="2:65" s="9" customFormat="1" ht="16.5" customHeight="1" x14ac:dyDescent="0.2">
      <c r="B1479" s="86"/>
      <c r="C1479" s="87" t="s">
        <v>1469</v>
      </c>
      <c r="D1479" s="87" t="s">
        <v>93</v>
      </c>
      <c r="E1479" s="88" t="s">
        <v>1950</v>
      </c>
      <c r="F1479" s="89" t="s">
        <v>1951</v>
      </c>
      <c r="G1479" s="90" t="s">
        <v>1298</v>
      </c>
      <c r="H1479" s="91">
        <v>1</v>
      </c>
      <c r="I1479" s="92"/>
      <c r="J1479" s="93">
        <f>ROUND(I1479*H1479,2)</f>
        <v>0</v>
      </c>
      <c r="K1479" s="94"/>
      <c r="L1479" s="10"/>
      <c r="M1479" s="95" t="s">
        <v>3</v>
      </c>
      <c r="N1479" s="96" t="s">
        <v>39</v>
      </c>
      <c r="P1479" s="97">
        <f>O1479*H1479</f>
        <v>0</v>
      </c>
      <c r="Q1479" s="97">
        <v>0</v>
      </c>
      <c r="R1479" s="97">
        <f>Q1479*H1479</f>
        <v>0</v>
      </c>
      <c r="S1479" s="97">
        <v>0</v>
      </c>
      <c r="T1479" s="98">
        <f>S1479*H1479</f>
        <v>0</v>
      </c>
      <c r="AR1479" s="99" t="s">
        <v>947</v>
      </c>
      <c r="AT1479" s="99" t="s">
        <v>93</v>
      </c>
      <c r="AU1479" s="99" t="s">
        <v>5</v>
      </c>
      <c r="AY1479" s="1" t="s">
        <v>90</v>
      </c>
      <c r="BE1479" s="100">
        <f>IF(N1479="základná",J1479,0)</f>
        <v>0</v>
      </c>
      <c r="BF1479" s="100">
        <f>IF(N1479="znížená",J1479,0)</f>
        <v>0</v>
      </c>
      <c r="BG1479" s="100">
        <f>IF(N1479="zákl. prenesená",J1479,0)</f>
        <v>0</v>
      </c>
      <c r="BH1479" s="100">
        <f>IF(N1479="zníž. prenesená",J1479,0)</f>
        <v>0</v>
      </c>
      <c r="BI1479" s="100">
        <f>IF(N1479="nulová",J1479,0)</f>
        <v>0</v>
      </c>
      <c r="BJ1479" s="1" t="s">
        <v>5</v>
      </c>
      <c r="BK1479" s="100">
        <f>ROUND(I1479*H1479,2)</f>
        <v>0</v>
      </c>
      <c r="BL1479" s="1" t="s">
        <v>947</v>
      </c>
      <c r="BM1479" s="99" t="s">
        <v>1952</v>
      </c>
    </row>
    <row r="1480" spans="2:65" s="9" customFormat="1" ht="16.5" customHeight="1" x14ac:dyDescent="0.2">
      <c r="B1480" s="86"/>
      <c r="C1480" s="87" t="s">
        <v>1953</v>
      </c>
      <c r="D1480" s="87" t="s">
        <v>93</v>
      </c>
      <c r="E1480" s="88" t="s">
        <v>1954</v>
      </c>
      <c r="F1480" s="89" t="s">
        <v>1955</v>
      </c>
      <c r="G1480" s="90" t="s">
        <v>1956</v>
      </c>
      <c r="H1480" s="91">
        <v>1</v>
      </c>
      <c r="I1480" s="92"/>
      <c r="J1480" s="93">
        <f>ROUND(I1480*H1480,2)</f>
        <v>0</v>
      </c>
      <c r="K1480" s="94"/>
      <c r="L1480" s="10"/>
      <c r="M1480" s="95" t="s">
        <v>3</v>
      </c>
      <c r="N1480" s="96" t="s">
        <v>39</v>
      </c>
      <c r="P1480" s="97">
        <f>O1480*H1480</f>
        <v>0</v>
      </c>
      <c r="Q1480" s="97">
        <v>0</v>
      </c>
      <c r="R1480" s="97">
        <f>Q1480*H1480</f>
        <v>0</v>
      </c>
      <c r="S1480" s="97">
        <v>0</v>
      </c>
      <c r="T1480" s="98">
        <f>S1480*H1480</f>
        <v>0</v>
      </c>
      <c r="AR1480" s="99" t="s">
        <v>947</v>
      </c>
      <c r="AT1480" s="99" t="s">
        <v>93</v>
      </c>
      <c r="AU1480" s="99" t="s">
        <v>5</v>
      </c>
      <c r="AY1480" s="1" t="s">
        <v>90</v>
      </c>
      <c r="BE1480" s="100">
        <f>IF(N1480="základná",J1480,0)</f>
        <v>0</v>
      </c>
      <c r="BF1480" s="100">
        <f>IF(N1480="znížená",J1480,0)</f>
        <v>0</v>
      </c>
      <c r="BG1480" s="100">
        <f>IF(N1480="zákl. prenesená",J1480,0)</f>
        <v>0</v>
      </c>
      <c r="BH1480" s="100">
        <f>IF(N1480="zníž. prenesená",J1480,0)</f>
        <v>0</v>
      </c>
      <c r="BI1480" s="100">
        <f>IF(N1480="nulová",J1480,0)</f>
        <v>0</v>
      </c>
      <c r="BJ1480" s="1" t="s">
        <v>5</v>
      </c>
      <c r="BK1480" s="100">
        <f>ROUND(I1480*H1480,2)</f>
        <v>0</v>
      </c>
      <c r="BL1480" s="1" t="s">
        <v>947</v>
      </c>
      <c r="BM1480" s="99" t="s">
        <v>1957</v>
      </c>
    </row>
    <row r="1481" spans="2:65" s="9" customFormat="1" ht="16.5" customHeight="1" x14ac:dyDescent="0.2">
      <c r="B1481" s="86"/>
      <c r="C1481" s="87" t="s">
        <v>1477</v>
      </c>
      <c r="D1481" s="87" t="s">
        <v>93</v>
      </c>
      <c r="E1481" s="88" t="s">
        <v>1958</v>
      </c>
      <c r="F1481" s="89" t="s">
        <v>1959</v>
      </c>
      <c r="G1481" s="90" t="s">
        <v>1956</v>
      </c>
      <c r="H1481" s="91">
        <v>1</v>
      </c>
      <c r="I1481" s="92"/>
      <c r="J1481" s="93">
        <f>ROUND(I1481*H1481,2)</f>
        <v>0</v>
      </c>
      <c r="K1481" s="94"/>
      <c r="L1481" s="10"/>
      <c r="M1481" s="95" t="s">
        <v>3</v>
      </c>
      <c r="N1481" s="96" t="s">
        <v>39</v>
      </c>
      <c r="P1481" s="97">
        <f>O1481*H1481</f>
        <v>0</v>
      </c>
      <c r="Q1481" s="97">
        <v>0</v>
      </c>
      <c r="R1481" s="97">
        <f>Q1481*H1481</f>
        <v>0</v>
      </c>
      <c r="S1481" s="97">
        <v>0</v>
      </c>
      <c r="T1481" s="98">
        <f>S1481*H1481</f>
        <v>0</v>
      </c>
      <c r="AR1481" s="99" t="s">
        <v>947</v>
      </c>
      <c r="AT1481" s="99" t="s">
        <v>93</v>
      </c>
      <c r="AU1481" s="99" t="s">
        <v>5</v>
      </c>
      <c r="AY1481" s="1" t="s">
        <v>90</v>
      </c>
      <c r="BE1481" s="100">
        <f>IF(N1481="základná",J1481,0)</f>
        <v>0</v>
      </c>
      <c r="BF1481" s="100">
        <f>IF(N1481="znížená",J1481,0)</f>
        <v>0</v>
      </c>
      <c r="BG1481" s="100">
        <f>IF(N1481="zákl. prenesená",J1481,0)</f>
        <v>0</v>
      </c>
      <c r="BH1481" s="100">
        <f>IF(N1481="zníž. prenesená",J1481,0)</f>
        <v>0</v>
      </c>
      <c r="BI1481" s="100">
        <f>IF(N1481="nulová",J1481,0)</f>
        <v>0</v>
      </c>
      <c r="BJ1481" s="1" t="s">
        <v>5</v>
      </c>
      <c r="BK1481" s="100">
        <f>ROUND(I1481*H1481,2)</f>
        <v>0</v>
      </c>
      <c r="BL1481" s="1" t="s">
        <v>947</v>
      </c>
      <c r="BM1481" s="99" t="s">
        <v>1960</v>
      </c>
    </row>
    <row r="1482" spans="2:65" s="73" customFormat="1" ht="25.9" customHeight="1" x14ac:dyDescent="0.2">
      <c r="B1482" s="74"/>
      <c r="D1482" s="75" t="s">
        <v>86</v>
      </c>
      <c r="E1482" s="76" t="s">
        <v>1961</v>
      </c>
      <c r="F1482" s="76" t="s">
        <v>1962</v>
      </c>
      <c r="I1482" s="77"/>
      <c r="J1482" s="78">
        <f>BK1482</f>
        <v>0</v>
      </c>
      <c r="L1482" s="74"/>
      <c r="M1482" s="79"/>
      <c r="P1482" s="80">
        <f>SUM(P1483:P1487)</f>
        <v>0</v>
      </c>
      <c r="R1482" s="80">
        <f>SUM(R1483:R1487)</f>
        <v>0</v>
      </c>
      <c r="T1482" s="81">
        <f>SUM(T1483:T1487)</f>
        <v>0</v>
      </c>
      <c r="AR1482" s="75" t="s">
        <v>117</v>
      </c>
      <c r="AT1482" s="82" t="s">
        <v>86</v>
      </c>
      <c r="AU1482" s="82" t="s">
        <v>6</v>
      </c>
      <c r="AY1482" s="75" t="s">
        <v>90</v>
      </c>
      <c r="BK1482" s="83">
        <f>SUM(BK1483:BK1487)</f>
        <v>0</v>
      </c>
    </row>
    <row r="1483" spans="2:65" s="9" customFormat="1" ht="21.75" customHeight="1" x14ac:dyDescent="0.2">
      <c r="B1483" s="86"/>
      <c r="C1483" s="87" t="s">
        <v>1963</v>
      </c>
      <c r="D1483" s="87" t="s">
        <v>93</v>
      </c>
      <c r="E1483" s="88" t="s">
        <v>1964</v>
      </c>
      <c r="F1483" s="89" t="s">
        <v>1965</v>
      </c>
      <c r="G1483" s="90" t="s">
        <v>177</v>
      </c>
      <c r="H1483" s="91">
        <v>7</v>
      </c>
      <c r="I1483" s="92"/>
      <c r="J1483" s="93">
        <f>ROUND(I1483*H1483,2)</f>
        <v>0</v>
      </c>
      <c r="K1483" s="94"/>
      <c r="L1483" s="10"/>
      <c r="M1483" s="95" t="s">
        <v>3</v>
      </c>
      <c r="N1483" s="96" t="s">
        <v>39</v>
      </c>
      <c r="P1483" s="97">
        <f>O1483*H1483</f>
        <v>0</v>
      </c>
      <c r="Q1483" s="97">
        <v>0</v>
      </c>
      <c r="R1483" s="97">
        <f>Q1483*H1483</f>
        <v>0</v>
      </c>
      <c r="S1483" s="97">
        <v>0</v>
      </c>
      <c r="T1483" s="98">
        <f>S1483*H1483</f>
        <v>0</v>
      </c>
      <c r="AR1483" s="99" t="s">
        <v>97</v>
      </c>
      <c r="AT1483" s="99" t="s">
        <v>93</v>
      </c>
      <c r="AU1483" s="99" t="s">
        <v>89</v>
      </c>
      <c r="AY1483" s="1" t="s">
        <v>90</v>
      </c>
      <c r="BE1483" s="100">
        <f>IF(N1483="základná",J1483,0)</f>
        <v>0</v>
      </c>
      <c r="BF1483" s="100">
        <f>IF(N1483="znížená",J1483,0)</f>
        <v>0</v>
      </c>
      <c r="BG1483" s="100">
        <f>IF(N1483="zákl. prenesená",J1483,0)</f>
        <v>0</v>
      </c>
      <c r="BH1483" s="100">
        <f>IF(N1483="zníž. prenesená",J1483,0)</f>
        <v>0</v>
      </c>
      <c r="BI1483" s="100">
        <f>IF(N1483="nulová",J1483,0)</f>
        <v>0</v>
      </c>
      <c r="BJ1483" s="1" t="s">
        <v>5</v>
      </c>
      <c r="BK1483" s="100">
        <f>ROUND(I1483*H1483,2)</f>
        <v>0</v>
      </c>
      <c r="BL1483" s="1" t="s">
        <v>97</v>
      </c>
      <c r="BM1483" s="99" t="s">
        <v>1966</v>
      </c>
    </row>
    <row r="1484" spans="2:65" s="9" customFormat="1" ht="37.9" customHeight="1" x14ac:dyDescent="0.2">
      <c r="B1484" s="86"/>
      <c r="C1484" s="87" t="s">
        <v>1473</v>
      </c>
      <c r="D1484" s="87" t="s">
        <v>93</v>
      </c>
      <c r="E1484" s="88" t="s">
        <v>1967</v>
      </c>
      <c r="F1484" s="89" t="s">
        <v>1968</v>
      </c>
      <c r="G1484" s="90" t="s">
        <v>1731</v>
      </c>
      <c r="H1484" s="91">
        <v>1</v>
      </c>
      <c r="I1484" s="92"/>
      <c r="J1484" s="93">
        <f>ROUND(I1484*H1484,2)</f>
        <v>0</v>
      </c>
      <c r="K1484" s="94"/>
      <c r="L1484" s="10"/>
      <c r="M1484" s="95" t="s">
        <v>3</v>
      </c>
      <c r="N1484" s="96" t="s">
        <v>39</v>
      </c>
      <c r="P1484" s="97">
        <f>O1484*H1484</f>
        <v>0</v>
      </c>
      <c r="Q1484" s="97">
        <v>0</v>
      </c>
      <c r="R1484" s="97">
        <f>Q1484*H1484</f>
        <v>0</v>
      </c>
      <c r="S1484" s="97">
        <v>0</v>
      </c>
      <c r="T1484" s="98">
        <f>S1484*H1484</f>
        <v>0</v>
      </c>
      <c r="AR1484" s="99" t="s">
        <v>97</v>
      </c>
      <c r="AT1484" s="99" t="s">
        <v>93</v>
      </c>
      <c r="AU1484" s="99" t="s">
        <v>89</v>
      </c>
      <c r="AY1484" s="1" t="s">
        <v>90</v>
      </c>
      <c r="BE1484" s="100">
        <f>IF(N1484="základná",J1484,0)</f>
        <v>0</v>
      </c>
      <c r="BF1484" s="100">
        <f>IF(N1484="znížená",J1484,0)</f>
        <v>0</v>
      </c>
      <c r="BG1484" s="100">
        <f>IF(N1484="zákl. prenesená",J1484,0)</f>
        <v>0</v>
      </c>
      <c r="BH1484" s="100">
        <f>IF(N1484="zníž. prenesená",J1484,0)</f>
        <v>0</v>
      </c>
      <c r="BI1484" s="100">
        <f>IF(N1484="nulová",J1484,0)</f>
        <v>0</v>
      </c>
      <c r="BJ1484" s="1" t="s">
        <v>5</v>
      </c>
      <c r="BK1484" s="100">
        <f>ROUND(I1484*H1484,2)</f>
        <v>0</v>
      </c>
      <c r="BL1484" s="1" t="s">
        <v>97</v>
      </c>
      <c r="BM1484" s="99" t="s">
        <v>1969</v>
      </c>
    </row>
    <row r="1485" spans="2:65" s="9" customFormat="1" ht="37.9" customHeight="1" x14ac:dyDescent="0.2">
      <c r="B1485" s="86"/>
      <c r="C1485" s="87" t="s">
        <v>1970</v>
      </c>
      <c r="D1485" s="87" t="s">
        <v>93</v>
      </c>
      <c r="E1485" s="88" t="s">
        <v>1971</v>
      </c>
      <c r="F1485" s="89" t="s">
        <v>1972</v>
      </c>
      <c r="G1485" s="90" t="s">
        <v>1731</v>
      </c>
      <c r="H1485" s="91">
        <v>1</v>
      </c>
      <c r="I1485" s="92"/>
      <c r="J1485" s="93">
        <f>ROUND(I1485*H1485,2)</f>
        <v>0</v>
      </c>
      <c r="K1485" s="94"/>
      <c r="L1485" s="10"/>
      <c r="M1485" s="95" t="s">
        <v>3</v>
      </c>
      <c r="N1485" s="96" t="s">
        <v>39</v>
      </c>
      <c r="P1485" s="97">
        <f>O1485*H1485</f>
        <v>0</v>
      </c>
      <c r="Q1485" s="97">
        <v>0</v>
      </c>
      <c r="R1485" s="97">
        <f>Q1485*H1485</f>
        <v>0</v>
      </c>
      <c r="S1485" s="97">
        <v>0</v>
      </c>
      <c r="T1485" s="98">
        <f>S1485*H1485</f>
        <v>0</v>
      </c>
      <c r="AR1485" s="99" t="s">
        <v>97</v>
      </c>
      <c r="AT1485" s="99" t="s">
        <v>93</v>
      </c>
      <c r="AU1485" s="99" t="s">
        <v>89</v>
      </c>
      <c r="AY1485" s="1" t="s">
        <v>90</v>
      </c>
      <c r="BE1485" s="100">
        <f>IF(N1485="základná",J1485,0)</f>
        <v>0</v>
      </c>
      <c r="BF1485" s="100">
        <f>IF(N1485="znížená",J1485,0)</f>
        <v>0</v>
      </c>
      <c r="BG1485" s="100">
        <f>IF(N1485="zákl. prenesená",J1485,0)</f>
        <v>0</v>
      </c>
      <c r="BH1485" s="100">
        <f>IF(N1485="zníž. prenesená",J1485,0)</f>
        <v>0</v>
      </c>
      <c r="BI1485" s="100">
        <f>IF(N1485="nulová",J1485,0)</f>
        <v>0</v>
      </c>
      <c r="BJ1485" s="1" t="s">
        <v>5</v>
      </c>
      <c r="BK1485" s="100">
        <f>ROUND(I1485*H1485,2)</f>
        <v>0</v>
      </c>
      <c r="BL1485" s="1" t="s">
        <v>97</v>
      </c>
      <c r="BM1485" s="99" t="s">
        <v>1973</v>
      </c>
    </row>
    <row r="1486" spans="2:65" s="9" customFormat="1" ht="16.5" customHeight="1" x14ac:dyDescent="0.2">
      <c r="B1486" s="86"/>
      <c r="C1486" s="87" t="s">
        <v>1480</v>
      </c>
      <c r="D1486" s="87" t="s">
        <v>93</v>
      </c>
      <c r="E1486" s="88" t="s">
        <v>1974</v>
      </c>
      <c r="F1486" s="89" t="s">
        <v>1975</v>
      </c>
      <c r="G1486" s="90" t="s">
        <v>1976</v>
      </c>
      <c r="H1486" s="91">
        <v>1</v>
      </c>
      <c r="I1486" s="92"/>
      <c r="J1486" s="93">
        <f>ROUND(I1486*H1486,2)</f>
        <v>0</v>
      </c>
      <c r="K1486" s="94"/>
      <c r="L1486" s="10"/>
      <c r="M1486" s="95" t="s">
        <v>3</v>
      </c>
      <c r="N1486" s="96" t="s">
        <v>39</v>
      </c>
      <c r="P1486" s="97">
        <f>O1486*H1486</f>
        <v>0</v>
      </c>
      <c r="Q1486" s="97">
        <v>0</v>
      </c>
      <c r="R1486" s="97">
        <f>Q1486*H1486</f>
        <v>0</v>
      </c>
      <c r="S1486" s="97">
        <v>0</v>
      </c>
      <c r="T1486" s="98">
        <f>S1486*H1486</f>
        <v>0</v>
      </c>
      <c r="AR1486" s="99" t="s">
        <v>97</v>
      </c>
      <c r="AT1486" s="99" t="s">
        <v>93</v>
      </c>
      <c r="AU1486" s="99" t="s">
        <v>89</v>
      </c>
      <c r="AY1486" s="1" t="s">
        <v>90</v>
      </c>
      <c r="BE1486" s="100">
        <f>IF(N1486="základná",J1486,0)</f>
        <v>0</v>
      </c>
      <c r="BF1486" s="100">
        <f>IF(N1486="znížená",J1486,0)</f>
        <v>0</v>
      </c>
      <c r="BG1486" s="100">
        <f>IF(N1486="zákl. prenesená",J1486,0)</f>
        <v>0</v>
      </c>
      <c r="BH1486" s="100">
        <f>IF(N1486="zníž. prenesená",J1486,0)</f>
        <v>0</v>
      </c>
      <c r="BI1486" s="100">
        <f>IF(N1486="nulová",J1486,0)</f>
        <v>0</v>
      </c>
      <c r="BJ1486" s="1" t="s">
        <v>5</v>
      </c>
      <c r="BK1486" s="100">
        <f>ROUND(I1486*H1486,2)</f>
        <v>0</v>
      </c>
      <c r="BL1486" s="1" t="s">
        <v>97</v>
      </c>
      <c r="BM1486" s="99" t="s">
        <v>1977</v>
      </c>
    </row>
    <row r="1487" spans="2:65" s="9" customFormat="1" ht="16.5" customHeight="1" x14ac:dyDescent="0.2">
      <c r="B1487" s="86"/>
      <c r="C1487" s="87" t="s">
        <v>1978</v>
      </c>
      <c r="D1487" s="87" t="s">
        <v>93</v>
      </c>
      <c r="E1487" s="88" t="s">
        <v>1979</v>
      </c>
      <c r="F1487" s="89" t="s">
        <v>1980</v>
      </c>
      <c r="G1487" s="90" t="s">
        <v>1976</v>
      </c>
      <c r="H1487" s="91">
        <v>1</v>
      </c>
      <c r="I1487" s="92"/>
      <c r="J1487" s="93">
        <f>ROUND(I1487*H1487,2)</f>
        <v>0</v>
      </c>
      <c r="K1487" s="94"/>
      <c r="L1487" s="10"/>
      <c r="M1487" s="133" t="s">
        <v>3</v>
      </c>
      <c r="N1487" s="134" t="s">
        <v>39</v>
      </c>
      <c r="O1487" s="135"/>
      <c r="P1487" s="136">
        <f>O1487*H1487</f>
        <v>0</v>
      </c>
      <c r="Q1487" s="136">
        <v>0</v>
      </c>
      <c r="R1487" s="136">
        <f>Q1487*H1487</f>
        <v>0</v>
      </c>
      <c r="S1487" s="136">
        <v>0</v>
      </c>
      <c r="T1487" s="137">
        <f>S1487*H1487</f>
        <v>0</v>
      </c>
      <c r="AR1487" s="99" t="s">
        <v>97</v>
      </c>
      <c r="AT1487" s="99" t="s">
        <v>93</v>
      </c>
      <c r="AU1487" s="99" t="s">
        <v>89</v>
      </c>
      <c r="AY1487" s="1" t="s">
        <v>90</v>
      </c>
      <c r="BE1487" s="100">
        <f>IF(N1487="základná",J1487,0)</f>
        <v>0</v>
      </c>
      <c r="BF1487" s="100">
        <f>IF(N1487="znížená",J1487,0)</f>
        <v>0</v>
      </c>
      <c r="BG1487" s="100">
        <f>IF(N1487="zákl. prenesená",J1487,0)</f>
        <v>0</v>
      </c>
      <c r="BH1487" s="100">
        <f>IF(N1487="zníž. prenesená",J1487,0)</f>
        <v>0</v>
      </c>
      <c r="BI1487" s="100">
        <f>IF(N1487="nulová",J1487,0)</f>
        <v>0</v>
      </c>
      <c r="BJ1487" s="1" t="s">
        <v>5</v>
      </c>
      <c r="BK1487" s="100">
        <f>ROUND(I1487*H1487,2)</f>
        <v>0</v>
      </c>
      <c r="BL1487" s="1" t="s">
        <v>97</v>
      </c>
      <c r="BM1487" s="99" t="s">
        <v>1981</v>
      </c>
    </row>
    <row r="1488" spans="2:65" s="9" customFormat="1" ht="6.95" customHeight="1" x14ac:dyDescent="0.2">
      <c r="B1488" s="40"/>
      <c r="C1488" s="41"/>
      <c r="D1488" s="41"/>
      <c r="E1488" s="41"/>
      <c r="F1488" s="41"/>
      <c r="G1488" s="41"/>
      <c r="H1488" s="41"/>
      <c r="I1488" s="41"/>
      <c r="J1488" s="41"/>
      <c r="K1488" s="41"/>
      <c r="L1488" s="10"/>
    </row>
  </sheetData>
  <autoFilter ref="C149:K1487" xr:uid="{00000000-0009-0000-0000-000001000000}"/>
  <mergeCells count="12">
    <mergeCell ref="E142:H142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38:H138"/>
    <mergeCell ref="E140:H14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03.01 - SO05 a SO06 - búr...</vt:lpstr>
      <vt:lpstr>03.02 - SO05 a SO06 - nov...</vt:lpstr>
      <vt:lpstr>'03.01 - SO05 a SO06 - búr...'!Názvy_tlače</vt:lpstr>
      <vt:lpstr>'03.02 - SO05 a SO06 - nov...'!Názvy_tlače</vt:lpstr>
      <vt:lpstr>'03.01 - SO05 a SO06 - búr...'!Oblasť_tlače</vt:lpstr>
      <vt:lpstr>'03.02 - SO05 a SO06 - nov...'!Oblasť_tlače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Debnárová Monika</cp:lastModifiedBy>
  <dcterms:created xsi:type="dcterms:W3CDTF">2022-04-07T14:41:36Z</dcterms:created>
  <dcterms:modified xsi:type="dcterms:W3CDTF">2022-09-28T07:39:38Z</dcterms:modified>
</cp:coreProperties>
</file>