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5 - SO-05 Technický príst..." sheetId="1" r:id="rId1"/>
  </sheets>
  <externalReferences>
    <externalReference r:id="rId2"/>
  </externalReferences>
  <definedNames>
    <definedName name="_xlnm._FilterDatabase" localSheetId="0" hidden="1">'5 - SO-05 Technický príst...'!$C$124:$K$292</definedName>
    <definedName name="_xlnm.Print_Titles" localSheetId="0">'5 - SO-05 Technický príst...'!$124:$124</definedName>
    <definedName name="_xlnm.Print_Area" localSheetId="0">'5 - SO-05 Technický príst...'!$C$4:$J$76,'5 - SO-05 Technický príst...'!$C$82:$J$106,'5 - SO-05 Technický príst...'!$C$112:$J$292</definedName>
  </definedNames>
  <calcPr calcId="124519"/>
</workbook>
</file>

<file path=xl/calcChain.xml><?xml version="1.0" encoding="utf-8"?>
<calcChain xmlns="http://schemas.openxmlformats.org/spreadsheetml/2006/main">
  <c r="BK292" i="1"/>
  <c r="BI292"/>
  <c r="BH292"/>
  <c r="BG292"/>
  <c r="BE292"/>
  <c r="J292"/>
  <c r="BF292" s="1"/>
  <c r="BK291"/>
  <c r="BI291"/>
  <c r="BH291"/>
  <c r="BG291"/>
  <c r="BF291"/>
  <c r="BE291"/>
  <c r="J291"/>
  <c r="BK290"/>
  <c r="BI290"/>
  <c r="BH290"/>
  <c r="BG290"/>
  <c r="BE290"/>
  <c r="J290"/>
  <c r="BF290" s="1"/>
  <c r="BK289"/>
  <c r="BI289"/>
  <c r="BH289"/>
  <c r="BG289"/>
  <c r="BF289"/>
  <c r="BE289"/>
  <c r="J289"/>
  <c r="BK288"/>
  <c r="BI288"/>
  <c r="BH288"/>
  <c r="BG288"/>
  <c r="BF288"/>
  <c r="BE288"/>
  <c r="J288"/>
  <c r="BK287"/>
  <c r="J287" s="1"/>
  <c r="J105" s="1"/>
  <c r="BK286"/>
  <c r="BI286"/>
  <c r="BH286"/>
  <c r="BG286"/>
  <c r="BF286"/>
  <c r="BE286"/>
  <c r="T286"/>
  <c r="R286"/>
  <c r="P286"/>
  <c r="J286"/>
  <c r="BK285"/>
  <c r="BK284" s="1"/>
  <c r="J284" s="1"/>
  <c r="J104" s="1"/>
  <c r="BI285"/>
  <c r="BH285"/>
  <c r="BG285"/>
  <c r="BE285"/>
  <c r="T285"/>
  <c r="T284" s="1"/>
  <c r="R285"/>
  <c r="P285"/>
  <c r="P284" s="1"/>
  <c r="J285"/>
  <c r="BF285" s="1"/>
  <c r="R284"/>
  <c r="BK283"/>
  <c r="BI283"/>
  <c r="BH283"/>
  <c r="BG283"/>
  <c r="BE283"/>
  <c r="T283"/>
  <c r="R283"/>
  <c r="P283"/>
  <c r="J283"/>
  <c r="BF283" s="1"/>
  <c r="BK282"/>
  <c r="BI282"/>
  <c r="BH282"/>
  <c r="BG282"/>
  <c r="BE282"/>
  <c r="T282"/>
  <c r="R282"/>
  <c r="P282"/>
  <c r="J282"/>
  <c r="BF282" s="1"/>
  <c r="BK281"/>
  <c r="BI281"/>
  <c r="BH281"/>
  <c r="BG281"/>
  <c r="BE281"/>
  <c r="T281"/>
  <c r="R281"/>
  <c r="R279" s="1"/>
  <c r="R278" s="1"/>
  <c r="P281"/>
  <c r="J281"/>
  <c r="BF281" s="1"/>
  <c r="BK280"/>
  <c r="BK279" s="1"/>
  <c r="BI280"/>
  <c r="BH280"/>
  <c r="BG280"/>
  <c r="BE280"/>
  <c r="T280"/>
  <c r="R280"/>
  <c r="P280"/>
  <c r="J280"/>
  <c r="BF280" s="1"/>
  <c r="T279"/>
  <c r="T278" s="1"/>
  <c r="P279"/>
  <c r="P278"/>
  <c r="BK277"/>
  <c r="BI277"/>
  <c r="BH277"/>
  <c r="BG277"/>
  <c r="BE277"/>
  <c r="T277"/>
  <c r="R277"/>
  <c r="P277"/>
  <c r="J277"/>
  <c r="BF277" s="1"/>
  <c r="BK276"/>
  <c r="BI276"/>
  <c r="BH276"/>
  <c r="BG276"/>
  <c r="BE276"/>
  <c r="T276"/>
  <c r="R276"/>
  <c r="P276"/>
  <c r="J276"/>
  <c r="BF276" s="1"/>
  <c r="BK275"/>
  <c r="BI275"/>
  <c r="BH275"/>
  <c r="BG275"/>
  <c r="BE275"/>
  <c r="T275"/>
  <c r="R275"/>
  <c r="P275"/>
  <c r="J275"/>
  <c r="BF275" s="1"/>
  <c r="BK274"/>
  <c r="BI274"/>
  <c r="BH274"/>
  <c r="BG274"/>
  <c r="BF274"/>
  <c r="BE274"/>
  <c r="T274"/>
  <c r="R274"/>
  <c r="P274"/>
  <c r="J274"/>
  <c r="BK273"/>
  <c r="BI273"/>
  <c r="BH273"/>
  <c r="BG273"/>
  <c r="BE273"/>
  <c r="T273"/>
  <c r="R273"/>
  <c r="P273"/>
  <c r="J273"/>
  <c r="BF273" s="1"/>
  <c r="BK272"/>
  <c r="BI272"/>
  <c r="BH272"/>
  <c r="BG272"/>
  <c r="BE272"/>
  <c r="T272"/>
  <c r="R272"/>
  <c r="P272"/>
  <c r="J272"/>
  <c r="BF272" s="1"/>
  <c r="BK271"/>
  <c r="BI271"/>
  <c r="BH271"/>
  <c r="BG271"/>
  <c r="BF271"/>
  <c r="BE271"/>
  <c r="T271"/>
  <c r="R271"/>
  <c r="P271"/>
  <c r="J271"/>
  <c r="BK270"/>
  <c r="BI270"/>
  <c r="BH270"/>
  <c r="BG270"/>
  <c r="BE270"/>
  <c r="T270"/>
  <c r="R270"/>
  <c r="P270"/>
  <c r="J270"/>
  <c r="BF270" s="1"/>
  <c r="BK269"/>
  <c r="BI269"/>
  <c r="BH269"/>
  <c r="BG269"/>
  <c r="BE269"/>
  <c r="T269"/>
  <c r="R269"/>
  <c r="P269"/>
  <c r="J269"/>
  <c r="BF269" s="1"/>
  <c r="BK268"/>
  <c r="BI268"/>
  <c r="BH268"/>
  <c r="BG268"/>
  <c r="BF268"/>
  <c r="BE268"/>
  <c r="T268"/>
  <c r="R268"/>
  <c r="P268"/>
  <c r="J268"/>
  <c r="BK267"/>
  <c r="BI267"/>
  <c r="BH267"/>
  <c r="BG267"/>
  <c r="BE267"/>
  <c r="T267"/>
  <c r="R267"/>
  <c r="P267"/>
  <c r="J267"/>
  <c r="BF267" s="1"/>
  <c r="BK266"/>
  <c r="BI266"/>
  <c r="BH266"/>
  <c r="BG266"/>
  <c r="BE266"/>
  <c r="T266"/>
  <c r="R266"/>
  <c r="P266"/>
  <c r="J266"/>
  <c r="BF266" s="1"/>
  <c r="BK265"/>
  <c r="BI265"/>
  <c r="BH265"/>
  <c r="BG265"/>
  <c r="BF265"/>
  <c r="BE265"/>
  <c r="T265"/>
  <c r="R265"/>
  <c r="P265"/>
  <c r="J265"/>
  <c r="BK264"/>
  <c r="BI264"/>
  <c r="BH264"/>
  <c r="BG264"/>
  <c r="BE264"/>
  <c r="T264"/>
  <c r="R264"/>
  <c r="P264"/>
  <c r="J264"/>
  <c r="BF264" s="1"/>
  <c r="BK263"/>
  <c r="BI263"/>
  <c r="BH263"/>
  <c r="BG263"/>
  <c r="BE263"/>
  <c r="T263"/>
  <c r="R263"/>
  <c r="P263"/>
  <c r="J263"/>
  <c r="BF263" s="1"/>
  <c r="BK262"/>
  <c r="BI262"/>
  <c r="BH262"/>
  <c r="BG262"/>
  <c r="BF262"/>
  <c r="BE262"/>
  <c r="T262"/>
  <c r="R262"/>
  <c r="P262"/>
  <c r="J262"/>
  <c r="BK261"/>
  <c r="BI261"/>
  <c r="BH261"/>
  <c r="BG261"/>
  <c r="BE261"/>
  <c r="T261"/>
  <c r="R261"/>
  <c r="P261"/>
  <c r="J261"/>
  <c r="BF261" s="1"/>
  <c r="BK260"/>
  <c r="BI260"/>
  <c r="BH260"/>
  <c r="BG260"/>
  <c r="BE260"/>
  <c r="T260"/>
  <c r="R260"/>
  <c r="P260"/>
  <c r="J260"/>
  <c r="BF260" s="1"/>
  <c r="BK259"/>
  <c r="BI259"/>
  <c r="BH259"/>
  <c r="BG259"/>
  <c r="BF259"/>
  <c r="BE259"/>
  <c r="T259"/>
  <c r="R259"/>
  <c r="P259"/>
  <c r="J259"/>
  <c r="BK258"/>
  <c r="BI258"/>
  <c r="BH258"/>
  <c r="BG258"/>
  <c r="BE258"/>
  <c r="T258"/>
  <c r="R258"/>
  <c r="P258"/>
  <c r="J258"/>
  <c r="BF258" s="1"/>
  <c r="BK257"/>
  <c r="BI257"/>
  <c r="BH257"/>
  <c r="BG257"/>
  <c r="BE257"/>
  <c r="T257"/>
  <c r="R257"/>
  <c r="P257"/>
  <c r="J257"/>
  <c r="BF257" s="1"/>
  <c r="BK256"/>
  <c r="BI256"/>
  <c r="BH256"/>
  <c r="BG256"/>
  <c r="BF256"/>
  <c r="BE256"/>
  <c r="T256"/>
  <c r="R256"/>
  <c r="P256"/>
  <c r="J256"/>
  <c r="BK255"/>
  <c r="BI255"/>
  <c r="BH255"/>
  <c r="BG255"/>
  <c r="BE255"/>
  <c r="T255"/>
  <c r="R255"/>
  <c r="P255"/>
  <c r="J255"/>
  <c r="BF255" s="1"/>
  <c r="BK254"/>
  <c r="BI254"/>
  <c r="BH254"/>
  <c r="BG254"/>
  <c r="BE254"/>
  <c r="T254"/>
  <c r="R254"/>
  <c r="P254"/>
  <c r="J254"/>
  <c r="BF254" s="1"/>
  <c r="BK253"/>
  <c r="BI253"/>
  <c r="BH253"/>
  <c r="BG253"/>
  <c r="BF253"/>
  <c r="BE253"/>
  <c r="T253"/>
  <c r="R253"/>
  <c r="P253"/>
  <c r="J253"/>
  <c r="BK252"/>
  <c r="BI252"/>
  <c r="BH252"/>
  <c r="BG252"/>
  <c r="BE252"/>
  <c r="T252"/>
  <c r="R252"/>
  <c r="P252"/>
  <c r="J252"/>
  <c r="BF252" s="1"/>
  <c r="BK251"/>
  <c r="BI251"/>
  <c r="BH251"/>
  <c r="BG251"/>
  <c r="BE251"/>
  <c r="T251"/>
  <c r="R251"/>
  <c r="P251"/>
  <c r="J251"/>
  <c r="BF251" s="1"/>
  <c r="BK250"/>
  <c r="BI250"/>
  <c r="BH250"/>
  <c r="BG250"/>
  <c r="BF250"/>
  <c r="BE250"/>
  <c r="T250"/>
  <c r="R250"/>
  <c r="P250"/>
  <c r="J250"/>
  <c r="BK249"/>
  <c r="BI249"/>
  <c r="BH249"/>
  <c r="BG249"/>
  <c r="BE249"/>
  <c r="T249"/>
  <c r="R249"/>
  <c r="P249"/>
  <c r="J249"/>
  <c r="BF249" s="1"/>
  <c r="BK248"/>
  <c r="BI248"/>
  <c r="BH248"/>
  <c r="BG248"/>
  <c r="BE248"/>
  <c r="T248"/>
  <c r="R248"/>
  <c r="P248"/>
  <c r="J248"/>
  <c r="BF248" s="1"/>
  <c r="BK247"/>
  <c r="BI247"/>
  <c r="BH247"/>
  <c r="BG247"/>
  <c r="BF247"/>
  <c r="BE247"/>
  <c r="T247"/>
  <c r="R247"/>
  <c r="P247"/>
  <c r="J247"/>
  <c r="BK246"/>
  <c r="BI246"/>
  <c r="BH246"/>
  <c r="BG246"/>
  <c r="BE246"/>
  <c r="T246"/>
  <c r="R246"/>
  <c r="P246"/>
  <c r="J246"/>
  <c r="BF246" s="1"/>
  <c r="BK245"/>
  <c r="BI245"/>
  <c r="BH245"/>
  <c r="BG245"/>
  <c r="BE245"/>
  <c r="T245"/>
  <c r="R245"/>
  <c r="P245"/>
  <c r="J245"/>
  <c r="BF245" s="1"/>
  <c r="BK244"/>
  <c r="BI244"/>
  <c r="BH244"/>
  <c r="BG244"/>
  <c r="BF244"/>
  <c r="BE244"/>
  <c r="T244"/>
  <c r="R244"/>
  <c r="P244"/>
  <c r="J244"/>
  <c r="BK243"/>
  <c r="BI243"/>
  <c r="BH243"/>
  <c r="BG243"/>
  <c r="BE243"/>
  <c r="T243"/>
  <c r="R243"/>
  <c r="P243"/>
  <c r="J243"/>
  <c r="BF243" s="1"/>
  <c r="BK242"/>
  <c r="BI242"/>
  <c r="BH242"/>
  <c r="BG242"/>
  <c r="BE242"/>
  <c r="T242"/>
  <c r="R242"/>
  <c r="P242"/>
  <c r="J242"/>
  <c r="BF242" s="1"/>
  <c r="BK241"/>
  <c r="BI241"/>
  <c r="BH241"/>
  <c r="BG241"/>
  <c r="BF241"/>
  <c r="BE241"/>
  <c r="T241"/>
  <c r="R241"/>
  <c r="P241"/>
  <c r="J241"/>
  <c r="BK240"/>
  <c r="BI240"/>
  <c r="BH240"/>
  <c r="BG240"/>
  <c r="BE240"/>
  <c r="T240"/>
  <c r="R240"/>
  <c r="P240"/>
  <c r="J240"/>
  <c r="BF240" s="1"/>
  <c r="BK239"/>
  <c r="BI239"/>
  <c r="BH239"/>
  <c r="BG239"/>
  <c r="BE239"/>
  <c r="T239"/>
  <c r="R239"/>
  <c r="P239"/>
  <c r="J239"/>
  <c r="BF239" s="1"/>
  <c r="BK238"/>
  <c r="BI238"/>
  <c r="BH238"/>
  <c r="BG238"/>
  <c r="BF238"/>
  <c r="BE238"/>
  <c r="T238"/>
  <c r="R238"/>
  <c r="P238"/>
  <c r="J238"/>
  <c r="BK237"/>
  <c r="BI237"/>
  <c r="BH237"/>
  <c r="BG237"/>
  <c r="BE237"/>
  <c r="T237"/>
  <c r="R237"/>
  <c r="P237"/>
  <c r="J237"/>
  <c r="BF237" s="1"/>
  <c r="BK236"/>
  <c r="BI236"/>
  <c r="BH236"/>
  <c r="BG236"/>
  <c r="BE236"/>
  <c r="T236"/>
  <c r="R236"/>
  <c r="P236"/>
  <c r="J236"/>
  <c r="BF236" s="1"/>
  <c r="BK235"/>
  <c r="BI235"/>
  <c r="BH235"/>
  <c r="BG235"/>
  <c r="BF235"/>
  <c r="BE235"/>
  <c r="T235"/>
  <c r="R235"/>
  <c r="P235"/>
  <c r="J235"/>
  <c r="BK234"/>
  <c r="BI234"/>
  <c r="BH234"/>
  <c r="BG234"/>
  <c r="BE234"/>
  <c r="T234"/>
  <c r="R234"/>
  <c r="P234"/>
  <c r="J234"/>
  <c r="BF234" s="1"/>
  <c r="BK233"/>
  <c r="BI233"/>
  <c r="BH233"/>
  <c r="BG233"/>
  <c r="BE233"/>
  <c r="T233"/>
  <c r="R233"/>
  <c r="P233"/>
  <c r="J233"/>
  <c r="BF233" s="1"/>
  <c r="BK232"/>
  <c r="BI232"/>
  <c r="BH232"/>
  <c r="BG232"/>
  <c r="BF232"/>
  <c r="BE232"/>
  <c r="T232"/>
  <c r="R232"/>
  <c r="P232"/>
  <c r="J232"/>
  <c r="BK231"/>
  <c r="BI231"/>
  <c r="BH231"/>
  <c r="BG231"/>
  <c r="BE231"/>
  <c r="T231"/>
  <c r="R231"/>
  <c r="P231"/>
  <c r="J231"/>
  <c r="BF231" s="1"/>
  <c r="BK230"/>
  <c r="BI230"/>
  <c r="BH230"/>
  <c r="BG230"/>
  <c r="BE230"/>
  <c r="T230"/>
  <c r="R230"/>
  <c r="P230"/>
  <c r="J230"/>
  <c r="BF230" s="1"/>
  <c r="BK229"/>
  <c r="BI229"/>
  <c r="BH229"/>
  <c r="BG229"/>
  <c r="BF229"/>
  <c r="BE229"/>
  <c r="T229"/>
  <c r="R229"/>
  <c r="P229"/>
  <c r="J229"/>
  <c r="BK228"/>
  <c r="BI228"/>
  <c r="BH228"/>
  <c r="BG228"/>
  <c r="BE228"/>
  <c r="T228"/>
  <c r="R228"/>
  <c r="P228"/>
  <c r="J228"/>
  <c r="BF228" s="1"/>
  <c r="BK227"/>
  <c r="BI227"/>
  <c r="BH227"/>
  <c r="BG227"/>
  <c r="BE227"/>
  <c r="T227"/>
  <c r="R227"/>
  <c r="P227"/>
  <c r="J227"/>
  <c r="BF227" s="1"/>
  <c r="BK226"/>
  <c r="BI226"/>
  <c r="BH226"/>
  <c r="BG226"/>
  <c r="BF226"/>
  <c r="BE226"/>
  <c r="T226"/>
  <c r="R226"/>
  <c r="P226"/>
  <c r="J226"/>
  <c r="BK225"/>
  <c r="BI225"/>
  <c r="BH225"/>
  <c r="BG225"/>
  <c r="BE225"/>
  <c r="T225"/>
  <c r="R225"/>
  <c r="P225"/>
  <c r="J225"/>
  <c r="BF225" s="1"/>
  <c r="BK224"/>
  <c r="BI224"/>
  <c r="BH224"/>
  <c r="BG224"/>
  <c r="BE224"/>
  <c r="T224"/>
  <c r="R224"/>
  <c r="P224"/>
  <c r="J224"/>
  <c r="BF224" s="1"/>
  <c r="BK223"/>
  <c r="BI223"/>
  <c r="BH223"/>
  <c r="BG223"/>
  <c r="BF223"/>
  <c r="BE223"/>
  <c r="T223"/>
  <c r="R223"/>
  <c r="P223"/>
  <c r="J223"/>
  <c r="BK222"/>
  <c r="BK220" s="1"/>
  <c r="J220" s="1"/>
  <c r="J101" s="1"/>
  <c r="BI222"/>
  <c r="BH222"/>
  <c r="BG222"/>
  <c r="BE222"/>
  <c r="T222"/>
  <c r="R222"/>
  <c r="P222"/>
  <c r="J222"/>
  <c r="BF222" s="1"/>
  <c r="BK221"/>
  <c r="BI221"/>
  <c r="BH221"/>
  <c r="BG221"/>
  <c r="BE221"/>
  <c r="T221"/>
  <c r="R221"/>
  <c r="R220" s="1"/>
  <c r="P221"/>
  <c r="P220" s="1"/>
  <c r="J221"/>
  <c r="BF221" s="1"/>
  <c r="T220"/>
  <c r="BK219"/>
  <c r="BI219"/>
  <c r="BH219"/>
  <c r="BG219"/>
  <c r="BF219"/>
  <c r="BE219"/>
  <c r="T219"/>
  <c r="R219"/>
  <c r="P219"/>
  <c r="J219"/>
  <c r="BK218"/>
  <c r="BI218"/>
  <c r="BH218"/>
  <c r="BG218"/>
  <c r="BF218"/>
  <c r="BE218"/>
  <c r="T218"/>
  <c r="R218"/>
  <c r="P218"/>
  <c r="J218"/>
  <c r="BK217"/>
  <c r="BI217"/>
  <c r="BH217"/>
  <c r="BG217"/>
  <c r="BE217"/>
  <c r="T217"/>
  <c r="R217"/>
  <c r="P217"/>
  <c r="J217"/>
  <c r="BF217" s="1"/>
  <c r="BK216"/>
  <c r="BI216"/>
  <c r="BH216"/>
  <c r="BG216"/>
  <c r="BF216"/>
  <c r="BE216"/>
  <c r="T216"/>
  <c r="R216"/>
  <c r="P216"/>
  <c r="J216"/>
  <c r="BK215"/>
  <c r="BI215"/>
  <c r="BH215"/>
  <c r="BG215"/>
  <c r="BF215"/>
  <c r="BE215"/>
  <c r="T215"/>
  <c r="R215"/>
  <c r="P215"/>
  <c r="J215"/>
  <c r="BK214"/>
  <c r="BI214"/>
  <c r="BH214"/>
  <c r="BG214"/>
  <c r="BE214"/>
  <c r="T214"/>
  <c r="R214"/>
  <c r="P214"/>
  <c r="J214"/>
  <c r="BF214" s="1"/>
  <c r="BK213"/>
  <c r="BI213"/>
  <c r="BH213"/>
  <c r="BG213"/>
  <c r="BF213"/>
  <c r="BE213"/>
  <c r="T213"/>
  <c r="R213"/>
  <c r="P213"/>
  <c r="J213"/>
  <c r="BK212"/>
  <c r="BI212"/>
  <c r="BH212"/>
  <c r="BG212"/>
  <c r="BF212"/>
  <c r="BE212"/>
  <c r="T212"/>
  <c r="R212"/>
  <c r="P212"/>
  <c r="J212"/>
  <c r="BK211"/>
  <c r="BI211"/>
  <c r="BH211"/>
  <c r="BG211"/>
  <c r="BE211"/>
  <c r="T211"/>
  <c r="R211"/>
  <c r="P211"/>
  <c r="J211"/>
  <c r="BF211" s="1"/>
  <c r="BK210"/>
  <c r="BI210"/>
  <c r="BH210"/>
  <c r="BG210"/>
  <c r="BF210"/>
  <c r="BE210"/>
  <c r="T210"/>
  <c r="R210"/>
  <c r="P210"/>
  <c r="J210"/>
  <c r="BK209"/>
  <c r="BI209"/>
  <c r="BH209"/>
  <c r="BG209"/>
  <c r="BF209"/>
  <c r="BE209"/>
  <c r="T209"/>
  <c r="R209"/>
  <c r="P209"/>
  <c r="J209"/>
  <c r="BK208"/>
  <c r="BI208"/>
  <c r="BH208"/>
  <c r="BG208"/>
  <c r="BE208"/>
  <c r="T208"/>
  <c r="R208"/>
  <c r="P208"/>
  <c r="J208"/>
  <c r="BF208" s="1"/>
  <c r="BK207"/>
  <c r="BI207"/>
  <c r="BH207"/>
  <c r="BG207"/>
  <c r="BF207"/>
  <c r="BE207"/>
  <c r="T207"/>
  <c r="R207"/>
  <c r="P207"/>
  <c r="J207"/>
  <c r="BK206"/>
  <c r="BI206"/>
  <c r="BH206"/>
  <c r="BG206"/>
  <c r="BF206"/>
  <c r="BE206"/>
  <c r="T206"/>
  <c r="R206"/>
  <c r="P206"/>
  <c r="J206"/>
  <c r="BK205"/>
  <c r="BI205"/>
  <c r="BH205"/>
  <c r="BG205"/>
  <c r="BE205"/>
  <c r="T205"/>
  <c r="R205"/>
  <c r="P205"/>
  <c r="J205"/>
  <c r="BF205" s="1"/>
  <c r="BK204"/>
  <c r="BI204"/>
  <c r="BH204"/>
  <c r="BG204"/>
  <c r="BF204"/>
  <c r="BE204"/>
  <c r="T204"/>
  <c r="R204"/>
  <c r="P204"/>
  <c r="J204"/>
  <c r="BK203"/>
  <c r="BI203"/>
  <c r="BH203"/>
  <c r="BG203"/>
  <c r="BF203"/>
  <c r="BE203"/>
  <c r="T203"/>
  <c r="R203"/>
  <c r="P203"/>
  <c r="J203"/>
  <c r="BK202"/>
  <c r="BI202"/>
  <c r="BH202"/>
  <c r="BG202"/>
  <c r="BE202"/>
  <c r="T202"/>
  <c r="R202"/>
  <c r="P202"/>
  <c r="J202"/>
  <c r="BF202" s="1"/>
  <c r="BK201"/>
  <c r="BI201"/>
  <c r="BH201"/>
  <c r="BG201"/>
  <c r="BF201"/>
  <c r="BE201"/>
  <c r="T201"/>
  <c r="R201"/>
  <c r="P201"/>
  <c r="J201"/>
  <c r="BK200"/>
  <c r="BI200"/>
  <c r="BH200"/>
  <c r="BG200"/>
  <c r="BF200"/>
  <c r="BE200"/>
  <c r="T200"/>
  <c r="R200"/>
  <c r="P200"/>
  <c r="J200"/>
  <c r="BK199"/>
  <c r="BI199"/>
  <c r="BH199"/>
  <c r="BG199"/>
  <c r="BE199"/>
  <c r="T199"/>
  <c r="R199"/>
  <c r="P199"/>
  <c r="J199"/>
  <c r="BF199" s="1"/>
  <c r="BK198"/>
  <c r="BI198"/>
  <c r="BH198"/>
  <c r="BG198"/>
  <c r="BF198"/>
  <c r="BE198"/>
  <c r="T198"/>
  <c r="R198"/>
  <c r="P198"/>
  <c r="J198"/>
  <c r="BK197"/>
  <c r="BI197"/>
  <c r="BH197"/>
  <c r="BG197"/>
  <c r="BF197"/>
  <c r="BE197"/>
  <c r="T197"/>
  <c r="R197"/>
  <c r="P197"/>
  <c r="J197"/>
  <c r="BK196"/>
  <c r="BI196"/>
  <c r="BH196"/>
  <c r="BG196"/>
  <c r="BE196"/>
  <c r="T196"/>
  <c r="R196"/>
  <c r="P196"/>
  <c r="J196"/>
  <c r="BF196" s="1"/>
  <c r="BK195"/>
  <c r="BI195"/>
  <c r="BH195"/>
  <c r="BG195"/>
  <c r="BF195"/>
  <c r="BE195"/>
  <c r="T195"/>
  <c r="R195"/>
  <c r="P195"/>
  <c r="J195"/>
  <c r="BK194"/>
  <c r="BI194"/>
  <c r="BH194"/>
  <c r="BG194"/>
  <c r="BF194"/>
  <c r="BE194"/>
  <c r="T194"/>
  <c r="R194"/>
  <c r="P194"/>
  <c r="J194"/>
  <c r="BK193"/>
  <c r="BI193"/>
  <c r="BH193"/>
  <c r="BG193"/>
  <c r="BE193"/>
  <c r="T193"/>
  <c r="R193"/>
  <c r="P193"/>
  <c r="J193"/>
  <c r="BF193" s="1"/>
  <c r="BK192"/>
  <c r="BI192"/>
  <c r="BH192"/>
  <c r="BG192"/>
  <c r="BF192"/>
  <c r="BE192"/>
  <c r="T192"/>
  <c r="R192"/>
  <c r="P192"/>
  <c r="J192"/>
  <c r="BK191"/>
  <c r="BI191"/>
  <c r="BH191"/>
  <c r="BG191"/>
  <c r="BF191"/>
  <c r="BE191"/>
  <c r="T191"/>
  <c r="R191"/>
  <c r="P191"/>
  <c r="J191"/>
  <c r="BK190"/>
  <c r="BI190"/>
  <c r="BH190"/>
  <c r="BG190"/>
  <c r="BE190"/>
  <c r="T190"/>
  <c r="R190"/>
  <c r="P190"/>
  <c r="J190"/>
  <c r="BF190" s="1"/>
  <c r="BK189"/>
  <c r="BI189"/>
  <c r="BH189"/>
  <c r="BG189"/>
  <c r="BF189"/>
  <c r="BE189"/>
  <c r="T189"/>
  <c r="R189"/>
  <c r="P189"/>
  <c r="J189"/>
  <c r="BK188"/>
  <c r="BI188"/>
  <c r="BH188"/>
  <c r="BG188"/>
  <c r="BF188"/>
  <c r="BE188"/>
  <c r="T188"/>
  <c r="R188"/>
  <c r="P188"/>
  <c r="J188"/>
  <c r="BK187"/>
  <c r="BI187"/>
  <c r="BH187"/>
  <c r="BG187"/>
  <c r="BE187"/>
  <c r="T187"/>
  <c r="R187"/>
  <c r="P187"/>
  <c r="J187"/>
  <c r="BF187" s="1"/>
  <c r="BK186"/>
  <c r="BI186"/>
  <c r="BH186"/>
  <c r="BG186"/>
  <c r="BF186"/>
  <c r="BE186"/>
  <c r="T186"/>
  <c r="R186"/>
  <c r="P186"/>
  <c r="J186"/>
  <c r="BK185"/>
  <c r="BI185"/>
  <c r="BH185"/>
  <c r="BG185"/>
  <c r="BF185"/>
  <c r="BE185"/>
  <c r="T185"/>
  <c r="R185"/>
  <c r="P185"/>
  <c r="J185"/>
  <c r="BK184"/>
  <c r="BI184"/>
  <c r="BH184"/>
  <c r="BG184"/>
  <c r="BE184"/>
  <c r="T184"/>
  <c r="R184"/>
  <c r="P184"/>
  <c r="J184"/>
  <c r="BF184" s="1"/>
  <c r="BK183"/>
  <c r="BI183"/>
  <c r="BH183"/>
  <c r="BG183"/>
  <c r="BF183"/>
  <c r="BE183"/>
  <c r="T183"/>
  <c r="R183"/>
  <c r="P183"/>
  <c r="J183"/>
  <c r="BK182"/>
  <c r="BI182"/>
  <c r="BH182"/>
  <c r="BG182"/>
  <c r="BF182"/>
  <c r="BE182"/>
  <c r="T182"/>
  <c r="R182"/>
  <c r="R179" s="1"/>
  <c r="P182"/>
  <c r="J182"/>
  <c r="BK181"/>
  <c r="BK179" s="1"/>
  <c r="J179" s="1"/>
  <c r="J100" s="1"/>
  <c r="BI181"/>
  <c r="BH181"/>
  <c r="BG181"/>
  <c r="BE181"/>
  <c r="T181"/>
  <c r="T179" s="1"/>
  <c r="R181"/>
  <c r="P181"/>
  <c r="J181"/>
  <c r="BF181" s="1"/>
  <c r="BK180"/>
  <c r="BI180"/>
  <c r="BH180"/>
  <c r="BG180"/>
  <c r="BF180"/>
  <c r="BE180"/>
  <c r="T180"/>
  <c r="R180"/>
  <c r="P180"/>
  <c r="P179" s="1"/>
  <c r="J180"/>
  <c r="BK178"/>
  <c r="BI178"/>
  <c r="BH178"/>
  <c r="BG178"/>
  <c r="BE178"/>
  <c r="T178"/>
  <c r="R178"/>
  <c r="P178"/>
  <c r="J178"/>
  <c r="BF178" s="1"/>
  <c r="BK177"/>
  <c r="BI177"/>
  <c r="BH177"/>
  <c r="BG177"/>
  <c r="BE177"/>
  <c r="T177"/>
  <c r="R177"/>
  <c r="P177"/>
  <c r="J177"/>
  <c r="BF177" s="1"/>
  <c r="BK176"/>
  <c r="BI176"/>
  <c r="BH176"/>
  <c r="BG176"/>
  <c r="BE176"/>
  <c r="T176"/>
  <c r="R176"/>
  <c r="P176"/>
  <c r="J176"/>
  <c r="BF176" s="1"/>
  <c r="BK175"/>
  <c r="BI175"/>
  <c r="BH175"/>
  <c r="BG175"/>
  <c r="BE175"/>
  <c r="T175"/>
  <c r="R175"/>
  <c r="P175"/>
  <c r="J175"/>
  <c r="BF175" s="1"/>
  <c r="BK174"/>
  <c r="BI174"/>
  <c r="BH174"/>
  <c r="BG174"/>
  <c r="BE174"/>
  <c r="T174"/>
  <c r="R174"/>
  <c r="P174"/>
  <c r="J174"/>
  <c r="BF174" s="1"/>
  <c r="BK173"/>
  <c r="BI173"/>
  <c r="BH173"/>
  <c r="BG173"/>
  <c r="BE173"/>
  <c r="T173"/>
  <c r="R173"/>
  <c r="P173"/>
  <c r="J173"/>
  <c r="BF173" s="1"/>
  <c r="BK172"/>
  <c r="BI172"/>
  <c r="BH172"/>
  <c r="BG172"/>
  <c r="BE172"/>
  <c r="T172"/>
  <c r="R172"/>
  <c r="P172"/>
  <c r="J172"/>
  <c r="BF172" s="1"/>
  <c r="BK171"/>
  <c r="BI171"/>
  <c r="BH171"/>
  <c r="BG171"/>
  <c r="BE171"/>
  <c r="T171"/>
  <c r="R171"/>
  <c r="P171"/>
  <c r="J171"/>
  <c r="BF171" s="1"/>
  <c r="BK170"/>
  <c r="BI170"/>
  <c r="BH170"/>
  <c r="BG170"/>
  <c r="BE170"/>
  <c r="T170"/>
  <c r="R170"/>
  <c r="P170"/>
  <c r="J170"/>
  <c r="BF170" s="1"/>
  <c r="BK169"/>
  <c r="BI169"/>
  <c r="BH169"/>
  <c r="BG169"/>
  <c r="BE169"/>
  <c r="T169"/>
  <c r="R169"/>
  <c r="P169"/>
  <c r="J169"/>
  <c r="BF169" s="1"/>
  <c r="BK168"/>
  <c r="BI168"/>
  <c r="BH168"/>
  <c r="BG168"/>
  <c r="BE168"/>
  <c r="T168"/>
  <c r="R168"/>
  <c r="P168"/>
  <c r="J168"/>
  <c r="BF168" s="1"/>
  <c r="BK167"/>
  <c r="BI167"/>
  <c r="BH167"/>
  <c r="BG167"/>
  <c r="BE167"/>
  <c r="T167"/>
  <c r="R167"/>
  <c r="P167"/>
  <c r="J167"/>
  <c r="BF167" s="1"/>
  <c r="BK166"/>
  <c r="BI166"/>
  <c r="BH166"/>
  <c r="BG166"/>
  <c r="BE166"/>
  <c r="T166"/>
  <c r="R166"/>
  <c r="P166"/>
  <c r="J166"/>
  <c r="BF166" s="1"/>
  <c r="BK165"/>
  <c r="BI165"/>
  <c r="BH165"/>
  <c r="BG165"/>
  <c r="BE165"/>
  <c r="T165"/>
  <c r="R165"/>
  <c r="P165"/>
  <c r="J165"/>
  <c r="BF165" s="1"/>
  <c r="BK164"/>
  <c r="BI164"/>
  <c r="BH164"/>
  <c r="BG164"/>
  <c r="BE164"/>
  <c r="T164"/>
  <c r="R164"/>
  <c r="P164"/>
  <c r="J164"/>
  <c r="BF164" s="1"/>
  <c r="BK163"/>
  <c r="BI163"/>
  <c r="BH163"/>
  <c r="BG163"/>
  <c r="BE163"/>
  <c r="T163"/>
  <c r="R163"/>
  <c r="P163"/>
  <c r="J163"/>
  <c r="BF163" s="1"/>
  <c r="BK162"/>
  <c r="BI162"/>
  <c r="BH162"/>
  <c r="BG162"/>
  <c r="BE162"/>
  <c r="T162"/>
  <c r="R162"/>
  <c r="P162"/>
  <c r="J162"/>
  <c r="BF162" s="1"/>
  <c r="BK161"/>
  <c r="BI161"/>
  <c r="BH161"/>
  <c r="BG161"/>
  <c r="BE161"/>
  <c r="T161"/>
  <c r="R161"/>
  <c r="P161"/>
  <c r="J161"/>
  <c r="BF161" s="1"/>
  <c r="BK160"/>
  <c r="BI160"/>
  <c r="BH160"/>
  <c r="BG160"/>
  <c r="BE160"/>
  <c r="T160"/>
  <c r="R160"/>
  <c r="P160"/>
  <c r="J160"/>
  <c r="BF160" s="1"/>
  <c r="BK159"/>
  <c r="BI159"/>
  <c r="BH159"/>
  <c r="BG159"/>
  <c r="BE159"/>
  <c r="T159"/>
  <c r="R159"/>
  <c r="P159"/>
  <c r="J159"/>
  <c r="BF159" s="1"/>
  <c r="BK158"/>
  <c r="BI158"/>
  <c r="BH158"/>
  <c r="BG158"/>
  <c r="BE158"/>
  <c r="T158"/>
  <c r="R158"/>
  <c r="P158"/>
  <c r="J158"/>
  <c r="BF158" s="1"/>
  <c r="BK157"/>
  <c r="BI157"/>
  <c r="BH157"/>
  <c r="BG157"/>
  <c r="BE157"/>
  <c r="T157"/>
  <c r="R157"/>
  <c r="P157"/>
  <c r="J157"/>
  <c r="BF157" s="1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4"/>
  <c r="BI154"/>
  <c r="BH154"/>
  <c r="BG154"/>
  <c r="BE154"/>
  <c r="T154"/>
  <c r="R154"/>
  <c r="P154"/>
  <c r="J154"/>
  <c r="BF154" s="1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I151"/>
  <c r="BH151"/>
  <c r="BG151"/>
  <c r="BE151"/>
  <c r="T151"/>
  <c r="R151"/>
  <c r="P151"/>
  <c r="J151"/>
  <c r="BF151" s="1"/>
  <c r="BK150"/>
  <c r="BI150"/>
  <c r="BH150"/>
  <c r="BG150"/>
  <c r="BE150"/>
  <c r="T150"/>
  <c r="R150"/>
  <c r="P150"/>
  <c r="J150"/>
  <c r="BF150" s="1"/>
  <c r="BK149"/>
  <c r="BI149"/>
  <c r="BH149"/>
  <c r="BG149"/>
  <c r="BE149"/>
  <c r="T149"/>
  <c r="R149"/>
  <c r="P149"/>
  <c r="J149"/>
  <c r="BF149" s="1"/>
  <c r="BK148"/>
  <c r="BI148"/>
  <c r="BH148"/>
  <c r="BG148"/>
  <c r="BE148"/>
  <c r="T148"/>
  <c r="R148"/>
  <c r="P148"/>
  <c r="J148"/>
  <c r="BF148" s="1"/>
  <c r="BK147"/>
  <c r="BI147"/>
  <c r="BH147"/>
  <c r="BG147"/>
  <c r="BE147"/>
  <c r="T147"/>
  <c r="R147"/>
  <c r="P147"/>
  <c r="J147"/>
  <c r="BF147" s="1"/>
  <c r="BK146"/>
  <c r="BI146"/>
  <c r="BH146"/>
  <c r="BG146"/>
  <c r="BE146"/>
  <c r="T146"/>
  <c r="R146"/>
  <c r="P146"/>
  <c r="J146"/>
  <c r="BF146" s="1"/>
  <c r="BK145"/>
  <c r="BI145"/>
  <c r="BH145"/>
  <c r="BG145"/>
  <c r="BE145"/>
  <c r="T145"/>
  <c r="R145"/>
  <c r="P145"/>
  <c r="J145"/>
  <c r="BF145" s="1"/>
  <c r="BK144"/>
  <c r="BI144"/>
  <c r="F37" s="1"/>
  <c r="BH144"/>
  <c r="BG144"/>
  <c r="BE144"/>
  <c r="T144"/>
  <c r="R144"/>
  <c r="P144"/>
  <c r="J144"/>
  <c r="BF144" s="1"/>
  <c r="BK143"/>
  <c r="BK141" s="1"/>
  <c r="J141" s="1"/>
  <c r="J99" s="1"/>
  <c r="BI143"/>
  <c r="BH143"/>
  <c r="BG143"/>
  <c r="BE143"/>
  <c r="T143"/>
  <c r="R143"/>
  <c r="P143"/>
  <c r="J143"/>
  <c r="BF143" s="1"/>
  <c r="BK142"/>
  <c r="BI142"/>
  <c r="BH142"/>
  <c r="BG142"/>
  <c r="BE142"/>
  <c r="T142"/>
  <c r="R142"/>
  <c r="R141" s="1"/>
  <c r="P142"/>
  <c r="J142"/>
  <c r="BF142" s="1"/>
  <c r="T141"/>
  <c r="P141"/>
  <c r="BK140"/>
  <c r="BI140"/>
  <c r="BH140"/>
  <c r="BG140"/>
  <c r="BF140"/>
  <c r="BE140"/>
  <c r="T140"/>
  <c r="R140"/>
  <c r="P140"/>
  <c r="J140"/>
  <c r="BK139"/>
  <c r="BI139"/>
  <c r="BH139"/>
  <c r="BG139"/>
  <c r="BF139"/>
  <c r="BE139"/>
  <c r="T139"/>
  <c r="R139"/>
  <c r="P139"/>
  <c r="J139"/>
  <c r="BK138"/>
  <c r="BI138"/>
  <c r="BH138"/>
  <c r="BG138"/>
  <c r="BE138"/>
  <c r="T138"/>
  <c r="R138"/>
  <c r="P138"/>
  <c r="J138"/>
  <c r="BF138" s="1"/>
  <c r="BK137"/>
  <c r="BI137"/>
  <c r="BH137"/>
  <c r="BG137"/>
  <c r="BF137"/>
  <c r="BE137"/>
  <c r="T137"/>
  <c r="R137"/>
  <c r="P137"/>
  <c r="J137"/>
  <c r="BK136"/>
  <c r="BI136"/>
  <c r="BH136"/>
  <c r="BG136"/>
  <c r="BF136"/>
  <c r="BE136"/>
  <c r="T136"/>
  <c r="R136"/>
  <c r="P136"/>
  <c r="J136"/>
  <c r="BK135"/>
  <c r="BI135"/>
  <c r="BH135"/>
  <c r="BG135"/>
  <c r="BE135"/>
  <c r="T135"/>
  <c r="R135"/>
  <c r="P135"/>
  <c r="J135"/>
  <c r="BF135" s="1"/>
  <c r="BK134"/>
  <c r="BI134"/>
  <c r="BH134"/>
  <c r="BG134"/>
  <c r="BF134"/>
  <c r="BE134"/>
  <c r="T134"/>
  <c r="R134"/>
  <c r="P134"/>
  <c r="J134"/>
  <c r="BK133"/>
  <c r="BI133"/>
  <c r="BH133"/>
  <c r="BG133"/>
  <c r="BF133"/>
  <c r="BE133"/>
  <c r="T133"/>
  <c r="R133"/>
  <c r="P133"/>
  <c r="J133"/>
  <c r="BK132"/>
  <c r="BI132"/>
  <c r="BH132"/>
  <c r="BG132"/>
  <c r="BE132"/>
  <c r="T132"/>
  <c r="R132"/>
  <c r="P132"/>
  <c r="J132"/>
  <c r="BF132" s="1"/>
  <c r="BK131"/>
  <c r="BI131"/>
  <c r="BH131"/>
  <c r="BG131"/>
  <c r="BF131"/>
  <c r="BE131"/>
  <c r="T131"/>
  <c r="R131"/>
  <c r="P131"/>
  <c r="J131"/>
  <c r="BK130"/>
  <c r="BI130"/>
  <c r="BH130"/>
  <c r="BG130"/>
  <c r="BF130"/>
  <c r="BE130"/>
  <c r="T130"/>
  <c r="R130"/>
  <c r="R127" s="1"/>
  <c r="P130"/>
  <c r="J130"/>
  <c r="BK129"/>
  <c r="BK127" s="1"/>
  <c r="BI129"/>
  <c r="BH129"/>
  <c r="BG129"/>
  <c r="F35" s="1"/>
  <c r="BE129"/>
  <c r="T129"/>
  <c r="T127" s="1"/>
  <c r="R129"/>
  <c r="P129"/>
  <c r="J129"/>
  <c r="BF129" s="1"/>
  <c r="BK128"/>
  <c r="BI128"/>
  <c r="BH128"/>
  <c r="BG128"/>
  <c r="BF128"/>
  <c r="BE128"/>
  <c r="J33" s="1"/>
  <c r="T128"/>
  <c r="R128"/>
  <c r="P128"/>
  <c r="P127" s="1"/>
  <c r="J128"/>
  <c r="J122"/>
  <c r="F122"/>
  <c r="J121"/>
  <c r="F121"/>
  <c r="J119"/>
  <c r="F119"/>
  <c r="E117"/>
  <c r="J92"/>
  <c r="F92"/>
  <c r="J91"/>
  <c r="F91"/>
  <c r="J89"/>
  <c r="F89"/>
  <c r="E87"/>
  <c r="J37"/>
  <c r="J36"/>
  <c r="F36"/>
  <c r="J35"/>
  <c r="F33"/>
  <c r="J18"/>
  <c r="E18"/>
  <c r="J17"/>
  <c r="J12"/>
  <c r="E7"/>
  <c r="E115" s="1"/>
  <c r="J34" l="1"/>
  <c r="R126"/>
  <c r="R125" s="1"/>
  <c r="P126"/>
  <c r="P125" s="1"/>
  <c r="T126"/>
  <c r="T125" s="1"/>
  <c r="J127"/>
  <c r="J98" s="1"/>
  <c r="BK126"/>
  <c r="J279"/>
  <c r="J103" s="1"/>
  <c r="BK278"/>
  <c r="J278" s="1"/>
  <c r="J102" s="1"/>
  <c r="F34"/>
  <c r="E85"/>
  <c r="J126" l="1"/>
  <c r="J97" s="1"/>
  <c r="BK125"/>
  <c r="J125" s="1"/>
  <c r="J96" l="1"/>
  <c r="J30"/>
  <c r="J39" s="1"/>
</calcChain>
</file>

<file path=xl/sharedStrings.xml><?xml version="1.0" encoding="utf-8"?>
<sst xmlns="http://schemas.openxmlformats.org/spreadsheetml/2006/main" count="2373" uniqueCount="716">
  <si>
    <t>&gt;&gt;  skryté stĺpce  &lt;&lt;</t>
  </si>
  <si>
    <t>{4789cd08-d1d9-43e7-a59c-187913c59ab2}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</si>
  <si>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</si>
  <si>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</si>
  <si>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</si>
  <si>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</si>
  <si>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</si>
  <si>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</si>
  <si>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5 - SO-05 Technický prístavok západný, SO-06 Administratívny prístavok - D.6 ZTI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</si>
  <si>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</si>
  <si>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</si>
  <si>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</si>
  <si>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</si>
  <si>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</si>
  <si>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</si>
  <si>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</si>
  <si>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</si>
  <si>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</si>
  <si>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</si>
  <si>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</si>
  <si>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</si>
  <si>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</si>
  <si>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</si>
  <si>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</si>
  <si>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</si>
  <si>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</si>
  <si>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</si>
  <si>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</si>
  <si>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</si>
  <si>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</si>
  <si>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</si>
  <si>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</si>
  <si>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</si>
  <si>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</si>
  <si>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</si>
  <si>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</si>
  <si>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</si>
  <si>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</si>
  <si>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</si>
  <si>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</si>
  <si>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</si>
  <si>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</si>
  <si>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</si>
  <si>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</si>
  <si>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</si>
  <si>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</si>
  <si>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</si>
  <si>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</si>
  <si>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</si>
  <si>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</si>
  <si>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</si>
  <si>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</si>
  <si>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</si>
  <si>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>M - Práce a dodávky M</t>
  </si>
  <si>
    <t xml:space="preserve">    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</si>
  <si>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</si>
  <si>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</si>
  <si>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</si>
  <si>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</si>
  <si>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</si>
  <si>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</si>
  <si>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</si>
  <si>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</si>
  <si>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</si>
  <si>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</si>
  <si>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</si>
  <si>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</si>
  <si>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</si>
  <si>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</si>
  <si>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</si>
  <si>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</si>
  <si>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</si>
  <si>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</si>
  <si>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</si>
  <si>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</si>
  <si>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</si>
  <si>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</si>
  <si>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713</t>
  </si>
  <si>
    <t>Izolácie tepelné</t>
  </si>
  <si>
    <t>1</t>
  </si>
  <si>
    <t>100</t>
  </si>
  <si>
    <t>K</t>
  </si>
  <si>
    <t>713482305</t>
  </si>
  <si>
    <t>Montaž trubíc  hr. do 13 mm, vnút.priemer 22 - 42 mm</t>
  </si>
  <si>
    <t>m</t>
  </si>
  <si>
    <t>16</t>
  </si>
  <si>
    <t>-1907870038</t>
  </si>
  <si>
    <t>219</t>
  </si>
  <si>
    <t>M</t>
  </si>
  <si>
    <t>283310002800</t>
  </si>
  <si>
    <t>Izolačná PE trubica TUBOLIT DG 20x13 mm (d potrubia x hr. izolácie), nadrezaná, AZ FLEX alebo ekvivalent</t>
  </si>
  <si>
    <t>32</t>
  </si>
  <si>
    <t>-179076126</t>
  </si>
  <si>
    <t>160</t>
  </si>
  <si>
    <t>283310003100</t>
  </si>
  <si>
    <t>Izolačná PE trubica TUBOLIT DG 28x13 mm (d potrubia x hr. izolácie), nadrezaná, AZ FLEX alebo ekvivalent</t>
  </si>
  <si>
    <t>-250406326</t>
  </si>
  <si>
    <t>158</t>
  </si>
  <si>
    <t>283310003200</t>
  </si>
  <si>
    <t>Izolačná PE trubica TUBOLIT DG 32x13 mm (d potrubia x hr. izolácie), nadrezaná, AZ FLEX alebo ekvivalent</t>
  </si>
  <si>
    <t>-261074805</t>
  </si>
  <si>
    <t>390</t>
  </si>
  <si>
    <t>283310003300</t>
  </si>
  <si>
    <t>Izolačná PE trubica TUBOLIT DG 35x13 mm (d potrubia x hr. izolácie), nadrezaná, AZ FLEX alebo ekvivalent</t>
  </si>
  <si>
    <t>89940047</t>
  </si>
  <si>
    <t>261</t>
  </si>
  <si>
    <t>283310003500</t>
  </si>
  <si>
    <t>Izolačná PE trubica TUBOLIT DG 42x13 mm (d potrubia x hr. izolácie), nadrezaná, AZ FLEX alebo ekvivalent</t>
  </si>
  <si>
    <t>-1845238628</t>
  </si>
  <si>
    <t>262</t>
  </si>
  <si>
    <t>283310003600</t>
  </si>
  <si>
    <t>Izolačná PE trubica TUBOLIT DG 48x13 mm (d potrubia x hr. izolácie), nadrezaná, AZ FLEX alebo ekvivalent</t>
  </si>
  <si>
    <t>795580462</t>
  </si>
  <si>
    <t>228</t>
  </si>
  <si>
    <t>713482306</t>
  </si>
  <si>
    <t>Montaž trubíc hr. do 13 mm, vnút.priemer 43-52 mm</t>
  </si>
  <si>
    <t>1278580393</t>
  </si>
  <si>
    <t>229</t>
  </si>
  <si>
    <t>283310003700</t>
  </si>
  <si>
    <t>Izolačná PE trubica TUBOLIT DG 50x13 mm (d potrubia x hr. izolácie), nadrezaná, AZ FLEX alebo ekvivalent</t>
  </si>
  <si>
    <t>-1995563952</t>
  </si>
  <si>
    <t>347</t>
  </si>
  <si>
    <t>713482308</t>
  </si>
  <si>
    <t>Montaž trubíc hr. od 13 mm, vnút.priemer do 65 - 76 mm</t>
  </si>
  <si>
    <t>1611949499</t>
  </si>
  <si>
    <t>348</t>
  </si>
  <si>
    <t>283310004100</t>
  </si>
  <si>
    <t>Izolačná PE trubica TUBOLIT DG 76x13 mm (d potrubia x hr. izolácie), nadrezaná, AZ FLEX alebo ekvivalent</t>
  </si>
  <si>
    <t>-1442676917</t>
  </si>
  <si>
    <t>7</t>
  </si>
  <si>
    <t>998713201</t>
  </si>
  <si>
    <t>Presun hmôt pre izolácie tepelné v objektoch výšky do 6 m</t>
  </si>
  <si>
    <t>%</t>
  </si>
  <si>
    <t>14</t>
  </si>
  <si>
    <t>8</t>
  </si>
  <si>
    <t>998713292</t>
  </si>
  <si>
    <t>Izolácie tepelné, prípl.za presun nad vymedz. najväčšiu dopravnú vzdial. do 100 m</t>
  </si>
  <si>
    <t>721</t>
  </si>
  <si>
    <t>Zdravotechnika - vnútorná kanalizácia</t>
  </si>
  <si>
    <t>434</t>
  </si>
  <si>
    <t>721140806.S</t>
  </si>
  <si>
    <t>Demontáž potrubia z liatinových rúr odpadového alebo dažďového nad 100 do DN 200,  -0,03065t</t>
  </si>
  <si>
    <t>-722276422</t>
  </si>
  <si>
    <t>412</t>
  </si>
  <si>
    <t>721171206.S</t>
  </si>
  <si>
    <t>Potrubie z rúr PE-HD 75/3 mm ležaté zavesené</t>
  </si>
  <si>
    <t>-1194905890</t>
  </si>
  <si>
    <t>140</t>
  </si>
  <si>
    <t>721171502</t>
  </si>
  <si>
    <t>Potrubie z rúr PE-HD GEBERIT 40/3 odpadné prípojné, vrátané kolien, odbočiek... alebo ekvivalent</t>
  </si>
  <si>
    <t>-1797194987</t>
  </si>
  <si>
    <t>141</t>
  </si>
  <si>
    <t>721171503</t>
  </si>
  <si>
    <t>Potrubie z rúr PE-HD GEBERIT 50/3 odpadné prípojné, vrátané kolien, odbočiek... alebo ekvivalent</t>
  </si>
  <si>
    <t>674673974</t>
  </si>
  <si>
    <t>268</t>
  </si>
  <si>
    <t>721171506</t>
  </si>
  <si>
    <t>Potrubie z rúr PE-HD GEBERIT 75/3 odpadné prípojné, vrátané kolien, odbočiek... alebo ekvivalent</t>
  </si>
  <si>
    <t>-1039072879</t>
  </si>
  <si>
    <t>143</t>
  </si>
  <si>
    <t>721171508</t>
  </si>
  <si>
    <t>Potrubie z rúr PE-HD GEBERIT 110/4, 3 odpadné prípojné alebo ekvivalent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</si>
  <si>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</si>
  <si>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</si>
  <si>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</si>
  <si>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</si>
  <si>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</si>
  <si>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</si>
  <si>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</si>
  <si>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</si>
  <si>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</si>
  <si>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</si>
  <si>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</si>
  <si>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</si>
  <si>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</si>
  <si>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</si>
  <si>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</si>
  <si>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</si>
  <si>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</si>
  <si>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170</t>
  </si>
  <si>
    <t>721174051</t>
  </si>
  <si>
    <t>Montáž tvarovky kanalizačného potrubia z PE-HD zváraného natupo D 75 mm</t>
  </si>
  <si>
    <t>ks</t>
  </si>
  <si>
    <t>1391254462</t>
  </si>
  <si>
    <t>452</t>
  </si>
  <si>
    <t>286540136400.S</t>
  </si>
  <si>
    <t>Prechodka PP DN 75, z plastu na liatinu (bez hrdiel) alebo z plastu na olovenné potrubia</t>
  </si>
  <si>
    <t>-1114817888</t>
  </si>
  <si>
    <t>171</t>
  </si>
  <si>
    <t>286530263800</t>
  </si>
  <si>
    <t>Čistiaca tvarovka PE 90° s kruhovým servisným otvorom, D 75 mm, GEBERIT alebo ekvivalent</t>
  </si>
  <si>
    <t>1324110014</t>
  </si>
  <si>
    <t>372</t>
  </si>
  <si>
    <t>286530148600</t>
  </si>
  <si>
    <t>Odbočka kanalizačná PE-HD 88,5°/135°, D 75/75 mm</t>
  </si>
  <si>
    <t>-1524112997</t>
  </si>
  <si>
    <t>413</t>
  </si>
  <si>
    <t>286530138900.S</t>
  </si>
  <si>
    <t>Odbočka kanalizačná PE-HD, D 75/50 mm</t>
  </si>
  <si>
    <t>1448127312</t>
  </si>
  <si>
    <t>414</t>
  </si>
  <si>
    <t>286530138800.S</t>
  </si>
  <si>
    <t>Odbočka kanalizačná PE-HD, D 75/40 mm</t>
  </si>
  <si>
    <t>929769956</t>
  </si>
  <si>
    <t>415</t>
  </si>
  <si>
    <t>286530067400.S</t>
  </si>
  <si>
    <t>Koleno 88,5° PE-HD, DN/D 70/75 mm</t>
  </si>
  <si>
    <t>-490211057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</si>
  <si>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</si>
  <si>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</si>
  <si>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</si>
  <si>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</si>
  <si>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</si>
  <si>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</si>
  <si>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</si>
  <si>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</si>
  <si>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451</t>
  </si>
  <si>
    <t>286220026700.S</t>
  </si>
  <si>
    <t>Prechod liatina/PVC DN 100 hladký kanalizačný systém</t>
  </si>
  <si>
    <t>-562563777</t>
  </si>
  <si>
    <t>373</t>
  </si>
  <si>
    <t>286530149100</t>
  </si>
  <si>
    <t>Odbočka kanalizačná PE-HD dvojnásobná, D 110/110 mm</t>
  </si>
  <si>
    <t>942491938</t>
  </si>
  <si>
    <t>416</t>
  </si>
  <si>
    <t>286530140400.S</t>
  </si>
  <si>
    <t>Odbočka kanalizačná PE-HD, D 110/110 mm</t>
  </si>
  <si>
    <t>1469468279</t>
  </si>
  <si>
    <t>417</t>
  </si>
  <si>
    <t>286530139900.S</t>
  </si>
  <si>
    <t>Odbočka kanalizačná PE-HD, D 110/50 mm</t>
  </si>
  <si>
    <t>-64852131</t>
  </si>
  <si>
    <t>450</t>
  </si>
  <si>
    <t>286530140200.S</t>
  </si>
  <si>
    <t>Odbočka kanalizačná PE-HD, D 110/75 mm</t>
  </si>
  <si>
    <t>647761145</t>
  </si>
  <si>
    <t>418</t>
  </si>
  <si>
    <t>286530139800.S</t>
  </si>
  <si>
    <t>Odbočka kanalizačná PE-HD, D 110/40 mm</t>
  </si>
  <si>
    <t>-1826733448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</si>
  <si>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</si>
  <si>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</si>
  <si>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</si>
  <si>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</si>
  <si>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</si>
  <si>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</si>
  <si>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</si>
  <si>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15</t>
  </si>
  <si>
    <t>721194105</t>
  </si>
  <si>
    <t>Zriadenie prípojky na potrubí vyvedenie a upevnenie odpadových výpustiek D 50x1, 8</t>
  </si>
  <si>
    <t>30</t>
  </si>
  <si>
    <t>276</t>
  </si>
  <si>
    <t>721194107</t>
  </si>
  <si>
    <t>Zriadenie prípojky na potrubí vyvedenie a upevnenie odpadových výpustiek D 75x1, 9</t>
  </si>
  <si>
    <t>-292058333</t>
  </si>
  <si>
    <t>17</t>
  </si>
  <si>
    <t>721194109</t>
  </si>
  <si>
    <t>Zriadenie prípojky na potrubí vyvedenie a upevnenie odpadových výpustiek D 110x2, 3</t>
  </si>
  <si>
    <t>34</t>
  </si>
  <si>
    <t>352</t>
  </si>
  <si>
    <t>721213006.S</t>
  </si>
  <si>
    <t>Montáž podlahového vpustu s vodorovným odtokom DN 75</t>
  </si>
  <si>
    <t>1433953579</t>
  </si>
  <si>
    <t>353</t>
  </si>
  <si>
    <t>286630022500</t>
  </si>
  <si>
    <t>Podlahový vpust variabilný odtok DN 50/75, mriežka nerez 115x115 mm, PP/PE alebo ekvivalent</t>
  </si>
  <si>
    <t>-127380511</t>
  </si>
  <si>
    <t>273</t>
  </si>
  <si>
    <t>721274102</t>
  </si>
  <si>
    <t>Ventilačné hlavice strešná - plastové DN 70 HL 807</t>
  </si>
  <si>
    <t>66088628</t>
  </si>
  <si>
    <t>20</t>
  </si>
  <si>
    <t>721274103</t>
  </si>
  <si>
    <t>Ventilačné hlavice strešná - plastové DN 100 HL 810 alebo ekvivalent</t>
  </si>
  <si>
    <t>40</t>
  </si>
  <si>
    <t>21</t>
  </si>
  <si>
    <t>721290111.S</t>
  </si>
  <si>
    <t>Ostatné - skúška tesnosti kanalizácie v objektoch vodou do DN 125</t>
  </si>
  <si>
    <t>42</t>
  </si>
  <si>
    <t>455</t>
  </si>
  <si>
    <t>998721201.S</t>
  </si>
  <si>
    <t>Presun hmôt pre vnútornú kanalizáciu v objektoch výšky do 6 m</t>
  </si>
  <si>
    <t>-279103335</t>
  </si>
  <si>
    <t>453</t>
  </si>
  <si>
    <t>998721294.S</t>
  </si>
  <si>
    <t>Vnútorná kanalizácia, prípl.za presun nad vymedz. najväč. dopr. vzdial. do 1000m</t>
  </si>
  <si>
    <t>-16729817</t>
  </si>
  <si>
    <t>722</t>
  </si>
  <si>
    <t>Zdravotechnika - vnútorný vodovod</t>
  </si>
  <si>
    <t>435</t>
  </si>
  <si>
    <t>722130802.S</t>
  </si>
  <si>
    <t>Demontáž potrubia z oceľových rúrok závitových nad 25 do DN 40,  -0,00497t</t>
  </si>
  <si>
    <t>-85059212</t>
  </si>
  <si>
    <t>388</t>
  </si>
  <si>
    <t>722150204.S</t>
  </si>
  <si>
    <t>Potrubie z oceľových rúrok závitových asfalt. a jutovaných bezšvíkových bežných 11 353.0, 10 004.00 DN 32</t>
  </si>
  <si>
    <t>-2049533885</t>
  </si>
  <si>
    <t>178</t>
  </si>
  <si>
    <t>722150205</t>
  </si>
  <si>
    <t>Potrubie z oceľ. rúrok závit.asfalt. a jutovaných bezšvík.bežných 11 353.0, 10 004.00 DN 40 alebo ekvivalent</t>
  </si>
  <si>
    <t>768823285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</si>
  <si>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</si>
  <si>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</si>
  <si>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</si>
  <si>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</si>
  <si>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</si>
  <si>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</si>
  <si>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</si>
  <si>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</si>
  <si>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224</t>
  </si>
  <si>
    <t>722171314</t>
  </si>
  <si>
    <t>Potrubie z viacvrstvových rúr PE Geberit Mepla d32x3,0mm, vrátané kolien, odbočiek... alebo ekvivalent</t>
  </si>
  <si>
    <t>277074874</t>
  </si>
  <si>
    <t>225</t>
  </si>
  <si>
    <t>722171315</t>
  </si>
  <si>
    <t>Potrubie z viacvrstvových rúr PE Geberit Mepla d40x3,5mm, vrátané kolien, odbočiek... alebo ekvivalent</t>
  </si>
  <si>
    <t>-600016734</t>
  </si>
  <si>
    <t>221</t>
  </si>
  <si>
    <t>722171316</t>
  </si>
  <si>
    <t>Potrubie z viacvrstvových rúr PE Geberit Mepla d50x4,0mm, vrátané kolien, odbočiek... alebo ekvivalent</t>
  </si>
  <si>
    <t>454895501</t>
  </si>
  <si>
    <t>344</t>
  </si>
  <si>
    <t>722172633.S2</t>
  </si>
  <si>
    <t>Potrubie z viacvrstvových rúr PE Geberit Mepla d75x4,7mm, vrátané kolien, odbočiek... alebo ekvivalent</t>
  </si>
  <si>
    <t>-604227048</t>
  </si>
  <si>
    <t>428</t>
  </si>
  <si>
    <t>722221015.S</t>
  </si>
  <si>
    <t>Montáž guľového kohúta závitového priameho pre vodu G 3/4</t>
  </si>
  <si>
    <t>-1154211568</t>
  </si>
  <si>
    <t>429</t>
  </si>
  <si>
    <t>551110005000.S</t>
  </si>
  <si>
    <t>Guľový uzáver pre vodu 3/4", niklovaná mosadz</t>
  </si>
  <si>
    <t>17656665</t>
  </si>
  <si>
    <t>399</t>
  </si>
  <si>
    <t>722221025.S</t>
  </si>
  <si>
    <t>Montáž guľového kohúta závitového priameho pre vodu G 5/4</t>
  </si>
  <si>
    <t>-518189618</t>
  </si>
  <si>
    <t>400</t>
  </si>
  <si>
    <t>551110005200.S</t>
  </si>
  <si>
    <t>Guľový uzáver pre vodu 5/4", niklovaná mosadz</t>
  </si>
  <si>
    <t>1177970548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</si>
  <si>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</si>
  <si>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</si>
  <si>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</si>
  <si>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</si>
  <si>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</si>
  <si>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</si>
  <si>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</si>
  <si>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</si>
  <si>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384</t>
  </si>
  <si>
    <t>722221040.S</t>
  </si>
  <si>
    <t>Montáž guľového kohúta závitového priameho pre vodu G 2 1/2</t>
  </si>
  <si>
    <t>771598653</t>
  </si>
  <si>
    <t>385</t>
  </si>
  <si>
    <t>551110014300.S</t>
  </si>
  <si>
    <t>Guľový uzáver pre vodu 2 1/2", niklovaná mosadz</t>
  </si>
  <si>
    <t>-108573285</t>
  </si>
  <si>
    <t>426</t>
  </si>
  <si>
    <t>722221070.S</t>
  </si>
  <si>
    <t>Montáž guľového kohúta závitového rohového pre vodu G 1/2</t>
  </si>
  <si>
    <t>-1223233124</t>
  </si>
  <si>
    <t>427</t>
  </si>
  <si>
    <t>551110007700.S</t>
  </si>
  <si>
    <t>Guľový uzáver pre vodu rohový 1/2", niklovaná mosadz</t>
  </si>
  <si>
    <t>56514107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</si>
  <si>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</si>
  <si>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</si>
  <si>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</si>
  <si>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</si>
  <si>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</si>
  <si>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</si>
  <si>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</si>
  <si>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</si>
  <si>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430</t>
  </si>
  <si>
    <t>722221225.S</t>
  </si>
  <si>
    <t>Montáž tlakového redukčného závitového ventilu s manometrom G 3/4</t>
  </si>
  <si>
    <t>1163161400</t>
  </si>
  <si>
    <t>431</t>
  </si>
  <si>
    <t>551110018200.S</t>
  </si>
  <si>
    <t>Tlakový redukčný ventil, 3/4" MM, so šróbením a manometrom, 1 až 6 bar, mosadz, plast</t>
  </si>
  <si>
    <t>303732491</t>
  </si>
  <si>
    <t>432</t>
  </si>
  <si>
    <t>722221265.S</t>
  </si>
  <si>
    <t>Montáž spätného ventilu závitového G 1/2</t>
  </si>
  <si>
    <t>-618157144</t>
  </si>
  <si>
    <t>433</t>
  </si>
  <si>
    <t>551110016400.S</t>
  </si>
  <si>
    <t>Spätný ventil kontrolovateľný, 1/2" FF, PN 16, mosadz, disk plast</t>
  </si>
  <si>
    <t>1741541516</t>
  </si>
  <si>
    <t>287</t>
  </si>
  <si>
    <t>722221285</t>
  </si>
  <si>
    <t>Montáž spätného ventilu závitového G 6/4</t>
  </si>
  <si>
    <t>2140561022</t>
  </si>
  <si>
    <t>288</t>
  </si>
  <si>
    <t>551110016800</t>
  </si>
  <si>
    <t>Spätný ventil kontrolovateľný, 6/4" FF, PN 16</t>
  </si>
  <si>
    <t>1343431141</t>
  </si>
  <si>
    <t>386</t>
  </si>
  <si>
    <t>722221290.S</t>
  </si>
  <si>
    <t>Montáž spätného ventilu závitového G 2</t>
  </si>
  <si>
    <t>-1921388732</t>
  </si>
  <si>
    <t>387</t>
  </si>
  <si>
    <t>551110016900.S</t>
  </si>
  <si>
    <t>Spätný ventil kontrolovateľný, 2" FF, PN 16, mosadz, disk plast</t>
  </si>
  <si>
    <t>1281834447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</si>
  <si>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</si>
  <si>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</si>
  <si>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</si>
  <si>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</si>
  <si>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</si>
  <si>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</si>
  <si>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</si>
  <si>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</si>
  <si>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</si>
  <si>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</si>
  <si>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RAUTITAN RX 20-Rp1/2 krátke, materiál: mosadz, REHAU alebo ekvivalent</t>
  </si>
  <si>
    <t>-2006562106</t>
  </si>
  <si>
    <t>291</t>
  </si>
  <si>
    <t>722250005</t>
  </si>
  <si>
    <t>Montáž hydrantového systému s tvarovo stálou hadicou D 25</t>
  </si>
  <si>
    <t>súb.</t>
  </si>
  <si>
    <t>1844197073</t>
  </si>
  <si>
    <t>292</t>
  </si>
  <si>
    <t>449150003000.S</t>
  </si>
  <si>
    <t>Hydrantový systém s tvarovo stálou hadicou D 25</t>
  </si>
  <si>
    <t>2109701373</t>
  </si>
  <si>
    <t>46</t>
  </si>
  <si>
    <t>722290226</t>
  </si>
  <si>
    <t>Tlaková skúška vodovodného potrubia do DN 50</t>
  </si>
  <si>
    <t>92</t>
  </si>
  <si>
    <t>47</t>
  </si>
  <si>
    <t>722290234</t>
  </si>
  <si>
    <t>Prepláchnutie a dezinfekcia vodovodného potrubia do DN 80</t>
  </si>
  <si>
    <t>94</t>
  </si>
  <si>
    <t>446</t>
  </si>
  <si>
    <t>722290821.S</t>
  </si>
  <si>
    <t>Vnútrostav. premiestnenie vybúraných hmôt vnútorný vodovod vodorovne do 100 m z budov vys. do 6 m</t>
  </si>
  <si>
    <t>t</t>
  </si>
  <si>
    <t>-470814220</t>
  </si>
  <si>
    <t>447</t>
  </si>
  <si>
    <t>722290822.S</t>
  </si>
  <si>
    <t>Vnútrostav. premiestnenie vybúraných hmôt vnútorný vodovod vodorovne do 100 m z budov vys. do 12 m</t>
  </si>
  <si>
    <t>194536923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</si>
  <si>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</si>
  <si>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</si>
  <si>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</si>
  <si>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</si>
  <si>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</si>
  <si>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</si>
  <si>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</si>
  <si>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</si>
  <si>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</si>
  <si>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</si>
  <si>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436</t>
  </si>
  <si>
    <t>725110811.S</t>
  </si>
  <si>
    <t>Demontáž záchoda splachovacieho s nádržou alebo s tlakovým splachovačom,  -0,01933t</t>
  </si>
  <si>
    <t>-1555677192</t>
  </si>
  <si>
    <t>437</t>
  </si>
  <si>
    <t>725122813.S</t>
  </si>
  <si>
    <t>Demontáž pisoára s nádržkou a 1 záchodom,  -0,01720t</t>
  </si>
  <si>
    <t>1187571549</t>
  </si>
  <si>
    <t>438</t>
  </si>
  <si>
    <t>725122911.S</t>
  </si>
  <si>
    <t>Príplatok za každý ďalší záchod -0,01400t</t>
  </si>
  <si>
    <t>2138674966</t>
  </si>
  <si>
    <t>242</t>
  </si>
  <si>
    <t>725129201</t>
  </si>
  <si>
    <t>Montáž pisoáru keramického bez splachovacej nádrže</t>
  </si>
  <si>
    <t>227676121</t>
  </si>
  <si>
    <t>401</t>
  </si>
  <si>
    <t>642510000100.S</t>
  </si>
  <si>
    <t>Pisoár keramický</t>
  </si>
  <si>
    <t>128</t>
  </si>
  <si>
    <t>1498794878</t>
  </si>
  <si>
    <t>402</t>
  </si>
  <si>
    <t>725149715.S</t>
  </si>
  <si>
    <t>Montáž predstenového systému záchodov do ľahkých stien s kovovou konštrukciou</t>
  </si>
  <si>
    <t>1140428608</t>
  </si>
  <si>
    <t>405</t>
  </si>
  <si>
    <t>552370000100.S</t>
  </si>
  <si>
    <t>Predstenový systém pre závesné WC so splachovacou podomietkovou nádržou do ľahkých montovaných konštrukcií</t>
  </si>
  <si>
    <t>1586401568</t>
  </si>
  <si>
    <t>406</t>
  </si>
  <si>
    <t>111.822.00.1</t>
  </si>
  <si>
    <t>Ovládacie tlačidlo, pre dvojité splachovanie (matný chrom s prúžkami: lesklý chróm )</t>
  </si>
  <si>
    <t>-586630472</t>
  </si>
  <si>
    <t>403</t>
  </si>
  <si>
    <t>725149720.S</t>
  </si>
  <si>
    <t>Montáž záchodu do predstenového systému</t>
  </si>
  <si>
    <t>864168279</t>
  </si>
  <si>
    <t>404</t>
  </si>
  <si>
    <t>642360000500.S</t>
  </si>
  <si>
    <t>Misa záchodová keramická závesná so splachovacím okruhom</t>
  </si>
  <si>
    <t>1480047893</t>
  </si>
  <si>
    <t>439</t>
  </si>
  <si>
    <t>725210821.S</t>
  </si>
  <si>
    <t>Demontáž umývadiel alebo umývadielok bez výtokovej armatúry,  -0,01946t</t>
  </si>
  <si>
    <t>-2001952245</t>
  </si>
  <si>
    <t>725219401</t>
  </si>
  <si>
    <t>Montáž umývadla na skrutky do muriva, bez výtokovej armatúry</t>
  </si>
  <si>
    <t>108</t>
  </si>
  <si>
    <t>325</t>
  </si>
  <si>
    <t>642110000300</t>
  </si>
  <si>
    <t>Umývadlo keramické rozmer 650x485x170 mm, biela</t>
  </si>
  <si>
    <t>1544461834</t>
  </si>
  <si>
    <t>55</t>
  </si>
  <si>
    <t>6420135210R</t>
  </si>
  <si>
    <t>Umývadlo pre imobilných</t>
  </si>
  <si>
    <t>110</t>
  </si>
  <si>
    <t>440</t>
  </si>
  <si>
    <t>725220831.S</t>
  </si>
  <si>
    <t>Demontáž vane liatinovej rohovej,  -0.09510t</t>
  </si>
  <si>
    <t>1024803052</t>
  </si>
  <si>
    <t>441</t>
  </si>
  <si>
    <t>725240811.S</t>
  </si>
  <si>
    <t>Demontáž sprchovej kabíny a misy bez výtokových armatúr kabín,  -0,08800t</t>
  </si>
  <si>
    <t>-178671439</t>
  </si>
  <si>
    <t>391</t>
  </si>
  <si>
    <t>725245271.S</t>
  </si>
  <si>
    <t>Montáž sprchových kútov kompletných štvorcových od 900x900 mm</t>
  </si>
  <si>
    <t>-201792431</t>
  </si>
  <si>
    <t>392</t>
  </si>
  <si>
    <t>552230000800.S</t>
  </si>
  <si>
    <t>Kút sprchový štvorcový, štvordielny, rozmer 900x900x1950 mm, 6 mm bezpečnostné sklo</t>
  </si>
  <si>
    <t>1397794200</t>
  </si>
  <si>
    <t>407</t>
  </si>
  <si>
    <t>725291112.S</t>
  </si>
  <si>
    <t>Montáž záchodového sedadla s poklopom</t>
  </si>
  <si>
    <t>1015811455</t>
  </si>
  <si>
    <t>408</t>
  </si>
  <si>
    <t>554330000300.S</t>
  </si>
  <si>
    <t>Záchodové sedadlo plastové s poklopom</t>
  </si>
  <si>
    <t>-391455102</t>
  </si>
  <si>
    <t>378</t>
  </si>
  <si>
    <t>725291114.S</t>
  </si>
  <si>
    <t>Montáž doplnkov zariadení kúpeľní a záchodov, madlá</t>
  </si>
  <si>
    <t>-309772646</t>
  </si>
  <si>
    <t>379</t>
  </si>
  <si>
    <t>552380012700</t>
  </si>
  <si>
    <t>Madlo nerezové univerzálne pevné, dĺžka 600 mm, povrch matný</t>
  </si>
  <si>
    <t>-1084381682</t>
  </si>
  <si>
    <t>409</t>
  </si>
  <si>
    <t>552380013000</t>
  </si>
  <si>
    <t>Madlo nerezové pevné, dĺžka 900 mm, povrch lesklý</t>
  </si>
  <si>
    <t>874295508</t>
  </si>
  <si>
    <t>442</t>
  </si>
  <si>
    <t>725310821.S</t>
  </si>
  <si>
    <t>Demontáž drezu jednodielneho bez výtokovej armatúry na konzolách,  -0,01707t</t>
  </si>
  <si>
    <t>557227956</t>
  </si>
  <si>
    <t>410</t>
  </si>
  <si>
    <t>725329102.S</t>
  </si>
  <si>
    <t>Montáž kuchynských drezov dvojitých s dvoma drezmi alebo okapovým drezom s rozmerom do 800x600 mm</t>
  </si>
  <si>
    <t>-1579192913</t>
  </si>
  <si>
    <t>411</t>
  </si>
  <si>
    <t>552310001900.S</t>
  </si>
  <si>
    <t>Kuchynský dvojdrez nerezový na zapustenie do dosky, 780x435 mm</t>
  </si>
  <si>
    <t>708752807</t>
  </si>
  <si>
    <t>443</t>
  </si>
  <si>
    <t>725330840.S</t>
  </si>
  <si>
    <t>Demontáž výlevky bez výtokovej armatúry, bez nádrže a splachovacieho potrubia,oceľovej alebo liatinovej,  -0,01880t</t>
  </si>
  <si>
    <t>956887162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</si>
  <si>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</si>
  <si>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</si>
  <si>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</si>
  <si>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</si>
  <si>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</si>
  <si>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</si>
  <si>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 MIRA, rozmer 425x500x450 mm, plastová mreža, JIKA alebo ekvivalent</t>
  </si>
  <si>
    <t>-627307628</t>
  </si>
  <si>
    <t>419</t>
  </si>
  <si>
    <t>725539104.S</t>
  </si>
  <si>
    <t>Montáž elektrického ohrievača závesného zvislého do 150 L</t>
  </si>
  <si>
    <t>-1421557335</t>
  </si>
  <si>
    <t>420</t>
  </si>
  <si>
    <t>541240000600</t>
  </si>
  <si>
    <t xml:space="preserve">Ohrievač vody elektrický tlakový nástenný akumulačný, objem 150 </t>
  </si>
  <si>
    <t>-913964845</t>
  </si>
  <si>
    <t>424</t>
  </si>
  <si>
    <t>725539140.S</t>
  </si>
  <si>
    <t>Montáž elektrického prietokového ohrievača malolitrážneho do 5 L</t>
  </si>
  <si>
    <t>429046980</t>
  </si>
  <si>
    <t>425</t>
  </si>
  <si>
    <t>134999.1</t>
  </si>
  <si>
    <t>Prietokový ohrievač nad umývadlo 3,5 kW</t>
  </si>
  <si>
    <t>-961968655</t>
  </si>
  <si>
    <t>421</t>
  </si>
  <si>
    <t>725539141.S</t>
  </si>
  <si>
    <t>Montáž elektrického prietokového ohrievača malolitrážneho do 10 L</t>
  </si>
  <si>
    <t>-2030005546</t>
  </si>
  <si>
    <t>422</t>
  </si>
  <si>
    <t>134999</t>
  </si>
  <si>
    <t>Elektrický ohrievač vody pod umývadlo 1,5 kW, 10 l</t>
  </si>
  <si>
    <t>1596878448</t>
  </si>
  <si>
    <t>423</t>
  </si>
  <si>
    <t>159724.1</t>
  </si>
  <si>
    <t>Elektrický ohrievač vody nad umývadlo 1,5 kW, 10 l</t>
  </si>
  <si>
    <t>300076560</t>
  </si>
  <si>
    <t>312</t>
  </si>
  <si>
    <t>725590811</t>
  </si>
  <si>
    <t>Vnútrostav. premiestnenie vybúr. hmôt zariaď. predmetov vodorovne do 100 m z budov s výš. do 6 m</t>
  </si>
  <si>
    <t>249513289</t>
  </si>
  <si>
    <t>444</t>
  </si>
  <si>
    <t>725820810.S</t>
  </si>
  <si>
    <t>Demontáž batérie drezovej, umývadlovej nástennej,  -0,0026t</t>
  </si>
  <si>
    <t>2049047332</t>
  </si>
  <si>
    <t>66</t>
  </si>
  <si>
    <t>725829201</t>
  </si>
  <si>
    <t>Montáž batérie umývadlovej a drezovej nástennej pákovej, alebo klasickej</t>
  </si>
  <si>
    <t>132</t>
  </si>
  <si>
    <t>329</t>
  </si>
  <si>
    <t>551450003800.S</t>
  </si>
  <si>
    <t>Batéria umývadlová stojanková páková</t>
  </si>
  <si>
    <t>-982209877</t>
  </si>
  <si>
    <t>297</t>
  </si>
  <si>
    <t>551450003400r</t>
  </si>
  <si>
    <t>Batéria umývadlová nástenná páková pre imobilných, rozteč 150 mm, chróm alebo ekvivalent</t>
  </si>
  <si>
    <t>-270711968</t>
  </si>
  <si>
    <t>199</t>
  </si>
  <si>
    <t>551450000200r</t>
  </si>
  <si>
    <t>Batéria nástenná pre výlevku, rozmer dxšxv 253x147x103 mm, jednopáková, chróm, KLUDI alebo ekvivalent</t>
  </si>
  <si>
    <t>2072756383</t>
  </si>
  <si>
    <t>121</t>
  </si>
  <si>
    <t>725829601</t>
  </si>
  <si>
    <t>Montáž batérií umývadlových stojankových pákových alebo klasických</t>
  </si>
  <si>
    <t>-194673409</t>
  </si>
  <si>
    <t>193</t>
  </si>
  <si>
    <t>551450000600</t>
  </si>
  <si>
    <t>Batéria drezová stojanková páková Lyra s otočným výtokovým ramienkom, rozmer 247x151 mm, chróm, JIKA alebo ekvivalent</t>
  </si>
  <si>
    <t>-1765734544</t>
  </si>
  <si>
    <t>445</t>
  </si>
  <si>
    <t>725840870.S</t>
  </si>
  <si>
    <t>Demontáž batérie vaňovej, sprchovej nástennej,  -0,00225t</t>
  </si>
  <si>
    <t>-143145924</t>
  </si>
  <si>
    <t>395</t>
  </si>
  <si>
    <t>725849205.S</t>
  </si>
  <si>
    <t>Montáž batérie sprchovej nástennej, držiak sprchy s nastaviteľnou výškou sprchy</t>
  </si>
  <si>
    <t>1097851351</t>
  </si>
  <si>
    <t>396</t>
  </si>
  <si>
    <t>551450003300.S</t>
  </si>
  <si>
    <t>Teleskopický sprchový stĺp s nástennou batériou a prepínačom</t>
  </si>
  <si>
    <t>-1205193063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</si>
  <si>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</si>
  <si>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</si>
  <si>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</si>
  <si>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</si>
  <si>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</si>
  <si>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</si>
  <si>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plast, GEBERIT alebo ekvivalent</t>
  </si>
  <si>
    <t>-1878270067</t>
  </si>
  <si>
    <t>118</t>
  </si>
  <si>
    <t>725869311</t>
  </si>
  <si>
    <t>Montáž zápachovej uzávierky pre zariaďovacie predmety, drezová do D 50 (pre jeden drez)</t>
  </si>
  <si>
    <t>706042394</t>
  </si>
  <si>
    <t>119</t>
  </si>
  <si>
    <t>551620007100</t>
  </si>
  <si>
    <t>Zápachová uzávierka kolenová pre jednodielne drezy, d 50 mm, G 1 1/2", vodorovný odtok, úsporný, s uhlovou hadicovou prípojkou, plast, GEBERIT alebo ekvivalent</t>
  </si>
  <si>
    <t>-1361701769</t>
  </si>
  <si>
    <t>397</t>
  </si>
  <si>
    <t>725869340.S</t>
  </si>
  <si>
    <t>Montáž zápachovej uzávierky pre zariaďovacie predmety, sprchovej do D 50</t>
  </si>
  <si>
    <t>-614693972</t>
  </si>
  <si>
    <t>398</t>
  </si>
  <si>
    <t>551620003400.S</t>
  </si>
  <si>
    <t>Zápachová uzávierka sprchových vaničiek DN 40/50</t>
  </si>
  <si>
    <t>-960011704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</si>
  <si>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</si>
  <si>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</si>
  <si>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</si>
  <si>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</si>
  <si>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</si>
  <si>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</si>
  <si>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</si>
  <si>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</si>
  <si>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</si>
  <si>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</si>
  <si>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</si>
  <si>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</si>
  <si>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</si>
  <si>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</si>
  <si>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Práce a dodávky M</t>
  </si>
  <si>
    <t>3</t>
  </si>
  <si>
    <t>23-M</t>
  </si>
  <si>
    <t>Montáže potrubia</t>
  </si>
  <si>
    <t>448</t>
  </si>
  <si>
    <t>230180063</t>
  </si>
  <si>
    <t>Montáž závesov</t>
  </si>
  <si>
    <t>64</t>
  </si>
  <si>
    <t>965275832</t>
  </si>
  <si>
    <t>449</t>
  </si>
  <si>
    <t>552810005800.S</t>
  </si>
  <si>
    <t>Záves stropný nadstaviteľný</t>
  </si>
  <si>
    <t>-1244577797</t>
  </si>
  <si>
    <t>202</t>
  </si>
  <si>
    <t>230180068</t>
  </si>
  <si>
    <t>Montáž rúrových dielov PE, PP DN 40</t>
  </si>
  <si>
    <t>-1833664179</t>
  </si>
  <si>
    <t>299</t>
  </si>
  <si>
    <t>198730026600</t>
  </si>
  <si>
    <t>Prechodka s vnútorným závitom, d 50 mm - 1 1/4", Mepla, červený bronz, O-krúžok EPDM, GEBERIT alebo ekvivalent</t>
  </si>
  <si>
    <t>-734217281</t>
  </si>
  <si>
    <t>HZS</t>
  </si>
  <si>
    <t>Hodinové zúčtovacie sadzby</t>
  </si>
  <si>
    <t>4</t>
  </si>
  <si>
    <t>99</t>
  </si>
  <si>
    <t>HZS000111.S</t>
  </si>
  <si>
    <t>Stavebno montážne práce menej náročne, pomocné alebo manupulačné (Tr. 1) v rozsahu viac ako 8 hodín</t>
  </si>
  <si>
    <t>hod</t>
  </si>
  <si>
    <t>262144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</si>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</sst>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2" borderId="20" xfId="0" applyNumberFormat="1" applyFont="1" applyFill="1" applyBorder="1" applyAlignment="1" applyProtection="1">
      <alignment vertical="center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167" fontId="0" fillId="2" borderId="20" xfId="0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5-19%20(ENAU)%20aktual%20rozpo&#269;et+PD/301-2020-05,06%20-%20Spojen&#225;%20&#353;kola%20Detva-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2 - SO-05 Technický príst..."/>
      <sheetName val="4 - SO-05 Technický príst..."/>
      <sheetName val="5 - SO-05 Technický príst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18. 3. 2022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3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Spojená škola Detva-Modernizácia odborného vzdelávania - stavebné úpravy budovy dielní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30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18. 3. 2022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10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24</v>
      </c>
      <c r="E30" s="12"/>
      <c r="F30" s="12"/>
      <c r="G30" s="12"/>
      <c r="H30" s="12"/>
      <c r="I30" s="12"/>
      <c r="J30" s="30">
        <f>ROUND(J125,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25</v>
      </c>
      <c r="G32" s="12"/>
      <c r="H32" s="12"/>
      <c r="I32" s="31" t="s">
        <v>26</v>
      </c>
      <c r="J32" s="31" t="s">
        <v>27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28</v>
      </c>
      <c r="E33" s="33" t="s">
        <v>29</v>
      </c>
      <c r="F33" s="34">
        <f>ROUND((ROUND((SUM(BE125:BE286)),  2) + SUM(BE288:BE292)), 2)</f>
        <v>0</v>
      </c>
      <c r="G33" s="35"/>
      <c r="H33" s="35"/>
      <c r="I33" s="36">
        <v>0.2</v>
      </c>
      <c r="J33" s="34">
        <f>ROUND((ROUND(((SUM(BE125:BE286))*I33),  2) + (SUM(BE288:BE292)*I33)),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30</v>
      </c>
      <c r="F34" s="34">
        <f>ROUND((ROUND((SUM(BF125:BF286)),  2) + SUM(BF288:BF292)), 2)</f>
        <v>0</v>
      </c>
      <c r="G34" s="35"/>
      <c r="H34" s="35"/>
      <c r="I34" s="36">
        <v>0.2</v>
      </c>
      <c r="J34" s="34">
        <f>ROUND((ROUND(((SUM(BF125:BF286))*I34),  2) + (SUM(BF288:BF292)*I34)),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31</v>
      </c>
      <c r="F35" s="37">
        <f>ROUND((ROUND((SUM(BG125:BG286)),  2) + SUM(BG288:BG292)),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32</v>
      </c>
      <c r="F36" s="37">
        <f>ROUND((ROUND((SUM(BH125:BH286)),  2) + SUM(BH288:BH292)),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33</v>
      </c>
      <c r="F37" s="34">
        <f>ROUND((ROUND((SUM(BI125:BI286)),  2) + SUM(BI288:BI292)),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34</v>
      </c>
      <c r="E39" s="41"/>
      <c r="F39" s="41"/>
      <c r="G39" s="42" t="s">
        <v>35</v>
      </c>
      <c r="H39" s="43" t="s">
        <v>36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37</v>
      </c>
      <c r="E50" s="47"/>
      <c r="F50" s="47"/>
      <c r="G50" s="46" t="s">
        <v>38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39</v>
      </c>
      <c r="E61" s="49"/>
      <c r="F61" s="50" t="s">
        <v>40</v>
      </c>
      <c r="G61" s="48" t="s">
        <v>39</v>
      </c>
      <c r="H61" s="49"/>
      <c r="I61" s="49"/>
      <c r="J61" s="51" t="s">
        <v>40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41</v>
      </c>
      <c r="E65" s="52"/>
      <c r="F65" s="52"/>
      <c r="G65" s="46" t="s">
        <v>42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39</v>
      </c>
      <c r="E76" s="49"/>
      <c r="F76" s="50" t="s">
        <v>40</v>
      </c>
      <c r="G76" s="48" t="s">
        <v>39</v>
      </c>
      <c r="H76" s="49"/>
      <c r="I76" s="49"/>
      <c r="J76" s="51" t="s">
        <v>40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43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Spojená škola Detva-Modernizácia odborného vzdelávania - stavebné úpravy budovy dielní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30" customHeight="1">
      <c r="A87" s="12"/>
      <c r="B87" s="13"/>
      <c r="C87" s="12"/>
      <c r="D87" s="12"/>
      <c r="E87" s="16" t="str">
        <f>E9</f>
        <v>5 - SO-05 Technický prístavok západný, SO-06 Administratívny prístavok - D.6 ZTI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Štúrová 848, 962 12 Detva, p.č.: 5079, k.ú.: Detva</v>
      </c>
      <c r="G89" s="12"/>
      <c r="H89" s="12"/>
      <c r="I89" s="9" t="s">
        <v>14</v>
      </c>
      <c r="J89" s="19" t="str">
        <f>IF(J12="","",J12)</f>
        <v>18. 3. 2022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Banskobystrický samosprávny kraj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44</v>
      </c>
      <c r="D94" s="39"/>
      <c r="E94" s="39"/>
      <c r="F94" s="39"/>
      <c r="G94" s="39"/>
      <c r="H94" s="39"/>
      <c r="I94" s="39"/>
      <c r="J94" s="59" t="s">
        <v>45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46</v>
      </c>
      <c r="D96" s="12"/>
      <c r="E96" s="12"/>
      <c r="F96" s="12"/>
      <c r="G96" s="12"/>
      <c r="H96" s="12"/>
      <c r="I96" s="12"/>
      <c r="J96" s="30">
        <f>J125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47</v>
      </c>
    </row>
    <row r="97" spans="1:31" s="61" customFormat="1" ht="24.9" customHeight="1">
      <c r="B97" s="62"/>
      <c r="D97" s="63" t="s">
        <v>48</v>
      </c>
      <c r="E97" s="64"/>
      <c r="F97" s="64"/>
      <c r="G97" s="64"/>
      <c r="H97" s="64"/>
      <c r="I97" s="64"/>
      <c r="J97" s="65">
        <f>J126</f>
        <v>0</v>
      </c>
      <c r="L97" s="62"/>
    </row>
    <row r="98" spans="1:31" s="66" customFormat="1" ht="19.95" customHeight="1">
      <c r="B98" s="67"/>
      <c r="D98" s="68" t="s">
        <v>49</v>
      </c>
      <c r="E98" s="69"/>
      <c r="F98" s="69"/>
      <c r="G98" s="69"/>
      <c r="H98" s="69"/>
      <c r="I98" s="69"/>
      <c r="J98" s="70">
        <f>J127</f>
        <v>0</v>
      </c>
      <c r="L98" s="67"/>
    </row>
    <row r="99" spans="1:31" s="66" customFormat="1" ht="19.95" customHeight="1">
      <c r="B99" s="67"/>
      <c r="D99" s="68" t="s">
        <v>50</v>
      </c>
      <c r="E99" s="69"/>
      <c r="F99" s="69"/>
      <c r="G99" s="69"/>
      <c r="H99" s="69"/>
      <c r="I99" s="69"/>
      <c r="J99" s="70">
        <f>J141</f>
        <v>0</v>
      </c>
      <c r="L99" s="67"/>
    </row>
    <row r="100" spans="1:31" s="66" customFormat="1" ht="19.95" customHeight="1">
      <c r="B100" s="67"/>
      <c r="D100" s="68" t="s">
        <v>51</v>
      </c>
      <c r="E100" s="69"/>
      <c r="F100" s="69"/>
      <c r="G100" s="69"/>
      <c r="H100" s="69"/>
      <c r="I100" s="69"/>
      <c r="J100" s="70">
        <f>J179</f>
        <v>0</v>
      </c>
      <c r="L100" s="67"/>
    </row>
    <row r="101" spans="1:31" s="66" customFormat="1" ht="19.95" customHeight="1">
      <c r="B101" s="67"/>
      <c r="D101" s="68" t="s">
        <v>52</v>
      </c>
      <c r="E101" s="69"/>
      <c r="F101" s="69"/>
      <c r="G101" s="69"/>
      <c r="H101" s="69"/>
      <c r="I101" s="69"/>
      <c r="J101" s="70">
        <f>J220</f>
        <v>0</v>
      </c>
      <c r="L101" s="67"/>
    </row>
    <row r="102" spans="1:31" s="61" customFormat="1" ht="24.9" customHeight="1">
      <c r="B102" s="62"/>
      <c r="D102" s="63" t="s">
        <v>53</v>
      </c>
      <c r="E102" s="64"/>
      <c r="F102" s="64"/>
      <c r="G102" s="64"/>
      <c r="H102" s="64"/>
      <c r="I102" s="64"/>
      <c r="J102" s="65">
        <f>J278</f>
        <v>0</v>
      </c>
      <c r="L102" s="62"/>
    </row>
    <row r="103" spans="1:31" s="66" customFormat="1" ht="19.95" customHeight="1">
      <c r="B103" s="67"/>
      <c r="D103" s="68" t="s">
        <v>54</v>
      </c>
      <c r="E103" s="69"/>
      <c r="F103" s="69"/>
      <c r="G103" s="69"/>
      <c r="H103" s="69"/>
      <c r="I103" s="69"/>
      <c r="J103" s="70">
        <f>J279</f>
        <v>0</v>
      </c>
      <c r="L103" s="67"/>
    </row>
    <row r="104" spans="1:31" s="61" customFormat="1" ht="24.9" customHeight="1">
      <c r="B104" s="62"/>
      <c r="D104" s="63" t="s">
        <v>55</v>
      </c>
      <c r="E104" s="64"/>
      <c r="F104" s="64"/>
      <c r="G104" s="64"/>
      <c r="H104" s="64"/>
      <c r="I104" s="64"/>
      <c r="J104" s="65">
        <f>J284</f>
        <v>0</v>
      </c>
      <c r="L104" s="62"/>
    </row>
    <row r="105" spans="1:31" s="61" customFormat="1" ht="21.75" customHeight="1">
      <c r="B105" s="62"/>
      <c r="D105" s="71" t="s">
        <v>56</v>
      </c>
      <c r="J105" s="72">
        <f>J287</f>
        <v>0</v>
      </c>
      <c r="L105" s="62"/>
    </row>
    <row r="106" spans="1:31" s="15" customFormat="1" ht="21.75" customHeight="1">
      <c r="A106" s="12"/>
      <c r="B106" s="13"/>
      <c r="C106" s="12"/>
      <c r="D106" s="12"/>
      <c r="E106" s="12"/>
      <c r="F106" s="12"/>
      <c r="G106" s="12"/>
      <c r="H106" s="12"/>
      <c r="I106" s="12"/>
      <c r="J106" s="12"/>
      <c r="K106" s="12"/>
      <c r="L106" s="14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s="15" customFormat="1" ht="6.9" customHeight="1">
      <c r="A107" s="12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14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11" spans="1:31" s="15" customFormat="1" ht="6.9" customHeight="1">
      <c r="A111" s="12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24.9" customHeight="1">
      <c r="A112" s="12"/>
      <c r="B112" s="13"/>
      <c r="C112" s="7" t="s">
        <v>57</v>
      </c>
      <c r="D112" s="12"/>
      <c r="E112" s="12"/>
      <c r="F112" s="12"/>
      <c r="G112" s="12"/>
      <c r="H112" s="12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6.9" customHeight="1">
      <c r="A113" s="12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2" customHeight="1">
      <c r="A114" s="12"/>
      <c r="B114" s="13"/>
      <c r="C114" s="9" t="s">
        <v>6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26.25" customHeight="1">
      <c r="A115" s="12"/>
      <c r="B115" s="13"/>
      <c r="C115" s="12"/>
      <c r="D115" s="12"/>
      <c r="E115" s="10" t="str">
        <f>E7</f>
        <v>Spojená škola Detva-Modernizácia odborného vzdelávania - stavebné úpravy budovy dielní</v>
      </c>
      <c r="F115" s="11"/>
      <c r="G115" s="11"/>
      <c r="H115" s="11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12" customHeight="1">
      <c r="A116" s="12"/>
      <c r="B116" s="13"/>
      <c r="C116" s="9" t="s">
        <v>7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30" customHeight="1">
      <c r="A117" s="12"/>
      <c r="B117" s="13"/>
      <c r="C117" s="12"/>
      <c r="D117" s="12"/>
      <c r="E117" s="16" t="str">
        <f>E9</f>
        <v>5 - SO-05 Technický prístavok západný, SO-06 Administratívny prístavok - D.6 ZTI</v>
      </c>
      <c r="F117" s="17"/>
      <c r="G117" s="17"/>
      <c r="H117" s="17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6.9" customHeight="1">
      <c r="A118" s="12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12" customHeight="1">
      <c r="A119" s="12"/>
      <c r="B119" s="13"/>
      <c r="C119" s="9" t="s">
        <v>12</v>
      </c>
      <c r="D119" s="12"/>
      <c r="E119" s="12"/>
      <c r="F119" s="18" t="str">
        <f>F12</f>
        <v>Štúrová 848, 962 12 Detva, p.č.: 5079, k.ú.: Detva</v>
      </c>
      <c r="G119" s="12"/>
      <c r="H119" s="12"/>
      <c r="I119" s="9" t="s">
        <v>14</v>
      </c>
      <c r="J119" s="19" t="str">
        <f>IF(J12="","",J12)</f>
        <v>18. 3. 2022</v>
      </c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5" s="15" customFormat="1" ht="25.65" customHeight="1">
      <c r="A121" s="12"/>
      <c r="B121" s="13"/>
      <c r="C121" s="9" t="s">
        <v>15</v>
      </c>
      <c r="D121" s="12"/>
      <c r="E121" s="12"/>
      <c r="F121" s="18" t="str">
        <f>E15</f>
        <v>Banskobystrický samosprávny kraj</v>
      </c>
      <c r="G121" s="12"/>
      <c r="H121" s="12"/>
      <c r="I121" s="9" t="s">
        <v>20</v>
      </c>
      <c r="J121" s="57" t="str">
        <f>E21</f>
        <v>Ing. Pavol Fedorčák, PhD.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5" s="15" customFormat="1" ht="25.65" customHeight="1">
      <c r="A122" s="12"/>
      <c r="B122" s="13"/>
      <c r="C122" s="9" t="s">
        <v>19</v>
      </c>
      <c r="D122" s="12"/>
      <c r="E122" s="12"/>
      <c r="F122" s="18" t="str">
        <f>IF(E18="","",E18)</f>
        <v>Vyplň údaj</v>
      </c>
      <c r="G122" s="12"/>
      <c r="H122" s="12"/>
      <c r="I122" s="9" t="s">
        <v>22</v>
      </c>
      <c r="J122" s="57" t="str">
        <f>E24</f>
        <v>Ing. Pavol Fedorčák, PhD.</v>
      </c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5" s="15" customFormat="1" ht="10.35" customHeight="1">
      <c r="A123" s="12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5" s="83" customFormat="1" ht="29.25" customHeight="1">
      <c r="A124" s="73"/>
      <c r="B124" s="74"/>
      <c r="C124" s="75" t="s">
        <v>58</v>
      </c>
      <c r="D124" s="76" t="s">
        <v>59</v>
      </c>
      <c r="E124" s="76" t="s">
        <v>60</v>
      </c>
      <c r="F124" s="76" t="s">
        <v>61</v>
      </c>
      <c r="G124" s="76" t="s">
        <v>62</v>
      </c>
      <c r="H124" s="76" t="s">
        <v>63</v>
      </c>
      <c r="I124" s="76" t="s">
        <v>64</v>
      </c>
      <c r="J124" s="77" t="s">
        <v>45</v>
      </c>
      <c r="K124" s="78" t="s">
        <v>65</v>
      </c>
      <c r="L124" s="79"/>
      <c r="M124" s="80" t="s">
        <v>10</v>
      </c>
      <c r="N124" s="81" t="s">
        <v>28</v>
      </c>
      <c r="O124" s="81" t="s">
        <v>66</v>
      </c>
      <c r="P124" s="81" t="s">
        <v>67</v>
      </c>
      <c r="Q124" s="81" t="s">
        <v>68</v>
      </c>
      <c r="R124" s="81" t="s">
        <v>69</v>
      </c>
      <c r="S124" s="81" t="s">
        <v>70</v>
      </c>
      <c r="T124" s="82" t="s">
        <v>71</v>
      </c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</row>
    <row r="125" spans="1:65" s="15" customFormat="1" ht="22.8" customHeight="1">
      <c r="A125" s="12"/>
      <c r="B125" s="13"/>
      <c r="C125" s="84" t="s">
        <v>46</v>
      </c>
      <c r="D125" s="12"/>
      <c r="E125" s="12"/>
      <c r="F125" s="12"/>
      <c r="G125" s="12"/>
      <c r="H125" s="12"/>
      <c r="I125" s="12"/>
      <c r="J125" s="85">
        <f>BK125</f>
        <v>0</v>
      </c>
      <c r="K125" s="12"/>
      <c r="L125" s="13"/>
      <c r="M125" s="86"/>
      <c r="N125" s="87"/>
      <c r="O125" s="28"/>
      <c r="P125" s="88">
        <f>P126+P278+P284+P287</f>
        <v>0</v>
      </c>
      <c r="Q125" s="28"/>
      <c r="R125" s="88">
        <f>R126+R278+R284+R287</f>
        <v>5.5121562400000004</v>
      </c>
      <c r="S125" s="28"/>
      <c r="T125" s="89">
        <f>T126+T278+T284+T287</f>
        <v>11.271179999999999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3" t="s">
        <v>72</v>
      </c>
      <c r="AU125" s="3" t="s">
        <v>47</v>
      </c>
      <c r="BK125" s="90">
        <f>BK126+BK278+BK284+BK287</f>
        <v>0</v>
      </c>
    </row>
    <row r="126" spans="1:65" s="91" customFormat="1" ht="25.95" customHeight="1">
      <c r="B126" s="92"/>
      <c r="D126" s="93" t="s">
        <v>72</v>
      </c>
      <c r="E126" s="94" t="s">
        <v>73</v>
      </c>
      <c r="F126" s="94" t="s">
        <v>74</v>
      </c>
      <c r="I126" s="95"/>
      <c r="J126" s="72">
        <f>BK126</f>
        <v>0</v>
      </c>
      <c r="L126" s="92"/>
      <c r="M126" s="96"/>
      <c r="N126" s="97"/>
      <c r="O126" s="97"/>
      <c r="P126" s="98">
        <f>P127+P141+P179+P220</f>
        <v>0</v>
      </c>
      <c r="Q126" s="97"/>
      <c r="R126" s="98">
        <f>R127+R141+R179+R220</f>
        <v>5.4096962400000006</v>
      </c>
      <c r="S126" s="97"/>
      <c r="T126" s="99">
        <f>T127+T141+T179+T220</f>
        <v>11.271179999999999</v>
      </c>
      <c r="AR126" s="93" t="s">
        <v>75</v>
      </c>
      <c r="AT126" s="100" t="s">
        <v>72</v>
      </c>
      <c r="AU126" s="100" t="s">
        <v>2</v>
      </c>
      <c r="AY126" s="93" t="s">
        <v>76</v>
      </c>
      <c r="BK126" s="101">
        <f>BK127+BK141+BK179+BK220</f>
        <v>0</v>
      </c>
    </row>
    <row r="127" spans="1:65" s="91" customFormat="1" ht="22.8" customHeight="1">
      <c r="B127" s="92"/>
      <c r="D127" s="93" t="s">
        <v>72</v>
      </c>
      <c r="E127" s="102" t="s">
        <v>77</v>
      </c>
      <c r="F127" s="102" t="s">
        <v>78</v>
      </c>
      <c r="I127" s="95"/>
      <c r="J127" s="103">
        <f>BK127</f>
        <v>0</v>
      </c>
      <c r="L127" s="92"/>
      <c r="M127" s="96"/>
      <c r="N127" s="97"/>
      <c r="O127" s="97"/>
      <c r="P127" s="98">
        <f>SUM(P128:P140)</f>
        <v>0</v>
      </c>
      <c r="Q127" s="97"/>
      <c r="R127" s="98">
        <f>SUM(R128:R140)</f>
        <v>5.6235E-2</v>
      </c>
      <c r="S127" s="97"/>
      <c r="T127" s="99">
        <f>SUM(T128:T140)</f>
        <v>0</v>
      </c>
      <c r="AR127" s="93" t="s">
        <v>75</v>
      </c>
      <c r="AT127" s="100" t="s">
        <v>72</v>
      </c>
      <c r="AU127" s="100" t="s">
        <v>79</v>
      </c>
      <c r="AY127" s="93" t="s">
        <v>76</v>
      </c>
      <c r="BK127" s="101">
        <f>SUM(BK128:BK140)</f>
        <v>0</v>
      </c>
    </row>
    <row r="128" spans="1:65" s="15" customFormat="1" ht="21.75" customHeight="1">
      <c r="A128" s="12"/>
      <c r="B128" s="104"/>
      <c r="C128" s="105" t="s">
        <v>80</v>
      </c>
      <c r="D128" s="105" t="s">
        <v>81</v>
      </c>
      <c r="E128" s="106" t="s">
        <v>82</v>
      </c>
      <c r="F128" s="107" t="s">
        <v>83</v>
      </c>
      <c r="G128" s="108" t="s">
        <v>84</v>
      </c>
      <c r="H128" s="109">
        <v>581.5</v>
      </c>
      <c r="I128" s="110"/>
      <c r="J128" s="111">
        <f t="shared" ref="J128:J140" si="0">ROUND(I128*H128,2)</f>
        <v>0</v>
      </c>
      <c r="K128" s="112"/>
      <c r="L128" s="13"/>
      <c r="M128" s="113" t="s">
        <v>10</v>
      </c>
      <c r="N128" s="114" t="s">
        <v>30</v>
      </c>
      <c r="O128" s="115"/>
      <c r="P128" s="116">
        <f t="shared" ref="P128:P140" si="1">O128*H128</f>
        <v>0</v>
      </c>
      <c r="Q128" s="116">
        <v>3.0000000000000001E-5</v>
      </c>
      <c r="R128" s="116">
        <f t="shared" ref="R128:R140" si="2">Q128*H128</f>
        <v>1.7445000000000002E-2</v>
      </c>
      <c r="S128" s="116">
        <v>0</v>
      </c>
      <c r="T128" s="117">
        <f t="shared" ref="T128:T140" si="3">S128*H128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8" t="s">
        <v>85</v>
      </c>
      <c r="AT128" s="118" t="s">
        <v>81</v>
      </c>
      <c r="AU128" s="118" t="s">
        <v>75</v>
      </c>
      <c r="AY128" s="3" t="s">
        <v>76</v>
      </c>
      <c r="BE128" s="119">
        <f t="shared" ref="BE128:BE140" si="4">IF(N128="základná",J128,0)</f>
        <v>0</v>
      </c>
      <c r="BF128" s="119">
        <f t="shared" ref="BF128:BF140" si="5">IF(N128="znížená",J128,0)</f>
        <v>0</v>
      </c>
      <c r="BG128" s="119">
        <f t="shared" ref="BG128:BG140" si="6">IF(N128="zákl. prenesená",J128,0)</f>
        <v>0</v>
      </c>
      <c r="BH128" s="119">
        <f t="shared" ref="BH128:BH140" si="7">IF(N128="zníž. prenesená",J128,0)</f>
        <v>0</v>
      </c>
      <c r="BI128" s="119">
        <f t="shared" ref="BI128:BI140" si="8">IF(N128="nulová",J128,0)</f>
        <v>0</v>
      </c>
      <c r="BJ128" s="3" t="s">
        <v>75</v>
      </c>
      <c r="BK128" s="119">
        <f t="shared" ref="BK128:BK140" si="9">ROUND(I128*H128,2)</f>
        <v>0</v>
      </c>
      <c r="BL128" s="3" t="s">
        <v>85</v>
      </c>
      <c r="BM128" s="118" t="s">
        <v>86</v>
      </c>
    </row>
    <row r="129" spans="1:65" s="15" customFormat="1" ht="37.799999999999997" customHeight="1">
      <c r="A129" s="12"/>
      <c r="B129" s="104"/>
      <c r="C129" s="120" t="s">
        <v>87</v>
      </c>
      <c r="D129" s="120" t="s">
        <v>88</v>
      </c>
      <c r="E129" s="121" t="s">
        <v>89</v>
      </c>
      <c r="F129" s="122" t="s">
        <v>90</v>
      </c>
      <c r="G129" s="123" t="s">
        <v>84</v>
      </c>
      <c r="H129" s="124">
        <v>287</v>
      </c>
      <c r="I129" s="125"/>
      <c r="J129" s="126">
        <f t="shared" si="0"/>
        <v>0</v>
      </c>
      <c r="K129" s="127"/>
      <c r="L129" s="128"/>
      <c r="M129" s="129" t="s">
        <v>10</v>
      </c>
      <c r="N129" s="130" t="s">
        <v>30</v>
      </c>
      <c r="O129" s="115"/>
      <c r="P129" s="116">
        <f t="shared" si="1"/>
        <v>0</v>
      </c>
      <c r="Q129" s="116">
        <v>4.0000000000000003E-5</v>
      </c>
      <c r="R129" s="116">
        <f t="shared" si="2"/>
        <v>1.1480000000000001E-2</v>
      </c>
      <c r="S129" s="116">
        <v>0</v>
      </c>
      <c r="T129" s="117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8" t="s">
        <v>91</v>
      </c>
      <c r="AT129" s="118" t="s">
        <v>88</v>
      </c>
      <c r="AU129" s="118" t="s">
        <v>75</v>
      </c>
      <c r="AY129" s="3" t="s">
        <v>76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3" t="s">
        <v>75</v>
      </c>
      <c r="BK129" s="119">
        <f t="shared" si="9"/>
        <v>0</v>
      </c>
      <c r="BL129" s="3" t="s">
        <v>85</v>
      </c>
      <c r="BM129" s="118" t="s">
        <v>92</v>
      </c>
    </row>
    <row r="130" spans="1:65" s="15" customFormat="1" ht="37.799999999999997" customHeight="1">
      <c r="A130" s="12"/>
      <c r="B130" s="104"/>
      <c r="C130" s="120" t="s">
        <v>93</v>
      </c>
      <c r="D130" s="120" t="s">
        <v>88</v>
      </c>
      <c r="E130" s="121" t="s">
        <v>94</v>
      </c>
      <c r="F130" s="122" t="s">
        <v>95</v>
      </c>
      <c r="G130" s="123" t="s">
        <v>84</v>
      </c>
      <c r="H130" s="124">
        <v>50</v>
      </c>
      <c r="I130" s="125"/>
      <c r="J130" s="126">
        <f t="shared" si="0"/>
        <v>0</v>
      </c>
      <c r="K130" s="127"/>
      <c r="L130" s="128"/>
      <c r="M130" s="129" t="s">
        <v>10</v>
      </c>
      <c r="N130" s="130" t="s">
        <v>30</v>
      </c>
      <c r="O130" s="115"/>
      <c r="P130" s="116">
        <f t="shared" si="1"/>
        <v>0</v>
      </c>
      <c r="Q130" s="116">
        <v>1.4999999999999999E-4</v>
      </c>
      <c r="R130" s="116">
        <f t="shared" si="2"/>
        <v>7.4999999999999997E-3</v>
      </c>
      <c r="S130" s="116">
        <v>0</v>
      </c>
      <c r="T130" s="117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8" t="s">
        <v>91</v>
      </c>
      <c r="AT130" s="118" t="s">
        <v>88</v>
      </c>
      <c r="AU130" s="118" t="s">
        <v>75</v>
      </c>
      <c r="AY130" s="3" t="s">
        <v>76</v>
      </c>
      <c r="BE130" s="119">
        <f t="shared" si="4"/>
        <v>0</v>
      </c>
      <c r="BF130" s="119">
        <f t="shared" si="5"/>
        <v>0</v>
      </c>
      <c r="BG130" s="119">
        <f t="shared" si="6"/>
        <v>0</v>
      </c>
      <c r="BH130" s="119">
        <f t="shared" si="7"/>
        <v>0</v>
      </c>
      <c r="BI130" s="119">
        <f t="shared" si="8"/>
        <v>0</v>
      </c>
      <c r="BJ130" s="3" t="s">
        <v>75</v>
      </c>
      <c r="BK130" s="119">
        <f t="shared" si="9"/>
        <v>0</v>
      </c>
      <c r="BL130" s="3" t="s">
        <v>85</v>
      </c>
      <c r="BM130" s="118" t="s">
        <v>96</v>
      </c>
    </row>
    <row r="131" spans="1:65" s="15" customFormat="1" ht="37.799999999999997" customHeight="1">
      <c r="A131" s="12"/>
      <c r="B131" s="104"/>
      <c r="C131" s="120" t="s">
        <v>97</v>
      </c>
      <c r="D131" s="120" t="s">
        <v>88</v>
      </c>
      <c r="E131" s="121" t="s">
        <v>98</v>
      </c>
      <c r="F131" s="122" t="s">
        <v>99</v>
      </c>
      <c r="G131" s="123" t="s">
        <v>84</v>
      </c>
      <c r="H131" s="124">
        <v>56.5</v>
      </c>
      <c r="I131" s="125"/>
      <c r="J131" s="126">
        <f t="shared" si="0"/>
        <v>0</v>
      </c>
      <c r="K131" s="127"/>
      <c r="L131" s="128"/>
      <c r="M131" s="129" t="s">
        <v>10</v>
      </c>
      <c r="N131" s="130" t="s">
        <v>30</v>
      </c>
      <c r="O131" s="115"/>
      <c r="P131" s="116">
        <f t="shared" si="1"/>
        <v>0</v>
      </c>
      <c r="Q131" s="116">
        <v>1E-4</v>
      </c>
      <c r="R131" s="116">
        <f t="shared" si="2"/>
        <v>5.6500000000000005E-3</v>
      </c>
      <c r="S131" s="116">
        <v>0</v>
      </c>
      <c r="T131" s="117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8" t="s">
        <v>91</v>
      </c>
      <c r="AT131" s="118" t="s">
        <v>88</v>
      </c>
      <c r="AU131" s="118" t="s">
        <v>75</v>
      </c>
      <c r="AY131" s="3" t="s">
        <v>76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3" t="s">
        <v>75</v>
      </c>
      <c r="BK131" s="119">
        <f t="shared" si="9"/>
        <v>0</v>
      </c>
      <c r="BL131" s="3" t="s">
        <v>85</v>
      </c>
      <c r="BM131" s="118" t="s">
        <v>100</v>
      </c>
    </row>
    <row r="132" spans="1:65" s="15" customFormat="1" ht="37.799999999999997" customHeight="1">
      <c r="A132" s="12"/>
      <c r="B132" s="104"/>
      <c r="C132" s="120" t="s">
        <v>101</v>
      </c>
      <c r="D132" s="120" t="s">
        <v>88</v>
      </c>
      <c r="E132" s="121" t="s">
        <v>102</v>
      </c>
      <c r="F132" s="122" t="s">
        <v>103</v>
      </c>
      <c r="G132" s="123" t="s">
        <v>84</v>
      </c>
      <c r="H132" s="124">
        <v>19</v>
      </c>
      <c r="I132" s="125"/>
      <c r="J132" s="126">
        <f t="shared" si="0"/>
        <v>0</v>
      </c>
      <c r="K132" s="127"/>
      <c r="L132" s="128"/>
      <c r="M132" s="129" t="s">
        <v>10</v>
      </c>
      <c r="N132" s="130" t="s">
        <v>30</v>
      </c>
      <c r="O132" s="115"/>
      <c r="P132" s="116">
        <f t="shared" si="1"/>
        <v>0</v>
      </c>
      <c r="Q132" s="116">
        <v>2.0000000000000002E-5</v>
      </c>
      <c r="R132" s="116">
        <f t="shared" si="2"/>
        <v>3.8000000000000002E-4</v>
      </c>
      <c r="S132" s="116">
        <v>0</v>
      </c>
      <c r="T132" s="117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8" t="s">
        <v>91</v>
      </c>
      <c r="AT132" s="118" t="s">
        <v>88</v>
      </c>
      <c r="AU132" s="118" t="s">
        <v>75</v>
      </c>
      <c r="AY132" s="3" t="s">
        <v>76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3" t="s">
        <v>75</v>
      </c>
      <c r="BK132" s="119">
        <f t="shared" si="9"/>
        <v>0</v>
      </c>
      <c r="BL132" s="3" t="s">
        <v>85</v>
      </c>
      <c r="BM132" s="118" t="s">
        <v>104</v>
      </c>
    </row>
    <row r="133" spans="1:65" s="15" customFormat="1" ht="37.799999999999997" customHeight="1">
      <c r="A133" s="12"/>
      <c r="B133" s="104"/>
      <c r="C133" s="120" t="s">
        <v>105</v>
      </c>
      <c r="D133" s="120" t="s">
        <v>88</v>
      </c>
      <c r="E133" s="121" t="s">
        <v>106</v>
      </c>
      <c r="F133" s="122" t="s">
        <v>107</v>
      </c>
      <c r="G133" s="123" t="s">
        <v>84</v>
      </c>
      <c r="H133" s="124">
        <v>45</v>
      </c>
      <c r="I133" s="125"/>
      <c r="J133" s="126">
        <f t="shared" si="0"/>
        <v>0</v>
      </c>
      <c r="K133" s="127"/>
      <c r="L133" s="128"/>
      <c r="M133" s="129" t="s">
        <v>10</v>
      </c>
      <c r="N133" s="130" t="s">
        <v>30</v>
      </c>
      <c r="O133" s="115"/>
      <c r="P133" s="116">
        <f t="shared" si="1"/>
        <v>0</v>
      </c>
      <c r="Q133" s="116">
        <v>4.0000000000000003E-5</v>
      </c>
      <c r="R133" s="116">
        <f t="shared" si="2"/>
        <v>1.8000000000000002E-3</v>
      </c>
      <c r="S133" s="116">
        <v>0</v>
      </c>
      <c r="T133" s="117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8" t="s">
        <v>91</v>
      </c>
      <c r="AT133" s="118" t="s">
        <v>88</v>
      </c>
      <c r="AU133" s="118" t="s">
        <v>75</v>
      </c>
      <c r="AY133" s="3" t="s">
        <v>76</v>
      </c>
      <c r="BE133" s="119">
        <f t="shared" si="4"/>
        <v>0</v>
      </c>
      <c r="BF133" s="119">
        <f t="shared" si="5"/>
        <v>0</v>
      </c>
      <c r="BG133" s="119">
        <f t="shared" si="6"/>
        <v>0</v>
      </c>
      <c r="BH133" s="119">
        <f t="shared" si="7"/>
        <v>0</v>
      </c>
      <c r="BI133" s="119">
        <f t="shared" si="8"/>
        <v>0</v>
      </c>
      <c r="BJ133" s="3" t="s">
        <v>75</v>
      </c>
      <c r="BK133" s="119">
        <f t="shared" si="9"/>
        <v>0</v>
      </c>
      <c r="BL133" s="3" t="s">
        <v>85</v>
      </c>
      <c r="BM133" s="118" t="s">
        <v>108</v>
      </c>
    </row>
    <row r="134" spans="1:65" s="15" customFormat="1" ht="37.799999999999997" customHeight="1">
      <c r="A134" s="12"/>
      <c r="B134" s="104"/>
      <c r="C134" s="120" t="s">
        <v>109</v>
      </c>
      <c r="D134" s="120" t="s">
        <v>88</v>
      </c>
      <c r="E134" s="121" t="s">
        <v>110</v>
      </c>
      <c r="F134" s="122" t="s">
        <v>111</v>
      </c>
      <c r="G134" s="123" t="s">
        <v>84</v>
      </c>
      <c r="H134" s="124">
        <v>169</v>
      </c>
      <c r="I134" s="125"/>
      <c r="J134" s="126">
        <f t="shared" si="0"/>
        <v>0</v>
      </c>
      <c r="K134" s="127"/>
      <c r="L134" s="128"/>
      <c r="M134" s="129" t="s">
        <v>10</v>
      </c>
      <c r="N134" s="130" t="s">
        <v>30</v>
      </c>
      <c r="O134" s="115"/>
      <c r="P134" s="116">
        <f t="shared" si="1"/>
        <v>0</v>
      </c>
      <c r="Q134" s="116">
        <v>6.0000000000000002E-5</v>
      </c>
      <c r="R134" s="116">
        <f t="shared" si="2"/>
        <v>1.014E-2</v>
      </c>
      <c r="S134" s="116">
        <v>0</v>
      </c>
      <c r="T134" s="117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8" t="s">
        <v>91</v>
      </c>
      <c r="AT134" s="118" t="s">
        <v>88</v>
      </c>
      <c r="AU134" s="118" t="s">
        <v>75</v>
      </c>
      <c r="AY134" s="3" t="s">
        <v>76</v>
      </c>
      <c r="BE134" s="119">
        <f t="shared" si="4"/>
        <v>0</v>
      </c>
      <c r="BF134" s="119">
        <f t="shared" si="5"/>
        <v>0</v>
      </c>
      <c r="BG134" s="119">
        <f t="shared" si="6"/>
        <v>0</v>
      </c>
      <c r="BH134" s="119">
        <f t="shared" si="7"/>
        <v>0</v>
      </c>
      <c r="BI134" s="119">
        <f t="shared" si="8"/>
        <v>0</v>
      </c>
      <c r="BJ134" s="3" t="s">
        <v>75</v>
      </c>
      <c r="BK134" s="119">
        <f t="shared" si="9"/>
        <v>0</v>
      </c>
      <c r="BL134" s="3" t="s">
        <v>85</v>
      </c>
      <c r="BM134" s="118" t="s">
        <v>112</v>
      </c>
    </row>
    <row r="135" spans="1:65" s="15" customFormat="1" ht="21.75" customHeight="1">
      <c r="A135" s="12"/>
      <c r="B135" s="104"/>
      <c r="C135" s="105" t="s">
        <v>113</v>
      </c>
      <c r="D135" s="105" t="s">
        <v>81</v>
      </c>
      <c r="E135" s="106" t="s">
        <v>114</v>
      </c>
      <c r="F135" s="107" t="s">
        <v>115</v>
      </c>
      <c r="G135" s="108" t="s">
        <v>84</v>
      </c>
      <c r="H135" s="109">
        <v>6</v>
      </c>
      <c r="I135" s="110"/>
      <c r="J135" s="111">
        <f t="shared" si="0"/>
        <v>0</v>
      </c>
      <c r="K135" s="112"/>
      <c r="L135" s="13"/>
      <c r="M135" s="113" t="s">
        <v>10</v>
      </c>
      <c r="N135" s="114" t="s">
        <v>30</v>
      </c>
      <c r="O135" s="115"/>
      <c r="P135" s="116">
        <f t="shared" si="1"/>
        <v>0</v>
      </c>
      <c r="Q135" s="116">
        <v>3.0000000000000001E-5</v>
      </c>
      <c r="R135" s="116">
        <f t="shared" si="2"/>
        <v>1.8000000000000001E-4</v>
      </c>
      <c r="S135" s="116">
        <v>0</v>
      </c>
      <c r="T135" s="117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8" t="s">
        <v>85</v>
      </c>
      <c r="AT135" s="118" t="s">
        <v>81</v>
      </c>
      <c r="AU135" s="118" t="s">
        <v>75</v>
      </c>
      <c r="AY135" s="3" t="s">
        <v>76</v>
      </c>
      <c r="BE135" s="119">
        <f t="shared" si="4"/>
        <v>0</v>
      </c>
      <c r="BF135" s="119">
        <f t="shared" si="5"/>
        <v>0</v>
      </c>
      <c r="BG135" s="119">
        <f t="shared" si="6"/>
        <v>0</v>
      </c>
      <c r="BH135" s="119">
        <f t="shared" si="7"/>
        <v>0</v>
      </c>
      <c r="BI135" s="119">
        <f t="shared" si="8"/>
        <v>0</v>
      </c>
      <c r="BJ135" s="3" t="s">
        <v>75</v>
      </c>
      <c r="BK135" s="119">
        <f t="shared" si="9"/>
        <v>0</v>
      </c>
      <c r="BL135" s="3" t="s">
        <v>85</v>
      </c>
      <c r="BM135" s="118" t="s">
        <v>116</v>
      </c>
    </row>
    <row r="136" spans="1:65" s="15" customFormat="1" ht="37.799999999999997" customHeight="1">
      <c r="A136" s="12"/>
      <c r="B136" s="104"/>
      <c r="C136" s="120" t="s">
        <v>117</v>
      </c>
      <c r="D136" s="120" t="s">
        <v>88</v>
      </c>
      <c r="E136" s="121" t="s">
        <v>118</v>
      </c>
      <c r="F136" s="122" t="s">
        <v>119</v>
      </c>
      <c r="G136" s="123" t="s">
        <v>84</v>
      </c>
      <c r="H136" s="124">
        <v>6</v>
      </c>
      <c r="I136" s="125"/>
      <c r="J136" s="126">
        <f t="shared" si="0"/>
        <v>0</v>
      </c>
      <c r="K136" s="127"/>
      <c r="L136" s="128"/>
      <c r="M136" s="129" t="s">
        <v>10</v>
      </c>
      <c r="N136" s="130" t="s">
        <v>30</v>
      </c>
      <c r="O136" s="115"/>
      <c r="P136" s="116">
        <f t="shared" si="1"/>
        <v>0</v>
      </c>
      <c r="Q136" s="116">
        <v>1E-4</v>
      </c>
      <c r="R136" s="116">
        <f t="shared" si="2"/>
        <v>6.0000000000000006E-4</v>
      </c>
      <c r="S136" s="116">
        <v>0</v>
      </c>
      <c r="T136" s="117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8" t="s">
        <v>91</v>
      </c>
      <c r="AT136" s="118" t="s">
        <v>88</v>
      </c>
      <c r="AU136" s="118" t="s">
        <v>75</v>
      </c>
      <c r="AY136" s="3" t="s">
        <v>76</v>
      </c>
      <c r="BE136" s="119">
        <f t="shared" si="4"/>
        <v>0</v>
      </c>
      <c r="BF136" s="119">
        <f t="shared" si="5"/>
        <v>0</v>
      </c>
      <c r="BG136" s="119">
        <f t="shared" si="6"/>
        <v>0</v>
      </c>
      <c r="BH136" s="119">
        <f t="shared" si="7"/>
        <v>0</v>
      </c>
      <c r="BI136" s="119">
        <f t="shared" si="8"/>
        <v>0</v>
      </c>
      <c r="BJ136" s="3" t="s">
        <v>75</v>
      </c>
      <c r="BK136" s="119">
        <f t="shared" si="9"/>
        <v>0</v>
      </c>
      <c r="BL136" s="3" t="s">
        <v>85</v>
      </c>
      <c r="BM136" s="118" t="s">
        <v>120</v>
      </c>
    </row>
    <row r="137" spans="1:65" s="15" customFormat="1" ht="24.15" customHeight="1">
      <c r="A137" s="12"/>
      <c r="B137" s="104"/>
      <c r="C137" s="105" t="s">
        <v>121</v>
      </c>
      <c r="D137" s="105" t="s">
        <v>81</v>
      </c>
      <c r="E137" s="106" t="s">
        <v>122</v>
      </c>
      <c r="F137" s="107" t="s">
        <v>123</v>
      </c>
      <c r="G137" s="108" t="s">
        <v>84</v>
      </c>
      <c r="H137" s="109">
        <v>2</v>
      </c>
      <c r="I137" s="110"/>
      <c r="J137" s="111">
        <f t="shared" si="0"/>
        <v>0</v>
      </c>
      <c r="K137" s="112"/>
      <c r="L137" s="13"/>
      <c r="M137" s="113" t="s">
        <v>10</v>
      </c>
      <c r="N137" s="114" t="s">
        <v>30</v>
      </c>
      <c r="O137" s="115"/>
      <c r="P137" s="116">
        <f t="shared" si="1"/>
        <v>0</v>
      </c>
      <c r="Q137" s="116">
        <v>3.0000000000000001E-5</v>
      </c>
      <c r="R137" s="116">
        <f t="shared" si="2"/>
        <v>6.0000000000000002E-5</v>
      </c>
      <c r="S137" s="116">
        <v>0</v>
      </c>
      <c r="T137" s="117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8" t="s">
        <v>85</v>
      </c>
      <c r="AT137" s="118" t="s">
        <v>81</v>
      </c>
      <c r="AU137" s="118" t="s">
        <v>75</v>
      </c>
      <c r="AY137" s="3" t="s">
        <v>76</v>
      </c>
      <c r="BE137" s="119">
        <f t="shared" si="4"/>
        <v>0</v>
      </c>
      <c r="BF137" s="119">
        <f t="shared" si="5"/>
        <v>0</v>
      </c>
      <c r="BG137" s="119">
        <f t="shared" si="6"/>
        <v>0</v>
      </c>
      <c r="BH137" s="119">
        <f t="shared" si="7"/>
        <v>0</v>
      </c>
      <c r="BI137" s="119">
        <f t="shared" si="8"/>
        <v>0</v>
      </c>
      <c r="BJ137" s="3" t="s">
        <v>75</v>
      </c>
      <c r="BK137" s="119">
        <f t="shared" si="9"/>
        <v>0</v>
      </c>
      <c r="BL137" s="3" t="s">
        <v>85</v>
      </c>
      <c r="BM137" s="118" t="s">
        <v>124</v>
      </c>
    </row>
    <row r="138" spans="1:65" s="15" customFormat="1" ht="37.799999999999997" customHeight="1">
      <c r="A138" s="12"/>
      <c r="B138" s="104"/>
      <c r="C138" s="120" t="s">
        <v>125</v>
      </c>
      <c r="D138" s="120" t="s">
        <v>88</v>
      </c>
      <c r="E138" s="121" t="s">
        <v>126</v>
      </c>
      <c r="F138" s="122" t="s">
        <v>127</v>
      </c>
      <c r="G138" s="123" t="s">
        <v>84</v>
      </c>
      <c r="H138" s="124">
        <v>2</v>
      </c>
      <c r="I138" s="125"/>
      <c r="J138" s="126">
        <f t="shared" si="0"/>
        <v>0</v>
      </c>
      <c r="K138" s="127"/>
      <c r="L138" s="128"/>
      <c r="M138" s="129" t="s">
        <v>10</v>
      </c>
      <c r="N138" s="130" t="s">
        <v>30</v>
      </c>
      <c r="O138" s="115"/>
      <c r="P138" s="116">
        <f t="shared" si="1"/>
        <v>0</v>
      </c>
      <c r="Q138" s="116">
        <v>5.0000000000000001E-4</v>
      </c>
      <c r="R138" s="116">
        <f t="shared" si="2"/>
        <v>1E-3</v>
      </c>
      <c r="S138" s="116">
        <v>0</v>
      </c>
      <c r="T138" s="117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8" t="s">
        <v>91</v>
      </c>
      <c r="AT138" s="118" t="s">
        <v>88</v>
      </c>
      <c r="AU138" s="118" t="s">
        <v>75</v>
      </c>
      <c r="AY138" s="3" t="s">
        <v>76</v>
      </c>
      <c r="BE138" s="119">
        <f t="shared" si="4"/>
        <v>0</v>
      </c>
      <c r="BF138" s="119">
        <f t="shared" si="5"/>
        <v>0</v>
      </c>
      <c r="BG138" s="119">
        <f t="shared" si="6"/>
        <v>0</v>
      </c>
      <c r="BH138" s="119">
        <f t="shared" si="7"/>
        <v>0</v>
      </c>
      <c r="BI138" s="119">
        <f t="shared" si="8"/>
        <v>0</v>
      </c>
      <c r="BJ138" s="3" t="s">
        <v>75</v>
      </c>
      <c r="BK138" s="119">
        <f t="shared" si="9"/>
        <v>0</v>
      </c>
      <c r="BL138" s="3" t="s">
        <v>85</v>
      </c>
      <c r="BM138" s="118" t="s">
        <v>128</v>
      </c>
    </row>
    <row r="139" spans="1:65" s="15" customFormat="1" ht="24.15" customHeight="1">
      <c r="A139" s="12"/>
      <c r="B139" s="104"/>
      <c r="C139" s="105" t="s">
        <v>129</v>
      </c>
      <c r="D139" s="105" t="s">
        <v>81</v>
      </c>
      <c r="E139" s="106" t="s">
        <v>130</v>
      </c>
      <c r="F139" s="107" t="s">
        <v>131</v>
      </c>
      <c r="G139" s="108" t="s">
        <v>132</v>
      </c>
      <c r="H139" s="109"/>
      <c r="I139" s="110"/>
      <c r="J139" s="111">
        <f t="shared" si="0"/>
        <v>0</v>
      </c>
      <c r="K139" s="112"/>
      <c r="L139" s="13"/>
      <c r="M139" s="113" t="s">
        <v>10</v>
      </c>
      <c r="N139" s="114" t="s">
        <v>30</v>
      </c>
      <c r="O139" s="115"/>
      <c r="P139" s="116">
        <f t="shared" si="1"/>
        <v>0</v>
      </c>
      <c r="Q139" s="116">
        <v>0</v>
      </c>
      <c r="R139" s="116">
        <f t="shared" si="2"/>
        <v>0</v>
      </c>
      <c r="S139" s="116">
        <v>0</v>
      </c>
      <c r="T139" s="117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8" t="s">
        <v>85</v>
      </c>
      <c r="AT139" s="118" t="s">
        <v>81</v>
      </c>
      <c r="AU139" s="118" t="s">
        <v>75</v>
      </c>
      <c r="AY139" s="3" t="s">
        <v>76</v>
      </c>
      <c r="BE139" s="119">
        <f t="shared" si="4"/>
        <v>0</v>
      </c>
      <c r="BF139" s="119">
        <f t="shared" si="5"/>
        <v>0</v>
      </c>
      <c r="BG139" s="119">
        <f t="shared" si="6"/>
        <v>0</v>
      </c>
      <c r="BH139" s="119">
        <f t="shared" si="7"/>
        <v>0</v>
      </c>
      <c r="BI139" s="119">
        <f t="shared" si="8"/>
        <v>0</v>
      </c>
      <c r="BJ139" s="3" t="s">
        <v>75</v>
      </c>
      <c r="BK139" s="119">
        <f t="shared" si="9"/>
        <v>0</v>
      </c>
      <c r="BL139" s="3" t="s">
        <v>85</v>
      </c>
      <c r="BM139" s="118" t="s">
        <v>133</v>
      </c>
    </row>
    <row r="140" spans="1:65" s="15" customFormat="1" ht="24.15" customHeight="1">
      <c r="A140" s="12"/>
      <c r="B140" s="104"/>
      <c r="C140" s="105" t="s">
        <v>134</v>
      </c>
      <c r="D140" s="105" t="s">
        <v>81</v>
      </c>
      <c r="E140" s="106" t="s">
        <v>135</v>
      </c>
      <c r="F140" s="107" t="s">
        <v>136</v>
      </c>
      <c r="G140" s="108" t="s">
        <v>132</v>
      </c>
      <c r="H140" s="109"/>
      <c r="I140" s="110"/>
      <c r="J140" s="111">
        <f t="shared" si="0"/>
        <v>0</v>
      </c>
      <c r="K140" s="112"/>
      <c r="L140" s="13"/>
      <c r="M140" s="113" t="s">
        <v>10</v>
      </c>
      <c r="N140" s="114" t="s">
        <v>30</v>
      </c>
      <c r="O140" s="115"/>
      <c r="P140" s="116">
        <f t="shared" si="1"/>
        <v>0</v>
      </c>
      <c r="Q140" s="116">
        <v>0</v>
      </c>
      <c r="R140" s="116">
        <f t="shared" si="2"/>
        <v>0</v>
      </c>
      <c r="S140" s="116">
        <v>0</v>
      </c>
      <c r="T140" s="117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8" t="s">
        <v>85</v>
      </c>
      <c r="AT140" s="118" t="s">
        <v>81</v>
      </c>
      <c r="AU140" s="118" t="s">
        <v>75</v>
      </c>
      <c r="AY140" s="3" t="s">
        <v>76</v>
      </c>
      <c r="BE140" s="119">
        <f t="shared" si="4"/>
        <v>0</v>
      </c>
      <c r="BF140" s="119">
        <f t="shared" si="5"/>
        <v>0</v>
      </c>
      <c r="BG140" s="119">
        <f t="shared" si="6"/>
        <v>0</v>
      </c>
      <c r="BH140" s="119">
        <f t="shared" si="7"/>
        <v>0</v>
      </c>
      <c r="BI140" s="119">
        <f t="shared" si="8"/>
        <v>0</v>
      </c>
      <c r="BJ140" s="3" t="s">
        <v>75</v>
      </c>
      <c r="BK140" s="119">
        <f t="shared" si="9"/>
        <v>0</v>
      </c>
      <c r="BL140" s="3" t="s">
        <v>85</v>
      </c>
      <c r="BM140" s="118" t="s">
        <v>85</v>
      </c>
    </row>
    <row r="141" spans="1:65" s="91" customFormat="1" ht="22.8" customHeight="1">
      <c r="B141" s="92"/>
      <c r="D141" s="93" t="s">
        <v>72</v>
      </c>
      <c r="E141" s="102" t="s">
        <v>137</v>
      </c>
      <c r="F141" s="102" t="s">
        <v>138</v>
      </c>
      <c r="I141" s="95"/>
      <c r="J141" s="103">
        <f>BK141</f>
        <v>0</v>
      </c>
      <c r="L141" s="92"/>
      <c r="M141" s="96"/>
      <c r="N141" s="97"/>
      <c r="O141" s="97"/>
      <c r="P141" s="98">
        <f>SUM(P142:P178)</f>
        <v>0</v>
      </c>
      <c r="Q141" s="97"/>
      <c r="R141" s="98">
        <f>SUM(R142:R178)</f>
        <v>0.31106947999999995</v>
      </c>
      <c r="S141" s="97"/>
      <c r="T141" s="99">
        <f>SUM(T142:T178)</f>
        <v>5.2104999999999997</v>
      </c>
      <c r="AR141" s="93" t="s">
        <v>75</v>
      </c>
      <c r="AT141" s="100" t="s">
        <v>72</v>
      </c>
      <c r="AU141" s="100" t="s">
        <v>79</v>
      </c>
      <c r="AY141" s="93" t="s">
        <v>76</v>
      </c>
      <c r="BK141" s="101">
        <f>SUM(BK142:BK178)</f>
        <v>0</v>
      </c>
    </row>
    <row r="142" spans="1:65" s="15" customFormat="1" ht="33" customHeight="1">
      <c r="A142" s="12"/>
      <c r="B142" s="104"/>
      <c r="C142" s="105" t="s">
        <v>139</v>
      </c>
      <c r="D142" s="105" t="s">
        <v>81</v>
      </c>
      <c r="E142" s="106" t="s">
        <v>140</v>
      </c>
      <c r="F142" s="107" t="s">
        <v>141</v>
      </c>
      <c r="G142" s="108" t="s">
        <v>84</v>
      </c>
      <c r="H142" s="109">
        <v>170</v>
      </c>
      <c r="I142" s="110"/>
      <c r="J142" s="111">
        <f t="shared" ref="J142:J178" si="10">ROUND(I142*H142,2)</f>
        <v>0</v>
      </c>
      <c r="K142" s="112"/>
      <c r="L142" s="13"/>
      <c r="M142" s="113" t="s">
        <v>10</v>
      </c>
      <c r="N142" s="114" t="s">
        <v>30</v>
      </c>
      <c r="O142" s="115"/>
      <c r="P142" s="116">
        <f t="shared" ref="P142:P178" si="11">O142*H142</f>
        <v>0</v>
      </c>
      <c r="Q142" s="116">
        <v>0</v>
      </c>
      <c r="R142" s="116">
        <f t="shared" ref="R142:R178" si="12">Q142*H142</f>
        <v>0</v>
      </c>
      <c r="S142" s="116">
        <v>3.065E-2</v>
      </c>
      <c r="T142" s="117">
        <f t="shared" ref="T142:T178" si="13">S142*H142</f>
        <v>5.2104999999999997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8" t="s">
        <v>85</v>
      </c>
      <c r="AT142" s="118" t="s">
        <v>81</v>
      </c>
      <c r="AU142" s="118" t="s">
        <v>75</v>
      </c>
      <c r="AY142" s="3" t="s">
        <v>76</v>
      </c>
      <c r="BE142" s="119">
        <f t="shared" ref="BE142:BE178" si="14">IF(N142="základná",J142,0)</f>
        <v>0</v>
      </c>
      <c r="BF142" s="119">
        <f t="shared" ref="BF142:BF178" si="15">IF(N142="znížená",J142,0)</f>
        <v>0</v>
      </c>
      <c r="BG142" s="119">
        <f t="shared" ref="BG142:BG178" si="16">IF(N142="zákl. prenesená",J142,0)</f>
        <v>0</v>
      </c>
      <c r="BH142" s="119">
        <f t="shared" ref="BH142:BH178" si="17">IF(N142="zníž. prenesená",J142,0)</f>
        <v>0</v>
      </c>
      <c r="BI142" s="119">
        <f t="shared" ref="BI142:BI178" si="18">IF(N142="nulová",J142,0)</f>
        <v>0</v>
      </c>
      <c r="BJ142" s="3" t="s">
        <v>75</v>
      </c>
      <c r="BK142" s="119">
        <f t="shared" ref="BK142:BK178" si="19">ROUND(I142*H142,2)</f>
        <v>0</v>
      </c>
      <c r="BL142" s="3" t="s">
        <v>85</v>
      </c>
      <c r="BM142" s="118" t="s">
        <v>142</v>
      </c>
    </row>
    <row r="143" spans="1:65" s="15" customFormat="1" ht="16.5" customHeight="1">
      <c r="A143" s="12"/>
      <c r="B143" s="104"/>
      <c r="C143" s="105" t="s">
        <v>143</v>
      </c>
      <c r="D143" s="105" t="s">
        <v>81</v>
      </c>
      <c r="E143" s="106" t="s">
        <v>144</v>
      </c>
      <c r="F143" s="107" t="s">
        <v>145</v>
      </c>
      <c r="G143" s="108" t="s">
        <v>84</v>
      </c>
      <c r="H143" s="109">
        <v>10</v>
      </c>
      <c r="I143" s="110"/>
      <c r="J143" s="111">
        <f t="shared" si="10"/>
        <v>0</v>
      </c>
      <c r="K143" s="112"/>
      <c r="L143" s="13"/>
      <c r="M143" s="113" t="s">
        <v>10</v>
      </c>
      <c r="N143" s="114" t="s">
        <v>30</v>
      </c>
      <c r="O143" s="115"/>
      <c r="P143" s="116">
        <f t="shared" si="11"/>
        <v>0</v>
      </c>
      <c r="Q143" s="116">
        <v>1.3799999999999999E-3</v>
      </c>
      <c r="R143" s="116">
        <f t="shared" si="12"/>
        <v>1.38E-2</v>
      </c>
      <c r="S143" s="116">
        <v>0</v>
      </c>
      <c r="T143" s="117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8" t="s">
        <v>85</v>
      </c>
      <c r="AT143" s="118" t="s">
        <v>81</v>
      </c>
      <c r="AU143" s="118" t="s">
        <v>75</v>
      </c>
      <c r="AY143" s="3" t="s">
        <v>76</v>
      </c>
      <c r="BE143" s="119">
        <f t="shared" si="14"/>
        <v>0</v>
      </c>
      <c r="BF143" s="119">
        <f t="shared" si="15"/>
        <v>0</v>
      </c>
      <c r="BG143" s="119">
        <f t="shared" si="16"/>
        <v>0</v>
      </c>
      <c r="BH143" s="119">
        <f t="shared" si="17"/>
        <v>0</v>
      </c>
      <c r="BI143" s="119">
        <f t="shared" si="18"/>
        <v>0</v>
      </c>
      <c r="BJ143" s="3" t="s">
        <v>75</v>
      </c>
      <c r="BK143" s="119">
        <f t="shared" si="19"/>
        <v>0</v>
      </c>
      <c r="BL143" s="3" t="s">
        <v>85</v>
      </c>
      <c r="BM143" s="118" t="s">
        <v>146</v>
      </c>
    </row>
    <row r="144" spans="1:65" s="15" customFormat="1" ht="33" customHeight="1">
      <c r="A144" s="12"/>
      <c r="B144" s="104"/>
      <c r="C144" s="105" t="s">
        <v>147</v>
      </c>
      <c r="D144" s="105" t="s">
        <v>81</v>
      </c>
      <c r="E144" s="106" t="s">
        <v>148</v>
      </c>
      <c r="F144" s="107" t="s">
        <v>149</v>
      </c>
      <c r="G144" s="108" t="s">
        <v>84</v>
      </c>
      <c r="H144" s="109">
        <v>55</v>
      </c>
      <c r="I144" s="110"/>
      <c r="J144" s="111">
        <f t="shared" si="10"/>
        <v>0</v>
      </c>
      <c r="K144" s="112"/>
      <c r="L144" s="13"/>
      <c r="M144" s="113" t="s">
        <v>10</v>
      </c>
      <c r="N144" s="114" t="s">
        <v>30</v>
      </c>
      <c r="O144" s="115"/>
      <c r="P144" s="116">
        <f t="shared" si="11"/>
        <v>0</v>
      </c>
      <c r="Q144" s="116">
        <v>2.9999999999999997E-4</v>
      </c>
      <c r="R144" s="116">
        <f t="shared" si="12"/>
        <v>1.6499999999999997E-2</v>
      </c>
      <c r="S144" s="116">
        <v>0</v>
      </c>
      <c r="T144" s="117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8" t="s">
        <v>85</v>
      </c>
      <c r="AT144" s="118" t="s">
        <v>81</v>
      </c>
      <c r="AU144" s="118" t="s">
        <v>75</v>
      </c>
      <c r="AY144" s="3" t="s">
        <v>76</v>
      </c>
      <c r="BE144" s="119">
        <f t="shared" si="14"/>
        <v>0</v>
      </c>
      <c r="BF144" s="119">
        <f t="shared" si="15"/>
        <v>0</v>
      </c>
      <c r="BG144" s="119">
        <f t="shared" si="16"/>
        <v>0</v>
      </c>
      <c r="BH144" s="119">
        <f t="shared" si="17"/>
        <v>0</v>
      </c>
      <c r="BI144" s="119">
        <f t="shared" si="18"/>
        <v>0</v>
      </c>
      <c r="BJ144" s="3" t="s">
        <v>75</v>
      </c>
      <c r="BK144" s="119">
        <f t="shared" si="19"/>
        <v>0</v>
      </c>
      <c r="BL144" s="3" t="s">
        <v>85</v>
      </c>
      <c r="BM144" s="118" t="s">
        <v>150</v>
      </c>
    </row>
    <row r="145" spans="1:65" s="15" customFormat="1" ht="33" customHeight="1">
      <c r="A145" s="12"/>
      <c r="B145" s="104"/>
      <c r="C145" s="105" t="s">
        <v>151</v>
      </c>
      <c r="D145" s="105" t="s">
        <v>81</v>
      </c>
      <c r="E145" s="106" t="s">
        <v>152</v>
      </c>
      <c r="F145" s="107" t="s">
        <v>153</v>
      </c>
      <c r="G145" s="108" t="s">
        <v>84</v>
      </c>
      <c r="H145" s="109">
        <v>42</v>
      </c>
      <c r="I145" s="110"/>
      <c r="J145" s="111">
        <f t="shared" si="10"/>
        <v>0</v>
      </c>
      <c r="K145" s="112"/>
      <c r="L145" s="13"/>
      <c r="M145" s="113" t="s">
        <v>10</v>
      </c>
      <c r="N145" s="114" t="s">
        <v>30</v>
      </c>
      <c r="O145" s="115"/>
      <c r="P145" s="116">
        <f t="shared" si="11"/>
        <v>0</v>
      </c>
      <c r="Q145" s="116">
        <v>4.9094000000000004E-4</v>
      </c>
      <c r="R145" s="116">
        <f t="shared" si="12"/>
        <v>2.0619480000000003E-2</v>
      </c>
      <c r="S145" s="116">
        <v>0</v>
      </c>
      <c r="T145" s="117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8" t="s">
        <v>85</v>
      </c>
      <c r="AT145" s="118" t="s">
        <v>81</v>
      </c>
      <c r="AU145" s="118" t="s">
        <v>75</v>
      </c>
      <c r="AY145" s="3" t="s">
        <v>76</v>
      </c>
      <c r="BE145" s="119">
        <f t="shared" si="14"/>
        <v>0</v>
      </c>
      <c r="BF145" s="119">
        <f t="shared" si="15"/>
        <v>0</v>
      </c>
      <c r="BG145" s="119">
        <f t="shared" si="16"/>
        <v>0</v>
      </c>
      <c r="BH145" s="119">
        <f t="shared" si="17"/>
        <v>0</v>
      </c>
      <c r="BI145" s="119">
        <f t="shared" si="18"/>
        <v>0</v>
      </c>
      <c r="BJ145" s="3" t="s">
        <v>75</v>
      </c>
      <c r="BK145" s="119">
        <f t="shared" si="19"/>
        <v>0</v>
      </c>
      <c r="BL145" s="3" t="s">
        <v>85</v>
      </c>
      <c r="BM145" s="118" t="s">
        <v>154</v>
      </c>
    </row>
    <row r="146" spans="1:65" s="15" customFormat="1" ht="33" customHeight="1">
      <c r="A146" s="12"/>
      <c r="B146" s="104"/>
      <c r="C146" s="105" t="s">
        <v>155</v>
      </c>
      <c r="D146" s="105" t="s">
        <v>81</v>
      </c>
      <c r="E146" s="106" t="s">
        <v>156</v>
      </c>
      <c r="F146" s="107" t="s">
        <v>157</v>
      </c>
      <c r="G146" s="108" t="s">
        <v>84</v>
      </c>
      <c r="H146" s="109">
        <v>3</v>
      </c>
      <c r="I146" s="110"/>
      <c r="J146" s="111">
        <f t="shared" si="10"/>
        <v>0</v>
      </c>
      <c r="K146" s="112"/>
      <c r="L146" s="13"/>
      <c r="M146" s="113" t="s">
        <v>10</v>
      </c>
      <c r="N146" s="114" t="s">
        <v>30</v>
      </c>
      <c r="O146" s="115"/>
      <c r="P146" s="116">
        <f t="shared" si="11"/>
        <v>0</v>
      </c>
      <c r="Q146" s="116">
        <v>5.9000000000000003E-4</v>
      </c>
      <c r="R146" s="116">
        <f t="shared" si="12"/>
        <v>1.7700000000000001E-3</v>
      </c>
      <c r="S146" s="116">
        <v>0</v>
      </c>
      <c r="T146" s="117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8" t="s">
        <v>85</v>
      </c>
      <c r="AT146" s="118" t="s">
        <v>81</v>
      </c>
      <c r="AU146" s="118" t="s">
        <v>75</v>
      </c>
      <c r="AY146" s="3" t="s">
        <v>76</v>
      </c>
      <c r="BE146" s="119">
        <f t="shared" si="14"/>
        <v>0</v>
      </c>
      <c r="BF146" s="119">
        <f t="shared" si="15"/>
        <v>0</v>
      </c>
      <c r="BG146" s="119">
        <f t="shared" si="16"/>
        <v>0</v>
      </c>
      <c r="BH146" s="119">
        <f t="shared" si="17"/>
        <v>0</v>
      </c>
      <c r="BI146" s="119">
        <f t="shared" si="18"/>
        <v>0</v>
      </c>
      <c r="BJ146" s="3" t="s">
        <v>75</v>
      </c>
      <c r="BK146" s="119">
        <f t="shared" si="19"/>
        <v>0</v>
      </c>
      <c r="BL146" s="3" t="s">
        <v>85</v>
      </c>
      <c r="BM146" s="118" t="s">
        <v>158</v>
      </c>
    </row>
    <row r="147" spans="1:65" s="15" customFormat="1" ht="24.15" customHeight="1">
      <c r="A147" s="12"/>
      <c r="B147" s="104"/>
      <c r="C147" s="105" t="s">
        <v>159</v>
      </c>
      <c r="D147" s="105" t="s">
        <v>81</v>
      </c>
      <c r="E147" s="106" t="s">
        <v>160</v>
      </c>
      <c r="F147" s="107" t="s">
        <v>161</v>
      </c>
      <c r="G147" s="108" t="s">
        <v>84</v>
      </c>
      <c r="H147" s="109">
        <v>37</v>
      </c>
      <c r="I147" s="110"/>
      <c r="J147" s="111">
        <f t="shared" si="10"/>
        <v>0</v>
      </c>
      <c r="K147" s="112"/>
      <c r="L147" s="13"/>
      <c r="M147" s="113" t="s">
        <v>10</v>
      </c>
      <c r="N147" s="114" t="s">
        <v>30</v>
      </c>
      <c r="O147" s="115"/>
      <c r="P147" s="116">
        <f t="shared" si="11"/>
        <v>0</v>
      </c>
      <c r="Q147" s="116">
        <v>1.1100000000000001E-3</v>
      </c>
      <c r="R147" s="116">
        <f t="shared" si="12"/>
        <v>4.1070000000000002E-2</v>
      </c>
      <c r="S147" s="116">
        <v>0</v>
      </c>
      <c r="T147" s="117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8" t="s">
        <v>85</v>
      </c>
      <c r="AT147" s="118" t="s">
        <v>81</v>
      </c>
      <c r="AU147" s="118" t="s">
        <v>75</v>
      </c>
      <c r="AY147" s="3" t="s">
        <v>76</v>
      </c>
      <c r="BE147" s="119">
        <f t="shared" si="14"/>
        <v>0</v>
      </c>
      <c r="BF147" s="119">
        <f t="shared" si="15"/>
        <v>0</v>
      </c>
      <c r="BG147" s="119">
        <f t="shared" si="16"/>
        <v>0</v>
      </c>
      <c r="BH147" s="119">
        <f t="shared" si="17"/>
        <v>0</v>
      </c>
      <c r="BI147" s="119">
        <f t="shared" si="18"/>
        <v>0</v>
      </c>
      <c r="BJ147" s="3" t="s">
        <v>75</v>
      </c>
      <c r="BK147" s="119">
        <f t="shared" si="19"/>
        <v>0</v>
      </c>
      <c r="BL147" s="3" t="s">
        <v>85</v>
      </c>
      <c r="BM147" s="118" t="s">
        <v>162</v>
      </c>
    </row>
    <row r="148" spans="1:65" s="15" customFormat="1" ht="24.15" customHeight="1">
      <c r="A148" s="12"/>
      <c r="B148" s="104"/>
      <c r="C148" s="105" t="s">
        <v>163</v>
      </c>
      <c r="D148" s="105" t="s">
        <v>81</v>
      </c>
      <c r="E148" s="106" t="s">
        <v>164</v>
      </c>
      <c r="F148" s="107" t="s">
        <v>165</v>
      </c>
      <c r="G148" s="108" t="s">
        <v>84</v>
      </c>
      <c r="H148" s="109">
        <v>82</v>
      </c>
      <c r="I148" s="110"/>
      <c r="J148" s="111">
        <f t="shared" si="10"/>
        <v>0</v>
      </c>
      <c r="K148" s="112"/>
      <c r="L148" s="13"/>
      <c r="M148" s="113" t="s">
        <v>10</v>
      </c>
      <c r="N148" s="114" t="s">
        <v>30</v>
      </c>
      <c r="O148" s="115"/>
      <c r="P148" s="116">
        <f t="shared" si="11"/>
        <v>0</v>
      </c>
      <c r="Q148" s="116">
        <v>0</v>
      </c>
      <c r="R148" s="116">
        <f t="shared" si="12"/>
        <v>0</v>
      </c>
      <c r="S148" s="116">
        <v>0</v>
      </c>
      <c r="T148" s="117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8" t="s">
        <v>85</v>
      </c>
      <c r="AT148" s="118" t="s">
        <v>81</v>
      </c>
      <c r="AU148" s="118" t="s">
        <v>75</v>
      </c>
      <c r="AY148" s="3" t="s">
        <v>76</v>
      </c>
      <c r="BE148" s="119">
        <f t="shared" si="14"/>
        <v>0</v>
      </c>
      <c r="BF148" s="119">
        <f t="shared" si="15"/>
        <v>0</v>
      </c>
      <c r="BG148" s="119">
        <f t="shared" si="16"/>
        <v>0</v>
      </c>
      <c r="BH148" s="119">
        <f t="shared" si="17"/>
        <v>0</v>
      </c>
      <c r="BI148" s="119">
        <f t="shared" si="18"/>
        <v>0</v>
      </c>
      <c r="BJ148" s="3" t="s">
        <v>75</v>
      </c>
      <c r="BK148" s="119">
        <f t="shared" si="19"/>
        <v>0</v>
      </c>
      <c r="BL148" s="3" t="s">
        <v>85</v>
      </c>
      <c r="BM148" s="118" t="s">
        <v>166</v>
      </c>
    </row>
    <row r="149" spans="1:65" s="15" customFormat="1" ht="21.75" customHeight="1">
      <c r="A149" s="12"/>
      <c r="B149" s="104"/>
      <c r="C149" s="120" t="s">
        <v>167</v>
      </c>
      <c r="D149" s="120" t="s">
        <v>88</v>
      </c>
      <c r="E149" s="121" t="s">
        <v>168</v>
      </c>
      <c r="F149" s="122" t="s">
        <v>169</v>
      </c>
      <c r="G149" s="123" t="s">
        <v>84</v>
      </c>
      <c r="H149" s="124">
        <v>82</v>
      </c>
      <c r="I149" s="125"/>
      <c r="J149" s="126">
        <f t="shared" si="10"/>
        <v>0</v>
      </c>
      <c r="K149" s="127"/>
      <c r="L149" s="128"/>
      <c r="M149" s="129" t="s">
        <v>10</v>
      </c>
      <c r="N149" s="130" t="s">
        <v>30</v>
      </c>
      <c r="O149" s="115"/>
      <c r="P149" s="116">
        <f t="shared" si="11"/>
        <v>0</v>
      </c>
      <c r="Q149" s="116">
        <v>6.8000000000000005E-4</v>
      </c>
      <c r="R149" s="116">
        <f t="shared" si="12"/>
        <v>5.5760000000000004E-2</v>
      </c>
      <c r="S149" s="116">
        <v>0</v>
      </c>
      <c r="T149" s="117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8" t="s">
        <v>91</v>
      </c>
      <c r="AT149" s="118" t="s">
        <v>88</v>
      </c>
      <c r="AU149" s="118" t="s">
        <v>75</v>
      </c>
      <c r="AY149" s="3" t="s">
        <v>76</v>
      </c>
      <c r="BE149" s="119">
        <f t="shared" si="14"/>
        <v>0</v>
      </c>
      <c r="BF149" s="119">
        <f t="shared" si="15"/>
        <v>0</v>
      </c>
      <c r="BG149" s="119">
        <f t="shared" si="16"/>
        <v>0</v>
      </c>
      <c r="BH149" s="119">
        <f t="shared" si="17"/>
        <v>0</v>
      </c>
      <c r="BI149" s="119">
        <f t="shared" si="18"/>
        <v>0</v>
      </c>
      <c r="BJ149" s="3" t="s">
        <v>75</v>
      </c>
      <c r="BK149" s="119">
        <f t="shared" si="19"/>
        <v>0</v>
      </c>
      <c r="BL149" s="3" t="s">
        <v>85</v>
      </c>
      <c r="BM149" s="118" t="s">
        <v>170</v>
      </c>
    </row>
    <row r="150" spans="1:65" s="15" customFormat="1" ht="24.15" customHeight="1">
      <c r="A150" s="12"/>
      <c r="B150" s="104"/>
      <c r="C150" s="105" t="s">
        <v>171</v>
      </c>
      <c r="D150" s="105" t="s">
        <v>81</v>
      </c>
      <c r="E150" s="106" t="s">
        <v>172</v>
      </c>
      <c r="F150" s="107" t="s">
        <v>173</v>
      </c>
      <c r="G150" s="108" t="s">
        <v>84</v>
      </c>
      <c r="H150" s="109">
        <v>90</v>
      </c>
      <c r="I150" s="110"/>
      <c r="J150" s="111">
        <f t="shared" si="10"/>
        <v>0</v>
      </c>
      <c r="K150" s="112"/>
      <c r="L150" s="13"/>
      <c r="M150" s="113" t="s">
        <v>10</v>
      </c>
      <c r="N150" s="114" t="s">
        <v>30</v>
      </c>
      <c r="O150" s="115"/>
      <c r="P150" s="116">
        <f t="shared" si="11"/>
        <v>0</v>
      </c>
      <c r="Q150" s="116">
        <v>0</v>
      </c>
      <c r="R150" s="116">
        <f t="shared" si="12"/>
        <v>0</v>
      </c>
      <c r="S150" s="116">
        <v>0</v>
      </c>
      <c r="T150" s="117">
        <f t="shared" si="1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8" t="s">
        <v>85</v>
      </c>
      <c r="AT150" s="118" t="s">
        <v>81</v>
      </c>
      <c r="AU150" s="118" t="s">
        <v>75</v>
      </c>
      <c r="AY150" s="3" t="s">
        <v>76</v>
      </c>
      <c r="BE150" s="119">
        <f t="shared" si="14"/>
        <v>0</v>
      </c>
      <c r="BF150" s="119">
        <f t="shared" si="15"/>
        <v>0</v>
      </c>
      <c r="BG150" s="119">
        <f t="shared" si="16"/>
        <v>0</v>
      </c>
      <c r="BH150" s="119">
        <f t="shared" si="17"/>
        <v>0</v>
      </c>
      <c r="BI150" s="119">
        <f t="shared" si="18"/>
        <v>0</v>
      </c>
      <c r="BJ150" s="3" t="s">
        <v>75</v>
      </c>
      <c r="BK150" s="119">
        <f t="shared" si="19"/>
        <v>0</v>
      </c>
      <c r="BL150" s="3" t="s">
        <v>85</v>
      </c>
      <c r="BM150" s="118" t="s">
        <v>174</v>
      </c>
    </row>
    <row r="151" spans="1:65" s="15" customFormat="1" ht="24.15" customHeight="1">
      <c r="A151" s="12"/>
      <c r="B151" s="104"/>
      <c r="C151" s="120" t="s">
        <v>175</v>
      </c>
      <c r="D151" s="120" t="s">
        <v>88</v>
      </c>
      <c r="E151" s="121" t="s">
        <v>176</v>
      </c>
      <c r="F151" s="122" t="s">
        <v>177</v>
      </c>
      <c r="G151" s="123" t="s">
        <v>84</v>
      </c>
      <c r="H151" s="124">
        <v>90</v>
      </c>
      <c r="I151" s="125"/>
      <c r="J151" s="126">
        <f t="shared" si="10"/>
        <v>0</v>
      </c>
      <c r="K151" s="127"/>
      <c r="L151" s="128"/>
      <c r="M151" s="129" t="s">
        <v>10</v>
      </c>
      <c r="N151" s="130" t="s">
        <v>30</v>
      </c>
      <c r="O151" s="115"/>
      <c r="P151" s="116">
        <f t="shared" si="11"/>
        <v>0</v>
      </c>
      <c r="Q151" s="116">
        <v>1.4400000000000001E-3</v>
      </c>
      <c r="R151" s="116">
        <f t="shared" si="12"/>
        <v>0.12960000000000002</v>
      </c>
      <c r="S151" s="116">
        <v>0</v>
      </c>
      <c r="T151" s="117">
        <f t="shared" si="1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8" t="s">
        <v>91</v>
      </c>
      <c r="AT151" s="118" t="s">
        <v>88</v>
      </c>
      <c r="AU151" s="118" t="s">
        <v>75</v>
      </c>
      <c r="AY151" s="3" t="s">
        <v>76</v>
      </c>
      <c r="BE151" s="119">
        <f t="shared" si="14"/>
        <v>0</v>
      </c>
      <c r="BF151" s="119">
        <f t="shared" si="15"/>
        <v>0</v>
      </c>
      <c r="BG151" s="119">
        <f t="shared" si="16"/>
        <v>0</v>
      </c>
      <c r="BH151" s="119">
        <f t="shared" si="17"/>
        <v>0</v>
      </c>
      <c r="BI151" s="119">
        <f t="shared" si="18"/>
        <v>0</v>
      </c>
      <c r="BJ151" s="3" t="s">
        <v>75</v>
      </c>
      <c r="BK151" s="119">
        <f t="shared" si="19"/>
        <v>0</v>
      </c>
      <c r="BL151" s="3" t="s">
        <v>85</v>
      </c>
      <c r="BM151" s="118" t="s">
        <v>178</v>
      </c>
    </row>
    <row r="152" spans="1:65" s="15" customFormat="1" ht="24.15" customHeight="1">
      <c r="A152" s="12"/>
      <c r="B152" s="104"/>
      <c r="C152" s="105" t="s">
        <v>179</v>
      </c>
      <c r="D152" s="105" t="s">
        <v>81</v>
      </c>
      <c r="E152" s="106" t="s">
        <v>180</v>
      </c>
      <c r="F152" s="107" t="s">
        <v>181</v>
      </c>
      <c r="G152" s="108" t="s">
        <v>182</v>
      </c>
      <c r="H152" s="109">
        <v>29</v>
      </c>
      <c r="I152" s="110"/>
      <c r="J152" s="111">
        <f t="shared" si="10"/>
        <v>0</v>
      </c>
      <c r="K152" s="112"/>
      <c r="L152" s="13"/>
      <c r="M152" s="113" t="s">
        <v>10</v>
      </c>
      <c r="N152" s="114" t="s">
        <v>30</v>
      </c>
      <c r="O152" s="115"/>
      <c r="P152" s="116">
        <f t="shared" si="11"/>
        <v>0</v>
      </c>
      <c r="Q152" s="116">
        <v>0</v>
      </c>
      <c r="R152" s="116">
        <f t="shared" si="12"/>
        <v>0</v>
      </c>
      <c r="S152" s="116">
        <v>0</v>
      </c>
      <c r="T152" s="117">
        <f t="shared" si="1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8" t="s">
        <v>85</v>
      </c>
      <c r="AT152" s="118" t="s">
        <v>81</v>
      </c>
      <c r="AU152" s="118" t="s">
        <v>75</v>
      </c>
      <c r="AY152" s="3" t="s">
        <v>76</v>
      </c>
      <c r="BE152" s="119">
        <f t="shared" si="14"/>
        <v>0</v>
      </c>
      <c r="BF152" s="119">
        <f t="shared" si="15"/>
        <v>0</v>
      </c>
      <c r="BG152" s="119">
        <f t="shared" si="16"/>
        <v>0</v>
      </c>
      <c r="BH152" s="119">
        <f t="shared" si="17"/>
        <v>0</v>
      </c>
      <c r="BI152" s="119">
        <f t="shared" si="18"/>
        <v>0</v>
      </c>
      <c r="BJ152" s="3" t="s">
        <v>75</v>
      </c>
      <c r="BK152" s="119">
        <f t="shared" si="19"/>
        <v>0</v>
      </c>
      <c r="BL152" s="3" t="s">
        <v>85</v>
      </c>
      <c r="BM152" s="118" t="s">
        <v>183</v>
      </c>
    </row>
    <row r="153" spans="1:65" s="15" customFormat="1" ht="24.15" customHeight="1">
      <c r="A153" s="12"/>
      <c r="B153" s="104"/>
      <c r="C153" s="120" t="s">
        <v>184</v>
      </c>
      <c r="D153" s="120" t="s">
        <v>88</v>
      </c>
      <c r="E153" s="121" t="s">
        <v>185</v>
      </c>
      <c r="F153" s="122" t="s">
        <v>186</v>
      </c>
      <c r="G153" s="123" t="s">
        <v>182</v>
      </c>
      <c r="H153" s="124">
        <v>7</v>
      </c>
      <c r="I153" s="125"/>
      <c r="J153" s="126">
        <f t="shared" si="10"/>
        <v>0</v>
      </c>
      <c r="K153" s="127"/>
      <c r="L153" s="128"/>
      <c r="M153" s="129" t="s">
        <v>10</v>
      </c>
      <c r="N153" s="130" t="s">
        <v>30</v>
      </c>
      <c r="O153" s="115"/>
      <c r="P153" s="116">
        <f t="shared" si="11"/>
        <v>0</v>
      </c>
      <c r="Q153" s="116">
        <v>2.3000000000000001E-4</v>
      </c>
      <c r="R153" s="116">
        <f t="shared" si="12"/>
        <v>1.6100000000000001E-3</v>
      </c>
      <c r="S153" s="116">
        <v>0</v>
      </c>
      <c r="T153" s="117">
        <f t="shared" si="1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8" t="s">
        <v>91</v>
      </c>
      <c r="AT153" s="118" t="s">
        <v>88</v>
      </c>
      <c r="AU153" s="118" t="s">
        <v>75</v>
      </c>
      <c r="AY153" s="3" t="s">
        <v>76</v>
      </c>
      <c r="BE153" s="119">
        <f t="shared" si="14"/>
        <v>0</v>
      </c>
      <c r="BF153" s="119">
        <f t="shared" si="15"/>
        <v>0</v>
      </c>
      <c r="BG153" s="119">
        <f t="shared" si="16"/>
        <v>0</v>
      </c>
      <c r="BH153" s="119">
        <f t="shared" si="17"/>
        <v>0</v>
      </c>
      <c r="BI153" s="119">
        <f t="shared" si="18"/>
        <v>0</v>
      </c>
      <c r="BJ153" s="3" t="s">
        <v>75</v>
      </c>
      <c r="BK153" s="119">
        <f t="shared" si="19"/>
        <v>0</v>
      </c>
      <c r="BL153" s="3" t="s">
        <v>85</v>
      </c>
      <c r="BM153" s="118" t="s">
        <v>187</v>
      </c>
    </row>
    <row r="154" spans="1:65" s="15" customFormat="1" ht="24.15" customHeight="1">
      <c r="A154" s="12"/>
      <c r="B154" s="104"/>
      <c r="C154" s="120" t="s">
        <v>188</v>
      </c>
      <c r="D154" s="120" t="s">
        <v>88</v>
      </c>
      <c r="E154" s="121" t="s">
        <v>189</v>
      </c>
      <c r="F154" s="122" t="s">
        <v>190</v>
      </c>
      <c r="G154" s="123" t="s">
        <v>182</v>
      </c>
      <c r="H154" s="124">
        <v>7</v>
      </c>
      <c r="I154" s="125"/>
      <c r="J154" s="126">
        <f t="shared" si="10"/>
        <v>0</v>
      </c>
      <c r="K154" s="127"/>
      <c r="L154" s="128"/>
      <c r="M154" s="129" t="s">
        <v>10</v>
      </c>
      <c r="N154" s="130" t="s">
        <v>30</v>
      </c>
      <c r="O154" s="115"/>
      <c r="P154" s="116">
        <f t="shared" si="11"/>
        <v>0</v>
      </c>
      <c r="Q154" s="116">
        <v>3.2000000000000003E-4</v>
      </c>
      <c r="R154" s="116">
        <f t="shared" si="12"/>
        <v>2.2400000000000002E-3</v>
      </c>
      <c r="S154" s="116">
        <v>0</v>
      </c>
      <c r="T154" s="117">
        <f t="shared" si="1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8" t="s">
        <v>91</v>
      </c>
      <c r="AT154" s="118" t="s">
        <v>88</v>
      </c>
      <c r="AU154" s="118" t="s">
        <v>75</v>
      </c>
      <c r="AY154" s="3" t="s">
        <v>76</v>
      </c>
      <c r="BE154" s="119">
        <f t="shared" si="14"/>
        <v>0</v>
      </c>
      <c r="BF154" s="119">
        <f t="shared" si="15"/>
        <v>0</v>
      </c>
      <c r="BG154" s="119">
        <f t="shared" si="16"/>
        <v>0</v>
      </c>
      <c r="BH154" s="119">
        <f t="shared" si="17"/>
        <v>0</v>
      </c>
      <c r="BI154" s="119">
        <f t="shared" si="18"/>
        <v>0</v>
      </c>
      <c r="BJ154" s="3" t="s">
        <v>75</v>
      </c>
      <c r="BK154" s="119">
        <f t="shared" si="19"/>
        <v>0</v>
      </c>
      <c r="BL154" s="3" t="s">
        <v>85</v>
      </c>
      <c r="BM154" s="118" t="s">
        <v>191</v>
      </c>
    </row>
    <row r="155" spans="1:65" s="15" customFormat="1" ht="21.75" customHeight="1">
      <c r="A155" s="12"/>
      <c r="B155" s="104"/>
      <c r="C155" s="120" t="s">
        <v>192</v>
      </c>
      <c r="D155" s="120" t="s">
        <v>88</v>
      </c>
      <c r="E155" s="121" t="s">
        <v>193</v>
      </c>
      <c r="F155" s="122" t="s">
        <v>194</v>
      </c>
      <c r="G155" s="123" t="s">
        <v>182</v>
      </c>
      <c r="H155" s="124">
        <v>1</v>
      </c>
      <c r="I155" s="125"/>
      <c r="J155" s="126">
        <f t="shared" si="10"/>
        <v>0</v>
      </c>
      <c r="K155" s="127"/>
      <c r="L155" s="128"/>
      <c r="M155" s="129" t="s">
        <v>10</v>
      </c>
      <c r="N155" s="130" t="s">
        <v>30</v>
      </c>
      <c r="O155" s="115"/>
      <c r="P155" s="116">
        <f t="shared" si="11"/>
        <v>0</v>
      </c>
      <c r="Q155" s="116">
        <v>2.3000000000000001E-4</v>
      </c>
      <c r="R155" s="116">
        <f t="shared" si="12"/>
        <v>2.3000000000000001E-4</v>
      </c>
      <c r="S155" s="116">
        <v>0</v>
      </c>
      <c r="T155" s="117">
        <f t="shared" si="1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8" t="s">
        <v>91</v>
      </c>
      <c r="AT155" s="118" t="s">
        <v>88</v>
      </c>
      <c r="AU155" s="118" t="s">
        <v>75</v>
      </c>
      <c r="AY155" s="3" t="s">
        <v>76</v>
      </c>
      <c r="BE155" s="119">
        <f t="shared" si="14"/>
        <v>0</v>
      </c>
      <c r="BF155" s="119">
        <f t="shared" si="15"/>
        <v>0</v>
      </c>
      <c r="BG155" s="119">
        <f t="shared" si="16"/>
        <v>0</v>
      </c>
      <c r="BH155" s="119">
        <f t="shared" si="17"/>
        <v>0</v>
      </c>
      <c r="BI155" s="119">
        <f t="shared" si="18"/>
        <v>0</v>
      </c>
      <c r="BJ155" s="3" t="s">
        <v>75</v>
      </c>
      <c r="BK155" s="119">
        <f t="shared" si="19"/>
        <v>0</v>
      </c>
      <c r="BL155" s="3" t="s">
        <v>85</v>
      </c>
      <c r="BM155" s="118" t="s">
        <v>195</v>
      </c>
    </row>
    <row r="156" spans="1:65" s="15" customFormat="1" ht="16.5" customHeight="1">
      <c r="A156" s="12"/>
      <c r="B156" s="104"/>
      <c r="C156" s="120" t="s">
        <v>196</v>
      </c>
      <c r="D156" s="120" t="s">
        <v>88</v>
      </c>
      <c r="E156" s="121" t="s">
        <v>197</v>
      </c>
      <c r="F156" s="122" t="s">
        <v>198</v>
      </c>
      <c r="G156" s="123" t="s">
        <v>182</v>
      </c>
      <c r="H156" s="124">
        <v>3</v>
      </c>
      <c r="I156" s="125"/>
      <c r="J156" s="126">
        <f t="shared" si="10"/>
        <v>0</v>
      </c>
      <c r="K156" s="127"/>
      <c r="L156" s="128"/>
      <c r="M156" s="129" t="s">
        <v>10</v>
      </c>
      <c r="N156" s="130" t="s">
        <v>30</v>
      </c>
      <c r="O156" s="115"/>
      <c r="P156" s="116">
        <f t="shared" si="11"/>
        <v>0</v>
      </c>
      <c r="Q156" s="116">
        <v>1.9000000000000001E-4</v>
      </c>
      <c r="R156" s="116">
        <f t="shared" si="12"/>
        <v>5.6999999999999998E-4</v>
      </c>
      <c r="S156" s="116">
        <v>0</v>
      </c>
      <c r="T156" s="117">
        <f t="shared" si="1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8" t="s">
        <v>91</v>
      </c>
      <c r="AT156" s="118" t="s">
        <v>88</v>
      </c>
      <c r="AU156" s="118" t="s">
        <v>75</v>
      </c>
      <c r="AY156" s="3" t="s">
        <v>76</v>
      </c>
      <c r="BE156" s="119">
        <f t="shared" si="14"/>
        <v>0</v>
      </c>
      <c r="BF156" s="119">
        <f t="shared" si="15"/>
        <v>0</v>
      </c>
      <c r="BG156" s="119">
        <f t="shared" si="16"/>
        <v>0</v>
      </c>
      <c r="BH156" s="119">
        <f t="shared" si="17"/>
        <v>0</v>
      </c>
      <c r="BI156" s="119">
        <f t="shared" si="18"/>
        <v>0</v>
      </c>
      <c r="BJ156" s="3" t="s">
        <v>75</v>
      </c>
      <c r="BK156" s="119">
        <f t="shared" si="19"/>
        <v>0</v>
      </c>
      <c r="BL156" s="3" t="s">
        <v>85</v>
      </c>
      <c r="BM156" s="118" t="s">
        <v>199</v>
      </c>
    </row>
    <row r="157" spans="1:65" s="15" customFormat="1" ht="16.5" customHeight="1">
      <c r="A157" s="12"/>
      <c r="B157" s="104"/>
      <c r="C157" s="120" t="s">
        <v>200</v>
      </c>
      <c r="D157" s="120" t="s">
        <v>88</v>
      </c>
      <c r="E157" s="121" t="s">
        <v>201</v>
      </c>
      <c r="F157" s="122" t="s">
        <v>202</v>
      </c>
      <c r="G157" s="123" t="s">
        <v>182</v>
      </c>
      <c r="H157" s="124">
        <v>10</v>
      </c>
      <c r="I157" s="125"/>
      <c r="J157" s="126">
        <f t="shared" si="10"/>
        <v>0</v>
      </c>
      <c r="K157" s="127"/>
      <c r="L157" s="128"/>
      <c r="M157" s="129" t="s">
        <v>10</v>
      </c>
      <c r="N157" s="130" t="s">
        <v>30</v>
      </c>
      <c r="O157" s="115"/>
      <c r="P157" s="116">
        <f t="shared" si="11"/>
        <v>0</v>
      </c>
      <c r="Q157" s="116">
        <v>1.7000000000000001E-4</v>
      </c>
      <c r="R157" s="116">
        <f t="shared" si="12"/>
        <v>1.7000000000000001E-3</v>
      </c>
      <c r="S157" s="116">
        <v>0</v>
      </c>
      <c r="T157" s="117">
        <f t="shared" si="1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8" t="s">
        <v>91</v>
      </c>
      <c r="AT157" s="118" t="s">
        <v>88</v>
      </c>
      <c r="AU157" s="118" t="s">
        <v>75</v>
      </c>
      <c r="AY157" s="3" t="s">
        <v>76</v>
      </c>
      <c r="BE157" s="119">
        <f t="shared" si="14"/>
        <v>0</v>
      </c>
      <c r="BF157" s="119">
        <f t="shared" si="15"/>
        <v>0</v>
      </c>
      <c r="BG157" s="119">
        <f t="shared" si="16"/>
        <v>0</v>
      </c>
      <c r="BH157" s="119">
        <f t="shared" si="17"/>
        <v>0</v>
      </c>
      <c r="BI157" s="119">
        <f t="shared" si="18"/>
        <v>0</v>
      </c>
      <c r="BJ157" s="3" t="s">
        <v>75</v>
      </c>
      <c r="BK157" s="119">
        <f t="shared" si="19"/>
        <v>0</v>
      </c>
      <c r="BL157" s="3" t="s">
        <v>85</v>
      </c>
      <c r="BM157" s="118" t="s">
        <v>203</v>
      </c>
    </row>
    <row r="158" spans="1:65" s="15" customFormat="1" ht="16.5" customHeight="1">
      <c r="A158" s="12"/>
      <c r="B158" s="104"/>
      <c r="C158" s="120" t="s">
        <v>204</v>
      </c>
      <c r="D158" s="120" t="s">
        <v>88</v>
      </c>
      <c r="E158" s="121" t="s">
        <v>205</v>
      </c>
      <c r="F158" s="122" t="s">
        <v>206</v>
      </c>
      <c r="G158" s="123" t="s">
        <v>182</v>
      </c>
      <c r="H158" s="124">
        <v>1</v>
      </c>
      <c r="I158" s="125"/>
      <c r="J158" s="126">
        <f t="shared" si="10"/>
        <v>0</v>
      </c>
      <c r="K158" s="127"/>
      <c r="L158" s="128"/>
      <c r="M158" s="129" t="s">
        <v>10</v>
      </c>
      <c r="N158" s="130" t="s">
        <v>30</v>
      </c>
      <c r="O158" s="115"/>
      <c r="P158" s="116">
        <f t="shared" si="11"/>
        <v>0</v>
      </c>
      <c r="Q158" s="116">
        <v>1E-4</v>
      </c>
      <c r="R158" s="116">
        <f t="shared" si="12"/>
        <v>1E-4</v>
      </c>
      <c r="S158" s="116">
        <v>0</v>
      </c>
      <c r="T158" s="117">
        <f t="shared" si="1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8" t="s">
        <v>91</v>
      </c>
      <c r="AT158" s="118" t="s">
        <v>88</v>
      </c>
      <c r="AU158" s="118" t="s">
        <v>75</v>
      </c>
      <c r="AY158" s="3" t="s">
        <v>76</v>
      </c>
      <c r="BE158" s="119">
        <f t="shared" si="14"/>
        <v>0</v>
      </c>
      <c r="BF158" s="119">
        <f t="shared" si="15"/>
        <v>0</v>
      </c>
      <c r="BG158" s="119">
        <f t="shared" si="16"/>
        <v>0</v>
      </c>
      <c r="BH158" s="119">
        <f t="shared" si="17"/>
        <v>0</v>
      </c>
      <c r="BI158" s="119">
        <f t="shared" si="18"/>
        <v>0</v>
      </c>
      <c r="BJ158" s="3" t="s">
        <v>75</v>
      </c>
      <c r="BK158" s="119">
        <f t="shared" si="19"/>
        <v>0</v>
      </c>
      <c r="BL158" s="3" t="s">
        <v>85</v>
      </c>
      <c r="BM158" s="118" t="s">
        <v>207</v>
      </c>
    </row>
    <row r="159" spans="1:65" s="15" customFormat="1" ht="24.15" customHeight="1">
      <c r="A159" s="12"/>
      <c r="B159" s="104"/>
      <c r="C159" s="105" t="s">
        <v>208</v>
      </c>
      <c r="D159" s="105" t="s">
        <v>81</v>
      </c>
      <c r="E159" s="106" t="s">
        <v>209</v>
      </c>
      <c r="F159" s="107" t="s">
        <v>210</v>
      </c>
      <c r="G159" s="108" t="s">
        <v>182</v>
      </c>
      <c r="H159" s="109">
        <v>42</v>
      </c>
      <c r="I159" s="110"/>
      <c r="J159" s="111">
        <f t="shared" si="10"/>
        <v>0</v>
      </c>
      <c r="K159" s="112"/>
      <c r="L159" s="13"/>
      <c r="M159" s="113" t="s">
        <v>10</v>
      </c>
      <c r="N159" s="114" t="s">
        <v>30</v>
      </c>
      <c r="O159" s="115"/>
      <c r="P159" s="116">
        <f t="shared" si="11"/>
        <v>0</v>
      </c>
      <c r="Q159" s="116">
        <v>0</v>
      </c>
      <c r="R159" s="116">
        <f t="shared" si="12"/>
        <v>0</v>
      </c>
      <c r="S159" s="116">
        <v>0</v>
      </c>
      <c r="T159" s="117">
        <f t="shared" si="1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8" t="s">
        <v>85</v>
      </c>
      <c r="AT159" s="118" t="s">
        <v>81</v>
      </c>
      <c r="AU159" s="118" t="s">
        <v>75</v>
      </c>
      <c r="AY159" s="3" t="s">
        <v>76</v>
      </c>
      <c r="BE159" s="119">
        <f t="shared" si="14"/>
        <v>0</v>
      </c>
      <c r="BF159" s="119">
        <f t="shared" si="15"/>
        <v>0</v>
      </c>
      <c r="BG159" s="119">
        <f t="shared" si="16"/>
        <v>0</v>
      </c>
      <c r="BH159" s="119">
        <f t="shared" si="17"/>
        <v>0</v>
      </c>
      <c r="BI159" s="119">
        <f t="shared" si="18"/>
        <v>0</v>
      </c>
      <c r="BJ159" s="3" t="s">
        <v>75</v>
      </c>
      <c r="BK159" s="119">
        <f t="shared" si="19"/>
        <v>0</v>
      </c>
      <c r="BL159" s="3" t="s">
        <v>85</v>
      </c>
      <c r="BM159" s="118" t="s">
        <v>211</v>
      </c>
    </row>
    <row r="160" spans="1:65" s="15" customFormat="1" ht="24.15" customHeight="1">
      <c r="A160" s="12"/>
      <c r="B160" s="104"/>
      <c r="C160" s="120" t="s">
        <v>212</v>
      </c>
      <c r="D160" s="120" t="s">
        <v>88</v>
      </c>
      <c r="E160" s="121" t="s">
        <v>213</v>
      </c>
      <c r="F160" s="122" t="s">
        <v>214</v>
      </c>
      <c r="G160" s="123" t="s">
        <v>182</v>
      </c>
      <c r="H160" s="124">
        <v>7</v>
      </c>
      <c r="I160" s="125"/>
      <c r="J160" s="126">
        <f t="shared" si="10"/>
        <v>0</v>
      </c>
      <c r="K160" s="127"/>
      <c r="L160" s="128"/>
      <c r="M160" s="129" t="s">
        <v>10</v>
      </c>
      <c r="N160" s="130" t="s">
        <v>30</v>
      </c>
      <c r="O160" s="115"/>
      <c r="P160" s="116">
        <f t="shared" si="11"/>
        <v>0</v>
      </c>
      <c r="Q160" s="116">
        <v>7.1000000000000002E-4</v>
      </c>
      <c r="R160" s="116">
        <f t="shared" si="12"/>
        <v>4.9700000000000005E-3</v>
      </c>
      <c r="S160" s="116">
        <v>0</v>
      </c>
      <c r="T160" s="117">
        <f t="shared" si="1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8" t="s">
        <v>91</v>
      </c>
      <c r="AT160" s="118" t="s">
        <v>88</v>
      </c>
      <c r="AU160" s="118" t="s">
        <v>75</v>
      </c>
      <c r="AY160" s="3" t="s">
        <v>76</v>
      </c>
      <c r="BE160" s="119">
        <f t="shared" si="14"/>
        <v>0</v>
      </c>
      <c r="BF160" s="119">
        <f t="shared" si="15"/>
        <v>0</v>
      </c>
      <c r="BG160" s="119">
        <f t="shared" si="16"/>
        <v>0</v>
      </c>
      <c r="BH160" s="119">
        <f t="shared" si="17"/>
        <v>0</v>
      </c>
      <c r="BI160" s="119">
        <f t="shared" si="18"/>
        <v>0</v>
      </c>
      <c r="BJ160" s="3" t="s">
        <v>75</v>
      </c>
      <c r="BK160" s="119">
        <f t="shared" si="19"/>
        <v>0</v>
      </c>
      <c r="BL160" s="3" t="s">
        <v>85</v>
      </c>
      <c r="BM160" s="118" t="s">
        <v>215</v>
      </c>
    </row>
    <row r="161" spans="1:65" s="15" customFormat="1" ht="21.75" customHeight="1">
      <c r="A161" s="12"/>
      <c r="B161" s="104"/>
      <c r="C161" s="120" t="s">
        <v>216</v>
      </c>
      <c r="D161" s="120" t="s">
        <v>88</v>
      </c>
      <c r="E161" s="121" t="s">
        <v>217</v>
      </c>
      <c r="F161" s="122" t="s">
        <v>218</v>
      </c>
      <c r="G161" s="123" t="s">
        <v>182</v>
      </c>
      <c r="H161" s="124">
        <v>7</v>
      </c>
      <c r="I161" s="125"/>
      <c r="J161" s="126">
        <f t="shared" si="10"/>
        <v>0</v>
      </c>
      <c r="K161" s="127"/>
      <c r="L161" s="128"/>
      <c r="M161" s="129" t="s">
        <v>10</v>
      </c>
      <c r="N161" s="130" t="s">
        <v>30</v>
      </c>
      <c r="O161" s="115"/>
      <c r="P161" s="116">
        <f t="shared" si="11"/>
        <v>0</v>
      </c>
      <c r="Q161" s="116">
        <v>2.5000000000000001E-4</v>
      </c>
      <c r="R161" s="116">
        <f t="shared" si="12"/>
        <v>1.75E-3</v>
      </c>
      <c r="S161" s="116">
        <v>0</v>
      </c>
      <c r="T161" s="117">
        <f t="shared" si="1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8" t="s">
        <v>91</v>
      </c>
      <c r="AT161" s="118" t="s">
        <v>88</v>
      </c>
      <c r="AU161" s="118" t="s">
        <v>75</v>
      </c>
      <c r="AY161" s="3" t="s">
        <v>76</v>
      </c>
      <c r="BE161" s="119">
        <f t="shared" si="14"/>
        <v>0</v>
      </c>
      <c r="BF161" s="119">
        <f t="shared" si="15"/>
        <v>0</v>
      </c>
      <c r="BG161" s="119">
        <f t="shared" si="16"/>
        <v>0</v>
      </c>
      <c r="BH161" s="119">
        <f t="shared" si="17"/>
        <v>0</v>
      </c>
      <c r="BI161" s="119">
        <f t="shared" si="18"/>
        <v>0</v>
      </c>
      <c r="BJ161" s="3" t="s">
        <v>75</v>
      </c>
      <c r="BK161" s="119">
        <f t="shared" si="19"/>
        <v>0</v>
      </c>
      <c r="BL161" s="3" t="s">
        <v>85</v>
      </c>
      <c r="BM161" s="118" t="s">
        <v>219</v>
      </c>
    </row>
    <row r="162" spans="1:65" s="15" customFormat="1" ht="24.15" customHeight="1">
      <c r="A162" s="12"/>
      <c r="B162" s="104"/>
      <c r="C162" s="120" t="s">
        <v>220</v>
      </c>
      <c r="D162" s="120" t="s">
        <v>88</v>
      </c>
      <c r="E162" s="121" t="s">
        <v>221</v>
      </c>
      <c r="F162" s="122" t="s">
        <v>222</v>
      </c>
      <c r="G162" s="123" t="s">
        <v>182</v>
      </c>
      <c r="H162" s="124">
        <v>12</v>
      </c>
      <c r="I162" s="125"/>
      <c r="J162" s="126">
        <f t="shared" si="10"/>
        <v>0</v>
      </c>
      <c r="K162" s="127"/>
      <c r="L162" s="128"/>
      <c r="M162" s="129" t="s">
        <v>10</v>
      </c>
      <c r="N162" s="130" t="s">
        <v>30</v>
      </c>
      <c r="O162" s="115"/>
      <c r="P162" s="116">
        <f t="shared" si="11"/>
        <v>0</v>
      </c>
      <c r="Q162" s="116">
        <v>5.5000000000000003E-4</v>
      </c>
      <c r="R162" s="116">
        <f t="shared" si="12"/>
        <v>6.6E-3</v>
      </c>
      <c r="S162" s="116">
        <v>0</v>
      </c>
      <c r="T162" s="117">
        <f t="shared" si="1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8" t="s">
        <v>91</v>
      </c>
      <c r="AT162" s="118" t="s">
        <v>88</v>
      </c>
      <c r="AU162" s="118" t="s">
        <v>75</v>
      </c>
      <c r="AY162" s="3" t="s">
        <v>76</v>
      </c>
      <c r="BE162" s="119">
        <f t="shared" si="14"/>
        <v>0</v>
      </c>
      <c r="BF162" s="119">
        <f t="shared" si="15"/>
        <v>0</v>
      </c>
      <c r="BG162" s="119">
        <f t="shared" si="16"/>
        <v>0</v>
      </c>
      <c r="BH162" s="119">
        <f t="shared" si="17"/>
        <v>0</v>
      </c>
      <c r="BI162" s="119">
        <f t="shared" si="18"/>
        <v>0</v>
      </c>
      <c r="BJ162" s="3" t="s">
        <v>75</v>
      </c>
      <c r="BK162" s="119">
        <f t="shared" si="19"/>
        <v>0</v>
      </c>
      <c r="BL162" s="3" t="s">
        <v>85</v>
      </c>
      <c r="BM162" s="118" t="s">
        <v>223</v>
      </c>
    </row>
    <row r="163" spans="1:65" s="15" customFormat="1" ht="16.5" customHeight="1">
      <c r="A163" s="12"/>
      <c r="B163" s="104"/>
      <c r="C163" s="120" t="s">
        <v>224</v>
      </c>
      <c r="D163" s="120" t="s">
        <v>88</v>
      </c>
      <c r="E163" s="121" t="s">
        <v>225</v>
      </c>
      <c r="F163" s="122" t="s">
        <v>226</v>
      </c>
      <c r="G163" s="123" t="s">
        <v>182</v>
      </c>
      <c r="H163" s="124">
        <v>6</v>
      </c>
      <c r="I163" s="125"/>
      <c r="J163" s="126">
        <f t="shared" si="10"/>
        <v>0</v>
      </c>
      <c r="K163" s="127"/>
      <c r="L163" s="128"/>
      <c r="M163" s="129" t="s">
        <v>10</v>
      </c>
      <c r="N163" s="130" t="s">
        <v>30</v>
      </c>
      <c r="O163" s="115"/>
      <c r="P163" s="116">
        <f t="shared" si="11"/>
        <v>0</v>
      </c>
      <c r="Q163" s="116">
        <v>5.1000000000000004E-4</v>
      </c>
      <c r="R163" s="116">
        <f t="shared" si="12"/>
        <v>3.0600000000000002E-3</v>
      </c>
      <c r="S163" s="116">
        <v>0</v>
      </c>
      <c r="T163" s="117">
        <f t="shared" si="1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8" t="s">
        <v>91</v>
      </c>
      <c r="AT163" s="118" t="s">
        <v>88</v>
      </c>
      <c r="AU163" s="118" t="s">
        <v>75</v>
      </c>
      <c r="AY163" s="3" t="s">
        <v>76</v>
      </c>
      <c r="BE163" s="119">
        <f t="shared" si="14"/>
        <v>0</v>
      </c>
      <c r="BF163" s="119">
        <f t="shared" si="15"/>
        <v>0</v>
      </c>
      <c r="BG163" s="119">
        <f t="shared" si="16"/>
        <v>0</v>
      </c>
      <c r="BH163" s="119">
        <f t="shared" si="17"/>
        <v>0</v>
      </c>
      <c r="BI163" s="119">
        <f t="shared" si="18"/>
        <v>0</v>
      </c>
      <c r="BJ163" s="3" t="s">
        <v>75</v>
      </c>
      <c r="BK163" s="119">
        <f t="shared" si="19"/>
        <v>0</v>
      </c>
      <c r="BL163" s="3" t="s">
        <v>85</v>
      </c>
      <c r="BM163" s="118" t="s">
        <v>227</v>
      </c>
    </row>
    <row r="164" spans="1:65" s="15" customFormat="1" ht="16.5" customHeight="1">
      <c r="A164" s="12"/>
      <c r="B164" s="104"/>
      <c r="C164" s="120" t="s">
        <v>228</v>
      </c>
      <c r="D164" s="120" t="s">
        <v>88</v>
      </c>
      <c r="E164" s="121" t="s">
        <v>229</v>
      </c>
      <c r="F164" s="122" t="s">
        <v>230</v>
      </c>
      <c r="G164" s="123" t="s">
        <v>182</v>
      </c>
      <c r="H164" s="124">
        <v>7</v>
      </c>
      <c r="I164" s="125"/>
      <c r="J164" s="126">
        <f t="shared" si="10"/>
        <v>0</v>
      </c>
      <c r="K164" s="127"/>
      <c r="L164" s="128"/>
      <c r="M164" s="129" t="s">
        <v>10</v>
      </c>
      <c r="N164" s="130" t="s">
        <v>30</v>
      </c>
      <c r="O164" s="115"/>
      <c r="P164" s="116">
        <f t="shared" si="11"/>
        <v>0</v>
      </c>
      <c r="Q164" s="116">
        <v>4.2999999999999999E-4</v>
      </c>
      <c r="R164" s="116">
        <f t="shared" si="12"/>
        <v>3.0100000000000001E-3</v>
      </c>
      <c r="S164" s="116">
        <v>0</v>
      </c>
      <c r="T164" s="117">
        <f t="shared" si="1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8" t="s">
        <v>91</v>
      </c>
      <c r="AT164" s="118" t="s">
        <v>88</v>
      </c>
      <c r="AU164" s="118" t="s">
        <v>75</v>
      </c>
      <c r="AY164" s="3" t="s">
        <v>76</v>
      </c>
      <c r="BE164" s="119">
        <f t="shared" si="14"/>
        <v>0</v>
      </c>
      <c r="BF164" s="119">
        <f t="shared" si="15"/>
        <v>0</v>
      </c>
      <c r="BG164" s="119">
        <f t="shared" si="16"/>
        <v>0</v>
      </c>
      <c r="BH164" s="119">
        <f t="shared" si="17"/>
        <v>0</v>
      </c>
      <c r="BI164" s="119">
        <f t="shared" si="18"/>
        <v>0</v>
      </c>
      <c r="BJ164" s="3" t="s">
        <v>75</v>
      </c>
      <c r="BK164" s="119">
        <f t="shared" si="19"/>
        <v>0</v>
      </c>
      <c r="BL164" s="3" t="s">
        <v>85</v>
      </c>
      <c r="BM164" s="118" t="s">
        <v>231</v>
      </c>
    </row>
    <row r="165" spans="1:65" s="15" customFormat="1" ht="16.5" customHeight="1">
      <c r="A165" s="12"/>
      <c r="B165" s="104"/>
      <c r="C165" s="120" t="s">
        <v>232</v>
      </c>
      <c r="D165" s="120" t="s">
        <v>88</v>
      </c>
      <c r="E165" s="121" t="s">
        <v>233</v>
      </c>
      <c r="F165" s="122" t="s">
        <v>234</v>
      </c>
      <c r="G165" s="123" t="s">
        <v>182</v>
      </c>
      <c r="H165" s="124">
        <v>2</v>
      </c>
      <c r="I165" s="125"/>
      <c r="J165" s="126">
        <f t="shared" si="10"/>
        <v>0</v>
      </c>
      <c r="K165" s="127"/>
      <c r="L165" s="128"/>
      <c r="M165" s="129" t="s">
        <v>10</v>
      </c>
      <c r="N165" s="130" t="s">
        <v>30</v>
      </c>
      <c r="O165" s="115"/>
      <c r="P165" s="116">
        <f t="shared" si="11"/>
        <v>0</v>
      </c>
      <c r="Q165" s="116">
        <v>4.6000000000000001E-4</v>
      </c>
      <c r="R165" s="116">
        <f t="shared" si="12"/>
        <v>9.2000000000000003E-4</v>
      </c>
      <c r="S165" s="116">
        <v>0</v>
      </c>
      <c r="T165" s="117">
        <f t="shared" si="1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8" t="s">
        <v>91</v>
      </c>
      <c r="AT165" s="118" t="s">
        <v>88</v>
      </c>
      <c r="AU165" s="118" t="s">
        <v>75</v>
      </c>
      <c r="AY165" s="3" t="s">
        <v>76</v>
      </c>
      <c r="BE165" s="119">
        <f t="shared" si="14"/>
        <v>0</v>
      </c>
      <c r="BF165" s="119">
        <f t="shared" si="15"/>
        <v>0</v>
      </c>
      <c r="BG165" s="119">
        <f t="shared" si="16"/>
        <v>0</v>
      </c>
      <c r="BH165" s="119">
        <f t="shared" si="17"/>
        <v>0</v>
      </c>
      <c r="BI165" s="119">
        <f t="shared" si="18"/>
        <v>0</v>
      </c>
      <c r="BJ165" s="3" t="s">
        <v>75</v>
      </c>
      <c r="BK165" s="119">
        <f t="shared" si="19"/>
        <v>0</v>
      </c>
      <c r="BL165" s="3" t="s">
        <v>85</v>
      </c>
      <c r="BM165" s="118" t="s">
        <v>235</v>
      </c>
    </row>
    <row r="166" spans="1:65" s="15" customFormat="1" ht="16.5" customHeight="1">
      <c r="A166" s="12"/>
      <c r="B166" s="104"/>
      <c r="C166" s="120" t="s">
        <v>236</v>
      </c>
      <c r="D166" s="120" t="s">
        <v>88</v>
      </c>
      <c r="E166" s="121" t="s">
        <v>237</v>
      </c>
      <c r="F166" s="122" t="s">
        <v>238</v>
      </c>
      <c r="G166" s="123" t="s">
        <v>182</v>
      </c>
      <c r="H166" s="124">
        <v>1</v>
      </c>
      <c r="I166" s="125"/>
      <c r="J166" s="126">
        <f t="shared" si="10"/>
        <v>0</v>
      </c>
      <c r="K166" s="127"/>
      <c r="L166" s="128"/>
      <c r="M166" s="129" t="s">
        <v>10</v>
      </c>
      <c r="N166" s="130" t="s">
        <v>30</v>
      </c>
      <c r="O166" s="115"/>
      <c r="P166" s="116">
        <f t="shared" si="11"/>
        <v>0</v>
      </c>
      <c r="Q166" s="116">
        <v>4.2000000000000002E-4</v>
      </c>
      <c r="R166" s="116">
        <f t="shared" si="12"/>
        <v>4.2000000000000002E-4</v>
      </c>
      <c r="S166" s="116">
        <v>0</v>
      </c>
      <c r="T166" s="117">
        <f t="shared" si="1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8" t="s">
        <v>91</v>
      </c>
      <c r="AT166" s="118" t="s">
        <v>88</v>
      </c>
      <c r="AU166" s="118" t="s">
        <v>75</v>
      </c>
      <c r="AY166" s="3" t="s">
        <v>76</v>
      </c>
      <c r="BE166" s="119">
        <f t="shared" si="14"/>
        <v>0</v>
      </c>
      <c r="BF166" s="119">
        <f t="shared" si="15"/>
        <v>0</v>
      </c>
      <c r="BG166" s="119">
        <f t="shared" si="16"/>
        <v>0</v>
      </c>
      <c r="BH166" s="119">
        <f t="shared" si="17"/>
        <v>0</v>
      </c>
      <c r="BI166" s="119">
        <f t="shared" si="18"/>
        <v>0</v>
      </c>
      <c r="BJ166" s="3" t="s">
        <v>75</v>
      </c>
      <c r="BK166" s="119">
        <f t="shared" si="19"/>
        <v>0</v>
      </c>
      <c r="BL166" s="3" t="s">
        <v>85</v>
      </c>
      <c r="BM166" s="118" t="s">
        <v>239</v>
      </c>
    </row>
    <row r="167" spans="1:65" s="15" customFormat="1" ht="24.15" customHeight="1">
      <c r="A167" s="12"/>
      <c r="B167" s="104"/>
      <c r="C167" s="105" t="s">
        <v>240</v>
      </c>
      <c r="D167" s="105" t="s">
        <v>81</v>
      </c>
      <c r="E167" s="106" t="s">
        <v>241</v>
      </c>
      <c r="F167" s="107" t="s">
        <v>242</v>
      </c>
      <c r="G167" s="108" t="s">
        <v>132</v>
      </c>
      <c r="H167" s="109"/>
      <c r="I167" s="110"/>
      <c r="J167" s="111">
        <f t="shared" si="10"/>
        <v>0</v>
      </c>
      <c r="K167" s="112"/>
      <c r="L167" s="13"/>
      <c r="M167" s="113" t="s">
        <v>10</v>
      </c>
      <c r="N167" s="114" t="s">
        <v>30</v>
      </c>
      <c r="O167" s="115"/>
      <c r="P167" s="116">
        <f t="shared" si="11"/>
        <v>0</v>
      </c>
      <c r="Q167" s="116">
        <v>0</v>
      </c>
      <c r="R167" s="116">
        <f t="shared" si="12"/>
        <v>0</v>
      </c>
      <c r="S167" s="116">
        <v>0</v>
      </c>
      <c r="T167" s="117">
        <f t="shared" si="1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8" t="s">
        <v>85</v>
      </c>
      <c r="AT167" s="118" t="s">
        <v>81</v>
      </c>
      <c r="AU167" s="118" t="s">
        <v>75</v>
      </c>
      <c r="AY167" s="3" t="s">
        <v>76</v>
      </c>
      <c r="BE167" s="119">
        <f t="shared" si="14"/>
        <v>0</v>
      </c>
      <c r="BF167" s="119">
        <f t="shared" si="15"/>
        <v>0</v>
      </c>
      <c r="BG167" s="119">
        <f t="shared" si="16"/>
        <v>0</v>
      </c>
      <c r="BH167" s="119">
        <f t="shared" si="17"/>
        <v>0</v>
      </c>
      <c r="BI167" s="119">
        <f t="shared" si="18"/>
        <v>0</v>
      </c>
      <c r="BJ167" s="3" t="s">
        <v>75</v>
      </c>
      <c r="BK167" s="119">
        <f t="shared" si="19"/>
        <v>0</v>
      </c>
      <c r="BL167" s="3" t="s">
        <v>85</v>
      </c>
      <c r="BM167" s="118" t="s">
        <v>243</v>
      </c>
    </row>
    <row r="168" spans="1:65" s="15" customFormat="1" ht="24.15" customHeight="1">
      <c r="A168" s="12"/>
      <c r="B168" s="104"/>
      <c r="C168" s="105" t="s">
        <v>133</v>
      </c>
      <c r="D168" s="105" t="s">
        <v>81</v>
      </c>
      <c r="E168" s="106" t="s">
        <v>244</v>
      </c>
      <c r="F168" s="107" t="s">
        <v>245</v>
      </c>
      <c r="G168" s="108" t="s">
        <v>182</v>
      </c>
      <c r="H168" s="109">
        <v>72</v>
      </c>
      <c r="I168" s="110"/>
      <c r="J168" s="111">
        <f t="shared" si="10"/>
        <v>0</v>
      </c>
      <c r="K168" s="112"/>
      <c r="L168" s="13"/>
      <c r="M168" s="113" t="s">
        <v>10</v>
      </c>
      <c r="N168" s="114" t="s">
        <v>30</v>
      </c>
      <c r="O168" s="115"/>
      <c r="P168" s="116">
        <f t="shared" si="11"/>
        <v>0</v>
      </c>
      <c r="Q168" s="116">
        <v>0</v>
      </c>
      <c r="R168" s="116">
        <f t="shared" si="12"/>
        <v>0</v>
      </c>
      <c r="S168" s="116">
        <v>0</v>
      </c>
      <c r="T168" s="117">
        <f t="shared" si="1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8" t="s">
        <v>85</v>
      </c>
      <c r="AT168" s="118" t="s">
        <v>81</v>
      </c>
      <c r="AU168" s="118" t="s">
        <v>75</v>
      </c>
      <c r="AY168" s="3" t="s">
        <v>76</v>
      </c>
      <c r="BE168" s="119">
        <f t="shared" si="14"/>
        <v>0</v>
      </c>
      <c r="BF168" s="119">
        <f t="shared" si="15"/>
        <v>0</v>
      </c>
      <c r="BG168" s="119">
        <f t="shared" si="16"/>
        <v>0</v>
      </c>
      <c r="BH168" s="119">
        <f t="shared" si="17"/>
        <v>0</v>
      </c>
      <c r="BI168" s="119">
        <f t="shared" si="18"/>
        <v>0</v>
      </c>
      <c r="BJ168" s="3" t="s">
        <v>75</v>
      </c>
      <c r="BK168" s="119">
        <f t="shared" si="19"/>
        <v>0</v>
      </c>
      <c r="BL168" s="3" t="s">
        <v>85</v>
      </c>
      <c r="BM168" s="118" t="s">
        <v>246</v>
      </c>
    </row>
    <row r="169" spans="1:65" s="15" customFormat="1" ht="24.15" customHeight="1">
      <c r="A169" s="12"/>
      <c r="B169" s="104"/>
      <c r="C169" s="105" t="s">
        <v>247</v>
      </c>
      <c r="D169" s="105" t="s">
        <v>81</v>
      </c>
      <c r="E169" s="106" t="s">
        <v>248</v>
      </c>
      <c r="F169" s="107" t="s">
        <v>249</v>
      </c>
      <c r="G169" s="108" t="s">
        <v>182</v>
      </c>
      <c r="H169" s="109">
        <v>15</v>
      </c>
      <c r="I169" s="110"/>
      <c r="J169" s="111">
        <f t="shared" si="10"/>
        <v>0</v>
      </c>
      <c r="K169" s="112"/>
      <c r="L169" s="13"/>
      <c r="M169" s="113" t="s">
        <v>10</v>
      </c>
      <c r="N169" s="114" t="s">
        <v>30</v>
      </c>
      <c r="O169" s="115"/>
      <c r="P169" s="116">
        <f t="shared" si="11"/>
        <v>0</v>
      </c>
      <c r="Q169" s="116">
        <v>0</v>
      </c>
      <c r="R169" s="116">
        <f t="shared" si="12"/>
        <v>0</v>
      </c>
      <c r="S169" s="116">
        <v>0</v>
      </c>
      <c r="T169" s="117">
        <f t="shared" si="1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8" t="s">
        <v>85</v>
      </c>
      <c r="AT169" s="118" t="s">
        <v>81</v>
      </c>
      <c r="AU169" s="118" t="s">
        <v>75</v>
      </c>
      <c r="AY169" s="3" t="s">
        <v>76</v>
      </c>
      <c r="BE169" s="119">
        <f t="shared" si="14"/>
        <v>0</v>
      </c>
      <c r="BF169" s="119">
        <f t="shared" si="15"/>
        <v>0</v>
      </c>
      <c r="BG169" s="119">
        <f t="shared" si="16"/>
        <v>0</v>
      </c>
      <c r="BH169" s="119">
        <f t="shared" si="17"/>
        <v>0</v>
      </c>
      <c r="BI169" s="119">
        <f t="shared" si="18"/>
        <v>0</v>
      </c>
      <c r="BJ169" s="3" t="s">
        <v>75</v>
      </c>
      <c r="BK169" s="119">
        <f t="shared" si="19"/>
        <v>0</v>
      </c>
      <c r="BL169" s="3" t="s">
        <v>85</v>
      </c>
      <c r="BM169" s="118" t="s">
        <v>250</v>
      </c>
    </row>
    <row r="170" spans="1:65" s="15" customFormat="1" ht="24.15" customHeight="1">
      <c r="A170" s="12"/>
      <c r="B170" s="104"/>
      <c r="C170" s="105" t="s">
        <v>251</v>
      </c>
      <c r="D170" s="105" t="s">
        <v>81</v>
      </c>
      <c r="E170" s="106" t="s">
        <v>252</v>
      </c>
      <c r="F170" s="107" t="s">
        <v>253</v>
      </c>
      <c r="G170" s="108" t="s">
        <v>182</v>
      </c>
      <c r="H170" s="109">
        <v>4</v>
      </c>
      <c r="I170" s="110"/>
      <c r="J170" s="111">
        <f t="shared" si="10"/>
        <v>0</v>
      </c>
      <c r="K170" s="112"/>
      <c r="L170" s="13"/>
      <c r="M170" s="113" t="s">
        <v>10</v>
      </c>
      <c r="N170" s="114" t="s">
        <v>30</v>
      </c>
      <c r="O170" s="115"/>
      <c r="P170" s="116">
        <f t="shared" si="11"/>
        <v>0</v>
      </c>
      <c r="Q170" s="116">
        <v>0</v>
      </c>
      <c r="R170" s="116">
        <f t="shared" si="12"/>
        <v>0</v>
      </c>
      <c r="S170" s="116">
        <v>0</v>
      </c>
      <c r="T170" s="117">
        <f t="shared" si="1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8" t="s">
        <v>85</v>
      </c>
      <c r="AT170" s="118" t="s">
        <v>81</v>
      </c>
      <c r="AU170" s="118" t="s">
        <v>75</v>
      </c>
      <c r="AY170" s="3" t="s">
        <v>76</v>
      </c>
      <c r="BE170" s="119">
        <f t="shared" si="14"/>
        <v>0</v>
      </c>
      <c r="BF170" s="119">
        <f t="shared" si="15"/>
        <v>0</v>
      </c>
      <c r="BG170" s="119">
        <f t="shared" si="16"/>
        <v>0</v>
      </c>
      <c r="BH170" s="119">
        <f t="shared" si="17"/>
        <v>0</v>
      </c>
      <c r="BI170" s="119">
        <f t="shared" si="18"/>
        <v>0</v>
      </c>
      <c r="BJ170" s="3" t="s">
        <v>75</v>
      </c>
      <c r="BK170" s="119">
        <f t="shared" si="19"/>
        <v>0</v>
      </c>
      <c r="BL170" s="3" t="s">
        <v>85</v>
      </c>
      <c r="BM170" s="118" t="s">
        <v>254</v>
      </c>
    </row>
    <row r="171" spans="1:65" s="15" customFormat="1" ht="24.15" customHeight="1">
      <c r="A171" s="12"/>
      <c r="B171" s="104"/>
      <c r="C171" s="105" t="s">
        <v>255</v>
      </c>
      <c r="D171" s="105" t="s">
        <v>81</v>
      </c>
      <c r="E171" s="106" t="s">
        <v>256</v>
      </c>
      <c r="F171" s="107" t="s">
        <v>257</v>
      </c>
      <c r="G171" s="108" t="s">
        <v>182</v>
      </c>
      <c r="H171" s="109">
        <v>37</v>
      </c>
      <c r="I171" s="110"/>
      <c r="J171" s="111">
        <f t="shared" si="10"/>
        <v>0</v>
      </c>
      <c r="K171" s="112"/>
      <c r="L171" s="13"/>
      <c r="M171" s="113" t="s">
        <v>10</v>
      </c>
      <c r="N171" s="114" t="s">
        <v>30</v>
      </c>
      <c r="O171" s="115"/>
      <c r="P171" s="116">
        <f t="shared" si="11"/>
        <v>0</v>
      </c>
      <c r="Q171" s="116">
        <v>0</v>
      </c>
      <c r="R171" s="116">
        <f t="shared" si="12"/>
        <v>0</v>
      </c>
      <c r="S171" s="116">
        <v>0</v>
      </c>
      <c r="T171" s="117">
        <f t="shared" si="1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8" t="s">
        <v>85</v>
      </c>
      <c r="AT171" s="118" t="s">
        <v>81</v>
      </c>
      <c r="AU171" s="118" t="s">
        <v>75</v>
      </c>
      <c r="AY171" s="3" t="s">
        <v>76</v>
      </c>
      <c r="BE171" s="119">
        <f t="shared" si="14"/>
        <v>0</v>
      </c>
      <c r="BF171" s="119">
        <f t="shared" si="15"/>
        <v>0</v>
      </c>
      <c r="BG171" s="119">
        <f t="shared" si="16"/>
        <v>0</v>
      </c>
      <c r="BH171" s="119">
        <f t="shared" si="17"/>
        <v>0</v>
      </c>
      <c r="BI171" s="119">
        <f t="shared" si="18"/>
        <v>0</v>
      </c>
      <c r="BJ171" s="3" t="s">
        <v>75</v>
      </c>
      <c r="BK171" s="119">
        <f t="shared" si="19"/>
        <v>0</v>
      </c>
      <c r="BL171" s="3" t="s">
        <v>85</v>
      </c>
      <c r="BM171" s="118" t="s">
        <v>258</v>
      </c>
    </row>
    <row r="172" spans="1:65" s="15" customFormat="1" ht="24.15" customHeight="1">
      <c r="A172" s="12"/>
      <c r="B172" s="104"/>
      <c r="C172" s="105" t="s">
        <v>259</v>
      </c>
      <c r="D172" s="105" t="s">
        <v>81</v>
      </c>
      <c r="E172" s="106" t="s">
        <v>260</v>
      </c>
      <c r="F172" s="107" t="s">
        <v>261</v>
      </c>
      <c r="G172" s="108" t="s">
        <v>182</v>
      </c>
      <c r="H172" s="109">
        <v>4</v>
      </c>
      <c r="I172" s="110"/>
      <c r="J172" s="111">
        <f t="shared" si="10"/>
        <v>0</v>
      </c>
      <c r="K172" s="112"/>
      <c r="L172" s="13"/>
      <c r="M172" s="113" t="s">
        <v>10</v>
      </c>
      <c r="N172" s="114" t="s">
        <v>30</v>
      </c>
      <c r="O172" s="115"/>
      <c r="P172" s="116">
        <f t="shared" si="11"/>
        <v>0</v>
      </c>
      <c r="Q172" s="116">
        <v>3.6999999999999999E-4</v>
      </c>
      <c r="R172" s="116">
        <f t="shared" si="12"/>
        <v>1.48E-3</v>
      </c>
      <c r="S172" s="116">
        <v>0</v>
      </c>
      <c r="T172" s="117">
        <f t="shared" si="1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8" t="s">
        <v>85</v>
      </c>
      <c r="AT172" s="118" t="s">
        <v>81</v>
      </c>
      <c r="AU172" s="118" t="s">
        <v>75</v>
      </c>
      <c r="AY172" s="3" t="s">
        <v>76</v>
      </c>
      <c r="BE172" s="119">
        <f t="shared" si="14"/>
        <v>0</v>
      </c>
      <c r="BF172" s="119">
        <f t="shared" si="15"/>
        <v>0</v>
      </c>
      <c r="BG172" s="119">
        <f t="shared" si="16"/>
        <v>0</v>
      </c>
      <c r="BH172" s="119">
        <f t="shared" si="17"/>
        <v>0</v>
      </c>
      <c r="BI172" s="119">
        <f t="shared" si="18"/>
        <v>0</v>
      </c>
      <c r="BJ172" s="3" t="s">
        <v>75</v>
      </c>
      <c r="BK172" s="119">
        <f t="shared" si="19"/>
        <v>0</v>
      </c>
      <c r="BL172" s="3" t="s">
        <v>85</v>
      </c>
      <c r="BM172" s="118" t="s">
        <v>262</v>
      </c>
    </row>
    <row r="173" spans="1:65" s="15" customFormat="1" ht="33" customHeight="1">
      <c r="A173" s="12"/>
      <c r="B173" s="104"/>
      <c r="C173" s="120" t="s">
        <v>263</v>
      </c>
      <c r="D173" s="120" t="s">
        <v>88</v>
      </c>
      <c r="E173" s="121" t="s">
        <v>264</v>
      </c>
      <c r="F173" s="122" t="s">
        <v>265</v>
      </c>
      <c r="G173" s="123" t="s">
        <v>182</v>
      </c>
      <c r="H173" s="124">
        <v>4</v>
      </c>
      <c r="I173" s="125"/>
      <c r="J173" s="126">
        <f t="shared" si="10"/>
        <v>0</v>
      </c>
      <c r="K173" s="127"/>
      <c r="L173" s="128"/>
      <c r="M173" s="129" t="s">
        <v>10</v>
      </c>
      <c r="N173" s="130" t="s">
        <v>30</v>
      </c>
      <c r="O173" s="115"/>
      <c r="P173" s="116">
        <f t="shared" si="11"/>
        <v>0</v>
      </c>
      <c r="Q173" s="116">
        <v>5.5999999999999995E-4</v>
      </c>
      <c r="R173" s="116">
        <f t="shared" si="12"/>
        <v>2.2399999999999998E-3</v>
      </c>
      <c r="S173" s="116">
        <v>0</v>
      </c>
      <c r="T173" s="117">
        <f t="shared" si="1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8" t="s">
        <v>91</v>
      </c>
      <c r="AT173" s="118" t="s">
        <v>88</v>
      </c>
      <c r="AU173" s="118" t="s">
        <v>75</v>
      </c>
      <c r="AY173" s="3" t="s">
        <v>76</v>
      </c>
      <c r="BE173" s="119">
        <f t="shared" si="14"/>
        <v>0</v>
      </c>
      <c r="BF173" s="119">
        <f t="shared" si="15"/>
        <v>0</v>
      </c>
      <c r="BG173" s="119">
        <f t="shared" si="16"/>
        <v>0</v>
      </c>
      <c r="BH173" s="119">
        <f t="shared" si="17"/>
        <v>0</v>
      </c>
      <c r="BI173" s="119">
        <f t="shared" si="18"/>
        <v>0</v>
      </c>
      <c r="BJ173" s="3" t="s">
        <v>75</v>
      </c>
      <c r="BK173" s="119">
        <f t="shared" si="19"/>
        <v>0</v>
      </c>
      <c r="BL173" s="3" t="s">
        <v>85</v>
      </c>
      <c r="BM173" s="118" t="s">
        <v>266</v>
      </c>
    </row>
    <row r="174" spans="1:65" s="15" customFormat="1" ht="21.75" customHeight="1">
      <c r="A174" s="12"/>
      <c r="B174" s="104"/>
      <c r="C174" s="105" t="s">
        <v>267</v>
      </c>
      <c r="D174" s="105" t="s">
        <v>81</v>
      </c>
      <c r="E174" s="106" t="s">
        <v>268</v>
      </c>
      <c r="F174" s="107" t="s">
        <v>269</v>
      </c>
      <c r="G174" s="108" t="s">
        <v>182</v>
      </c>
      <c r="H174" s="109">
        <v>7</v>
      </c>
      <c r="I174" s="110"/>
      <c r="J174" s="111">
        <f t="shared" si="10"/>
        <v>0</v>
      </c>
      <c r="K174" s="112"/>
      <c r="L174" s="13"/>
      <c r="M174" s="113" t="s">
        <v>10</v>
      </c>
      <c r="N174" s="114" t="s">
        <v>30</v>
      </c>
      <c r="O174" s="115"/>
      <c r="P174" s="116">
        <f t="shared" si="11"/>
        <v>0</v>
      </c>
      <c r="Q174" s="116">
        <v>1.4999999999999999E-4</v>
      </c>
      <c r="R174" s="116">
        <f t="shared" si="12"/>
        <v>1.0499999999999999E-3</v>
      </c>
      <c r="S174" s="116">
        <v>0</v>
      </c>
      <c r="T174" s="117">
        <f t="shared" si="1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8" t="s">
        <v>85</v>
      </c>
      <c r="AT174" s="118" t="s">
        <v>81</v>
      </c>
      <c r="AU174" s="118" t="s">
        <v>75</v>
      </c>
      <c r="AY174" s="3" t="s">
        <v>76</v>
      </c>
      <c r="BE174" s="119">
        <f t="shared" si="14"/>
        <v>0</v>
      </c>
      <c r="BF174" s="119">
        <f t="shared" si="15"/>
        <v>0</v>
      </c>
      <c r="BG174" s="119">
        <f t="shared" si="16"/>
        <v>0</v>
      </c>
      <c r="BH174" s="119">
        <f t="shared" si="17"/>
        <v>0</v>
      </c>
      <c r="BI174" s="119">
        <f t="shared" si="18"/>
        <v>0</v>
      </c>
      <c r="BJ174" s="3" t="s">
        <v>75</v>
      </c>
      <c r="BK174" s="119">
        <f t="shared" si="19"/>
        <v>0</v>
      </c>
      <c r="BL174" s="3" t="s">
        <v>85</v>
      </c>
      <c r="BM174" s="118" t="s">
        <v>270</v>
      </c>
    </row>
    <row r="175" spans="1:65" s="15" customFormat="1" ht="24.15" customHeight="1">
      <c r="A175" s="12"/>
      <c r="B175" s="104"/>
      <c r="C175" s="105" t="s">
        <v>271</v>
      </c>
      <c r="D175" s="105" t="s">
        <v>81</v>
      </c>
      <c r="E175" s="106" t="s">
        <v>272</v>
      </c>
      <c r="F175" s="107" t="s">
        <v>273</v>
      </c>
      <c r="G175" s="108" t="s">
        <v>182</v>
      </c>
      <c r="H175" s="109">
        <v>7</v>
      </c>
      <c r="I175" s="110"/>
      <c r="J175" s="111">
        <f t="shared" si="10"/>
        <v>0</v>
      </c>
      <c r="K175" s="112"/>
      <c r="L175" s="13"/>
      <c r="M175" s="113" t="s">
        <v>10</v>
      </c>
      <c r="N175" s="114" t="s">
        <v>30</v>
      </c>
      <c r="O175" s="115"/>
      <c r="P175" s="116">
        <f t="shared" si="11"/>
        <v>0</v>
      </c>
      <c r="Q175" s="116">
        <v>0</v>
      </c>
      <c r="R175" s="116">
        <f t="shared" si="12"/>
        <v>0</v>
      </c>
      <c r="S175" s="116">
        <v>0</v>
      </c>
      <c r="T175" s="117">
        <f t="shared" si="1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8" t="s">
        <v>85</v>
      </c>
      <c r="AT175" s="118" t="s">
        <v>81</v>
      </c>
      <c r="AU175" s="118" t="s">
        <v>75</v>
      </c>
      <c r="AY175" s="3" t="s">
        <v>76</v>
      </c>
      <c r="BE175" s="119">
        <f t="shared" si="14"/>
        <v>0</v>
      </c>
      <c r="BF175" s="119">
        <f t="shared" si="15"/>
        <v>0</v>
      </c>
      <c r="BG175" s="119">
        <f t="shared" si="16"/>
        <v>0</v>
      </c>
      <c r="BH175" s="119">
        <f t="shared" si="17"/>
        <v>0</v>
      </c>
      <c r="BI175" s="119">
        <f t="shared" si="18"/>
        <v>0</v>
      </c>
      <c r="BJ175" s="3" t="s">
        <v>75</v>
      </c>
      <c r="BK175" s="119">
        <f t="shared" si="19"/>
        <v>0</v>
      </c>
      <c r="BL175" s="3" t="s">
        <v>85</v>
      </c>
      <c r="BM175" s="118" t="s">
        <v>274</v>
      </c>
    </row>
    <row r="176" spans="1:65" s="15" customFormat="1" ht="24.15" customHeight="1">
      <c r="A176" s="12"/>
      <c r="B176" s="104"/>
      <c r="C176" s="105" t="s">
        <v>275</v>
      </c>
      <c r="D176" s="105" t="s">
        <v>81</v>
      </c>
      <c r="E176" s="106" t="s">
        <v>276</v>
      </c>
      <c r="F176" s="107" t="s">
        <v>277</v>
      </c>
      <c r="G176" s="108" t="s">
        <v>84</v>
      </c>
      <c r="H176" s="109">
        <v>300</v>
      </c>
      <c r="I176" s="110"/>
      <c r="J176" s="111">
        <f t="shared" si="10"/>
        <v>0</v>
      </c>
      <c r="K176" s="112"/>
      <c r="L176" s="13"/>
      <c r="M176" s="113" t="s">
        <v>10</v>
      </c>
      <c r="N176" s="114" t="s">
        <v>30</v>
      </c>
      <c r="O176" s="115"/>
      <c r="P176" s="116">
        <f t="shared" si="11"/>
        <v>0</v>
      </c>
      <c r="Q176" s="116">
        <v>0</v>
      </c>
      <c r="R176" s="116">
        <f t="shared" si="12"/>
        <v>0</v>
      </c>
      <c r="S176" s="116">
        <v>0</v>
      </c>
      <c r="T176" s="117">
        <f t="shared" si="1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8" t="s">
        <v>85</v>
      </c>
      <c r="AT176" s="118" t="s">
        <v>81</v>
      </c>
      <c r="AU176" s="118" t="s">
        <v>75</v>
      </c>
      <c r="AY176" s="3" t="s">
        <v>76</v>
      </c>
      <c r="BE176" s="119">
        <f t="shared" si="14"/>
        <v>0</v>
      </c>
      <c r="BF176" s="119">
        <f t="shared" si="15"/>
        <v>0</v>
      </c>
      <c r="BG176" s="119">
        <f t="shared" si="16"/>
        <v>0</v>
      </c>
      <c r="BH176" s="119">
        <f t="shared" si="17"/>
        <v>0</v>
      </c>
      <c r="BI176" s="119">
        <f t="shared" si="18"/>
        <v>0</v>
      </c>
      <c r="BJ176" s="3" t="s">
        <v>75</v>
      </c>
      <c r="BK176" s="119">
        <f t="shared" si="19"/>
        <v>0</v>
      </c>
      <c r="BL176" s="3" t="s">
        <v>85</v>
      </c>
      <c r="BM176" s="118" t="s">
        <v>278</v>
      </c>
    </row>
    <row r="177" spans="1:65" s="15" customFormat="1" ht="24.15" customHeight="1">
      <c r="A177" s="12"/>
      <c r="B177" s="104"/>
      <c r="C177" s="105" t="s">
        <v>279</v>
      </c>
      <c r="D177" s="105" t="s">
        <v>81</v>
      </c>
      <c r="E177" s="106" t="s">
        <v>280</v>
      </c>
      <c r="F177" s="107" t="s">
        <v>281</v>
      </c>
      <c r="G177" s="108" t="s">
        <v>132</v>
      </c>
      <c r="H177" s="109"/>
      <c r="I177" s="110"/>
      <c r="J177" s="111">
        <f t="shared" si="10"/>
        <v>0</v>
      </c>
      <c r="K177" s="112"/>
      <c r="L177" s="13"/>
      <c r="M177" s="113" t="s">
        <v>10</v>
      </c>
      <c r="N177" s="114" t="s">
        <v>30</v>
      </c>
      <c r="O177" s="115"/>
      <c r="P177" s="116">
        <f t="shared" si="11"/>
        <v>0</v>
      </c>
      <c r="Q177" s="116">
        <v>0</v>
      </c>
      <c r="R177" s="116">
        <f t="shared" si="12"/>
        <v>0</v>
      </c>
      <c r="S177" s="116">
        <v>0</v>
      </c>
      <c r="T177" s="117">
        <f t="shared" si="1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8" t="s">
        <v>85</v>
      </c>
      <c r="AT177" s="118" t="s">
        <v>81</v>
      </c>
      <c r="AU177" s="118" t="s">
        <v>75</v>
      </c>
      <c r="AY177" s="3" t="s">
        <v>76</v>
      </c>
      <c r="BE177" s="119">
        <f t="shared" si="14"/>
        <v>0</v>
      </c>
      <c r="BF177" s="119">
        <f t="shared" si="15"/>
        <v>0</v>
      </c>
      <c r="BG177" s="119">
        <f t="shared" si="16"/>
        <v>0</v>
      </c>
      <c r="BH177" s="119">
        <f t="shared" si="17"/>
        <v>0</v>
      </c>
      <c r="BI177" s="119">
        <f t="shared" si="18"/>
        <v>0</v>
      </c>
      <c r="BJ177" s="3" t="s">
        <v>75</v>
      </c>
      <c r="BK177" s="119">
        <f t="shared" si="19"/>
        <v>0</v>
      </c>
      <c r="BL177" s="3" t="s">
        <v>85</v>
      </c>
      <c r="BM177" s="118" t="s">
        <v>282</v>
      </c>
    </row>
    <row r="178" spans="1:65" s="15" customFormat="1" ht="24.15" customHeight="1">
      <c r="A178" s="12"/>
      <c r="B178" s="104"/>
      <c r="C178" s="105" t="s">
        <v>283</v>
      </c>
      <c r="D178" s="105" t="s">
        <v>81</v>
      </c>
      <c r="E178" s="106" t="s">
        <v>284</v>
      </c>
      <c r="F178" s="107" t="s">
        <v>285</v>
      </c>
      <c r="G178" s="108" t="s">
        <v>132</v>
      </c>
      <c r="H178" s="109"/>
      <c r="I178" s="110"/>
      <c r="J178" s="111">
        <f t="shared" si="10"/>
        <v>0</v>
      </c>
      <c r="K178" s="112"/>
      <c r="L178" s="13"/>
      <c r="M178" s="113" t="s">
        <v>10</v>
      </c>
      <c r="N178" s="114" t="s">
        <v>30</v>
      </c>
      <c r="O178" s="115"/>
      <c r="P178" s="116">
        <f t="shared" si="11"/>
        <v>0</v>
      </c>
      <c r="Q178" s="116">
        <v>0</v>
      </c>
      <c r="R178" s="116">
        <f t="shared" si="12"/>
        <v>0</v>
      </c>
      <c r="S178" s="116">
        <v>0</v>
      </c>
      <c r="T178" s="117">
        <f t="shared" si="1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8" t="s">
        <v>85</v>
      </c>
      <c r="AT178" s="118" t="s">
        <v>81</v>
      </c>
      <c r="AU178" s="118" t="s">
        <v>75</v>
      </c>
      <c r="AY178" s="3" t="s">
        <v>76</v>
      </c>
      <c r="BE178" s="119">
        <f t="shared" si="14"/>
        <v>0</v>
      </c>
      <c r="BF178" s="119">
        <f t="shared" si="15"/>
        <v>0</v>
      </c>
      <c r="BG178" s="119">
        <f t="shared" si="16"/>
        <v>0</v>
      </c>
      <c r="BH178" s="119">
        <f t="shared" si="17"/>
        <v>0</v>
      </c>
      <c r="BI178" s="119">
        <f t="shared" si="18"/>
        <v>0</v>
      </c>
      <c r="BJ178" s="3" t="s">
        <v>75</v>
      </c>
      <c r="BK178" s="119">
        <f t="shared" si="19"/>
        <v>0</v>
      </c>
      <c r="BL178" s="3" t="s">
        <v>85</v>
      </c>
      <c r="BM178" s="118" t="s">
        <v>286</v>
      </c>
    </row>
    <row r="179" spans="1:65" s="91" customFormat="1" ht="22.8" customHeight="1">
      <c r="B179" s="92"/>
      <c r="D179" s="93" t="s">
        <v>72</v>
      </c>
      <c r="E179" s="102" t="s">
        <v>287</v>
      </c>
      <c r="F179" s="102" t="s">
        <v>288</v>
      </c>
      <c r="I179" s="95"/>
      <c r="J179" s="103">
        <f>BK179</f>
        <v>0</v>
      </c>
      <c r="L179" s="92"/>
      <c r="M179" s="96"/>
      <c r="N179" s="97"/>
      <c r="O179" s="97"/>
      <c r="P179" s="98">
        <f>SUM(P180:P219)</f>
        <v>0</v>
      </c>
      <c r="Q179" s="97"/>
      <c r="R179" s="98">
        <f>SUM(R180:R219)</f>
        <v>1.48330176</v>
      </c>
      <c r="S179" s="97"/>
      <c r="T179" s="99">
        <f>SUM(T180:T219)</f>
        <v>1.9879999999999998</v>
      </c>
      <c r="AR179" s="93" t="s">
        <v>75</v>
      </c>
      <c r="AT179" s="100" t="s">
        <v>72</v>
      </c>
      <c r="AU179" s="100" t="s">
        <v>79</v>
      </c>
      <c r="AY179" s="93" t="s">
        <v>76</v>
      </c>
      <c r="BK179" s="101">
        <f>SUM(BK180:BK219)</f>
        <v>0</v>
      </c>
    </row>
    <row r="180" spans="1:65" s="15" customFormat="1" ht="24.15" customHeight="1">
      <c r="A180" s="12"/>
      <c r="B180" s="104"/>
      <c r="C180" s="105" t="s">
        <v>289</v>
      </c>
      <c r="D180" s="105" t="s">
        <v>81</v>
      </c>
      <c r="E180" s="106" t="s">
        <v>290</v>
      </c>
      <c r="F180" s="107" t="s">
        <v>291</v>
      </c>
      <c r="G180" s="108" t="s">
        <v>84</v>
      </c>
      <c r="H180" s="109">
        <v>400</v>
      </c>
      <c r="I180" s="110"/>
      <c r="J180" s="111">
        <f t="shared" ref="J180:J219" si="20">ROUND(I180*H180,2)</f>
        <v>0</v>
      </c>
      <c r="K180" s="112"/>
      <c r="L180" s="13"/>
      <c r="M180" s="113" t="s">
        <v>10</v>
      </c>
      <c r="N180" s="114" t="s">
        <v>30</v>
      </c>
      <c r="O180" s="115"/>
      <c r="P180" s="116">
        <f t="shared" ref="P180:P219" si="21">O180*H180</f>
        <v>0</v>
      </c>
      <c r="Q180" s="116">
        <v>0</v>
      </c>
      <c r="R180" s="116">
        <f t="shared" ref="R180:R219" si="22">Q180*H180</f>
        <v>0</v>
      </c>
      <c r="S180" s="116">
        <v>4.9699999999999996E-3</v>
      </c>
      <c r="T180" s="117">
        <f t="shared" ref="T180:T219" si="23">S180*H180</f>
        <v>1.9879999999999998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8" t="s">
        <v>85</v>
      </c>
      <c r="AT180" s="118" t="s">
        <v>81</v>
      </c>
      <c r="AU180" s="118" t="s">
        <v>75</v>
      </c>
      <c r="AY180" s="3" t="s">
        <v>76</v>
      </c>
      <c r="BE180" s="119">
        <f t="shared" ref="BE180:BE219" si="24">IF(N180="základná",J180,0)</f>
        <v>0</v>
      </c>
      <c r="BF180" s="119">
        <f t="shared" ref="BF180:BF219" si="25">IF(N180="znížená",J180,0)</f>
        <v>0</v>
      </c>
      <c r="BG180" s="119">
        <f t="shared" ref="BG180:BG219" si="26">IF(N180="zákl. prenesená",J180,0)</f>
        <v>0</v>
      </c>
      <c r="BH180" s="119">
        <f t="shared" ref="BH180:BH219" si="27">IF(N180="zníž. prenesená",J180,0)</f>
        <v>0</v>
      </c>
      <c r="BI180" s="119">
        <f t="shared" ref="BI180:BI219" si="28">IF(N180="nulová",J180,0)</f>
        <v>0</v>
      </c>
      <c r="BJ180" s="3" t="s">
        <v>75</v>
      </c>
      <c r="BK180" s="119">
        <f t="shared" ref="BK180:BK219" si="29">ROUND(I180*H180,2)</f>
        <v>0</v>
      </c>
      <c r="BL180" s="3" t="s">
        <v>85</v>
      </c>
      <c r="BM180" s="118" t="s">
        <v>292</v>
      </c>
    </row>
    <row r="181" spans="1:65" s="15" customFormat="1" ht="37.799999999999997" customHeight="1">
      <c r="A181" s="12"/>
      <c r="B181" s="104"/>
      <c r="C181" s="105" t="s">
        <v>293</v>
      </c>
      <c r="D181" s="105" t="s">
        <v>81</v>
      </c>
      <c r="E181" s="106" t="s">
        <v>294</v>
      </c>
      <c r="F181" s="107" t="s">
        <v>295</v>
      </c>
      <c r="G181" s="108" t="s">
        <v>84</v>
      </c>
      <c r="H181" s="109">
        <v>19</v>
      </c>
      <c r="I181" s="110"/>
      <c r="J181" s="111">
        <f t="shared" si="20"/>
        <v>0</v>
      </c>
      <c r="K181" s="112"/>
      <c r="L181" s="13"/>
      <c r="M181" s="113" t="s">
        <v>10</v>
      </c>
      <c r="N181" s="114" t="s">
        <v>30</v>
      </c>
      <c r="O181" s="115"/>
      <c r="P181" s="116">
        <f t="shared" si="21"/>
        <v>0</v>
      </c>
      <c r="Q181" s="116">
        <v>4.7499999999999999E-3</v>
      </c>
      <c r="R181" s="116">
        <f t="shared" si="22"/>
        <v>9.0249999999999997E-2</v>
      </c>
      <c r="S181" s="116">
        <v>0</v>
      </c>
      <c r="T181" s="117">
        <f t="shared" si="2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8" t="s">
        <v>85</v>
      </c>
      <c r="AT181" s="118" t="s">
        <v>81</v>
      </c>
      <c r="AU181" s="118" t="s">
        <v>75</v>
      </c>
      <c r="AY181" s="3" t="s">
        <v>76</v>
      </c>
      <c r="BE181" s="119">
        <f t="shared" si="24"/>
        <v>0</v>
      </c>
      <c r="BF181" s="119">
        <f t="shared" si="25"/>
        <v>0</v>
      </c>
      <c r="BG181" s="119">
        <f t="shared" si="26"/>
        <v>0</v>
      </c>
      <c r="BH181" s="119">
        <f t="shared" si="27"/>
        <v>0</v>
      </c>
      <c r="BI181" s="119">
        <f t="shared" si="28"/>
        <v>0</v>
      </c>
      <c r="BJ181" s="3" t="s">
        <v>75</v>
      </c>
      <c r="BK181" s="119">
        <f t="shared" si="29"/>
        <v>0</v>
      </c>
      <c r="BL181" s="3" t="s">
        <v>85</v>
      </c>
      <c r="BM181" s="118" t="s">
        <v>296</v>
      </c>
    </row>
    <row r="182" spans="1:65" s="15" customFormat="1" ht="37.799999999999997" customHeight="1">
      <c r="A182" s="12"/>
      <c r="B182" s="104"/>
      <c r="C182" s="105" t="s">
        <v>297</v>
      </c>
      <c r="D182" s="105" t="s">
        <v>81</v>
      </c>
      <c r="E182" s="106" t="s">
        <v>298</v>
      </c>
      <c r="F182" s="107" t="s">
        <v>299</v>
      </c>
      <c r="G182" s="108" t="s">
        <v>84</v>
      </c>
      <c r="H182" s="109">
        <v>169</v>
      </c>
      <c r="I182" s="110"/>
      <c r="J182" s="111">
        <f t="shared" si="20"/>
        <v>0</v>
      </c>
      <c r="K182" s="112"/>
      <c r="L182" s="13"/>
      <c r="M182" s="113" t="s">
        <v>10</v>
      </c>
      <c r="N182" s="114" t="s">
        <v>30</v>
      </c>
      <c r="O182" s="115"/>
      <c r="P182" s="116">
        <f t="shared" si="21"/>
        <v>0</v>
      </c>
      <c r="Q182" s="116">
        <v>5.1399999999999996E-3</v>
      </c>
      <c r="R182" s="116">
        <f t="shared" si="22"/>
        <v>0.86865999999999999</v>
      </c>
      <c r="S182" s="116">
        <v>0</v>
      </c>
      <c r="T182" s="117">
        <f t="shared" si="2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8" t="s">
        <v>85</v>
      </c>
      <c r="AT182" s="118" t="s">
        <v>81</v>
      </c>
      <c r="AU182" s="118" t="s">
        <v>75</v>
      </c>
      <c r="AY182" s="3" t="s">
        <v>76</v>
      </c>
      <c r="BE182" s="119">
        <f t="shared" si="24"/>
        <v>0</v>
      </c>
      <c r="BF182" s="119">
        <f t="shared" si="25"/>
        <v>0</v>
      </c>
      <c r="BG182" s="119">
        <f t="shared" si="26"/>
        <v>0</v>
      </c>
      <c r="BH182" s="119">
        <f t="shared" si="27"/>
        <v>0</v>
      </c>
      <c r="BI182" s="119">
        <f t="shared" si="28"/>
        <v>0</v>
      </c>
      <c r="BJ182" s="3" t="s">
        <v>75</v>
      </c>
      <c r="BK182" s="119">
        <f t="shared" si="29"/>
        <v>0</v>
      </c>
      <c r="BL182" s="3" t="s">
        <v>85</v>
      </c>
      <c r="BM182" s="118" t="s">
        <v>300</v>
      </c>
    </row>
    <row r="183" spans="1:65" s="15" customFormat="1" ht="37.799999999999997" customHeight="1">
      <c r="A183" s="12"/>
      <c r="B183" s="104"/>
      <c r="C183" s="105" t="s">
        <v>301</v>
      </c>
      <c r="D183" s="105" t="s">
        <v>81</v>
      </c>
      <c r="E183" s="106" t="s">
        <v>302</v>
      </c>
      <c r="F183" s="107" t="s">
        <v>303</v>
      </c>
      <c r="G183" s="108" t="s">
        <v>84</v>
      </c>
      <c r="H183" s="109">
        <v>287</v>
      </c>
      <c r="I183" s="110"/>
      <c r="J183" s="111">
        <f t="shared" si="20"/>
        <v>0</v>
      </c>
      <c r="K183" s="112"/>
      <c r="L183" s="13"/>
      <c r="M183" s="113" t="s">
        <v>10</v>
      </c>
      <c r="N183" s="114" t="s">
        <v>30</v>
      </c>
      <c r="O183" s="115"/>
      <c r="P183" s="116">
        <f t="shared" si="21"/>
        <v>0</v>
      </c>
      <c r="Q183" s="116">
        <v>2.2000000000000001E-4</v>
      </c>
      <c r="R183" s="116">
        <f t="shared" si="22"/>
        <v>6.3140000000000002E-2</v>
      </c>
      <c r="S183" s="116">
        <v>0</v>
      </c>
      <c r="T183" s="117">
        <f t="shared" si="2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8" t="s">
        <v>85</v>
      </c>
      <c r="AT183" s="118" t="s">
        <v>81</v>
      </c>
      <c r="AU183" s="118" t="s">
        <v>75</v>
      </c>
      <c r="AY183" s="3" t="s">
        <v>76</v>
      </c>
      <c r="BE183" s="119">
        <f t="shared" si="24"/>
        <v>0</v>
      </c>
      <c r="BF183" s="119">
        <f t="shared" si="25"/>
        <v>0</v>
      </c>
      <c r="BG183" s="119">
        <f t="shared" si="26"/>
        <v>0</v>
      </c>
      <c r="BH183" s="119">
        <f t="shared" si="27"/>
        <v>0</v>
      </c>
      <c r="BI183" s="119">
        <f t="shared" si="28"/>
        <v>0</v>
      </c>
      <c r="BJ183" s="3" t="s">
        <v>75</v>
      </c>
      <c r="BK183" s="119">
        <f t="shared" si="29"/>
        <v>0</v>
      </c>
      <c r="BL183" s="3" t="s">
        <v>85</v>
      </c>
      <c r="BM183" s="118" t="s">
        <v>304</v>
      </c>
    </row>
    <row r="184" spans="1:65" s="15" customFormat="1" ht="37.799999999999997" customHeight="1">
      <c r="A184" s="12"/>
      <c r="B184" s="104"/>
      <c r="C184" s="105" t="s">
        <v>305</v>
      </c>
      <c r="D184" s="105" t="s">
        <v>81</v>
      </c>
      <c r="E184" s="106" t="s">
        <v>306</v>
      </c>
      <c r="F184" s="107" t="s">
        <v>307</v>
      </c>
      <c r="G184" s="108" t="s">
        <v>84</v>
      </c>
      <c r="H184" s="109">
        <v>50</v>
      </c>
      <c r="I184" s="110"/>
      <c r="J184" s="111">
        <f t="shared" si="20"/>
        <v>0</v>
      </c>
      <c r="K184" s="112"/>
      <c r="L184" s="13"/>
      <c r="M184" s="113" t="s">
        <v>10</v>
      </c>
      <c r="N184" s="114" t="s">
        <v>30</v>
      </c>
      <c r="O184" s="115"/>
      <c r="P184" s="116">
        <f t="shared" si="21"/>
        <v>0</v>
      </c>
      <c r="Q184" s="116">
        <v>3.8999999999999999E-4</v>
      </c>
      <c r="R184" s="116">
        <f t="shared" si="22"/>
        <v>1.95E-2</v>
      </c>
      <c r="S184" s="116">
        <v>0</v>
      </c>
      <c r="T184" s="117">
        <f t="shared" si="2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8" t="s">
        <v>85</v>
      </c>
      <c r="AT184" s="118" t="s">
        <v>81</v>
      </c>
      <c r="AU184" s="118" t="s">
        <v>75</v>
      </c>
      <c r="AY184" s="3" t="s">
        <v>76</v>
      </c>
      <c r="BE184" s="119">
        <f t="shared" si="24"/>
        <v>0</v>
      </c>
      <c r="BF184" s="119">
        <f t="shared" si="25"/>
        <v>0</v>
      </c>
      <c r="BG184" s="119">
        <f t="shared" si="26"/>
        <v>0</v>
      </c>
      <c r="BH184" s="119">
        <f t="shared" si="27"/>
        <v>0</v>
      </c>
      <c r="BI184" s="119">
        <f t="shared" si="28"/>
        <v>0</v>
      </c>
      <c r="BJ184" s="3" t="s">
        <v>75</v>
      </c>
      <c r="BK184" s="119">
        <f t="shared" si="29"/>
        <v>0</v>
      </c>
      <c r="BL184" s="3" t="s">
        <v>85</v>
      </c>
      <c r="BM184" s="118" t="s">
        <v>308</v>
      </c>
    </row>
    <row r="185" spans="1:65" s="15" customFormat="1" ht="37.799999999999997" customHeight="1">
      <c r="A185" s="12"/>
      <c r="B185" s="104"/>
      <c r="C185" s="105" t="s">
        <v>309</v>
      </c>
      <c r="D185" s="105" t="s">
        <v>81</v>
      </c>
      <c r="E185" s="106" t="s">
        <v>310</v>
      </c>
      <c r="F185" s="107" t="s">
        <v>311</v>
      </c>
      <c r="G185" s="108" t="s">
        <v>84</v>
      </c>
      <c r="H185" s="109">
        <v>56.5</v>
      </c>
      <c r="I185" s="110"/>
      <c r="J185" s="111">
        <f t="shared" si="20"/>
        <v>0</v>
      </c>
      <c r="K185" s="112"/>
      <c r="L185" s="13"/>
      <c r="M185" s="113" t="s">
        <v>10</v>
      </c>
      <c r="N185" s="114" t="s">
        <v>30</v>
      </c>
      <c r="O185" s="115"/>
      <c r="P185" s="116">
        <f t="shared" si="21"/>
        <v>0</v>
      </c>
      <c r="Q185" s="116">
        <v>5.1000000000000004E-4</v>
      </c>
      <c r="R185" s="116">
        <f t="shared" si="22"/>
        <v>2.8815E-2</v>
      </c>
      <c r="S185" s="116">
        <v>0</v>
      </c>
      <c r="T185" s="117">
        <f t="shared" si="2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8" t="s">
        <v>85</v>
      </c>
      <c r="AT185" s="118" t="s">
        <v>81</v>
      </c>
      <c r="AU185" s="118" t="s">
        <v>75</v>
      </c>
      <c r="AY185" s="3" t="s">
        <v>76</v>
      </c>
      <c r="BE185" s="119">
        <f t="shared" si="24"/>
        <v>0</v>
      </c>
      <c r="BF185" s="119">
        <f t="shared" si="25"/>
        <v>0</v>
      </c>
      <c r="BG185" s="119">
        <f t="shared" si="26"/>
        <v>0</v>
      </c>
      <c r="BH185" s="119">
        <f t="shared" si="27"/>
        <v>0</v>
      </c>
      <c r="BI185" s="119">
        <f t="shared" si="28"/>
        <v>0</v>
      </c>
      <c r="BJ185" s="3" t="s">
        <v>75</v>
      </c>
      <c r="BK185" s="119">
        <f t="shared" si="29"/>
        <v>0</v>
      </c>
      <c r="BL185" s="3" t="s">
        <v>85</v>
      </c>
      <c r="BM185" s="118" t="s">
        <v>312</v>
      </c>
    </row>
    <row r="186" spans="1:65" s="15" customFormat="1" ht="37.799999999999997" customHeight="1">
      <c r="A186" s="12"/>
      <c r="B186" s="104"/>
      <c r="C186" s="105" t="s">
        <v>313</v>
      </c>
      <c r="D186" s="105" t="s">
        <v>81</v>
      </c>
      <c r="E186" s="106" t="s">
        <v>314</v>
      </c>
      <c r="F186" s="107" t="s">
        <v>315</v>
      </c>
      <c r="G186" s="108" t="s">
        <v>84</v>
      </c>
      <c r="H186" s="109">
        <v>45</v>
      </c>
      <c r="I186" s="110"/>
      <c r="J186" s="111">
        <f t="shared" si="20"/>
        <v>0</v>
      </c>
      <c r="K186" s="112"/>
      <c r="L186" s="13"/>
      <c r="M186" s="113" t="s">
        <v>10</v>
      </c>
      <c r="N186" s="114" t="s">
        <v>30</v>
      </c>
      <c r="O186" s="115"/>
      <c r="P186" s="116">
        <f t="shared" si="21"/>
        <v>0</v>
      </c>
      <c r="Q186" s="116">
        <v>8.5999999999999998E-4</v>
      </c>
      <c r="R186" s="116">
        <f t="shared" si="22"/>
        <v>3.8699999999999998E-2</v>
      </c>
      <c r="S186" s="116">
        <v>0</v>
      </c>
      <c r="T186" s="117">
        <f t="shared" si="2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8" t="s">
        <v>85</v>
      </c>
      <c r="AT186" s="118" t="s">
        <v>81</v>
      </c>
      <c r="AU186" s="118" t="s">
        <v>75</v>
      </c>
      <c r="AY186" s="3" t="s">
        <v>76</v>
      </c>
      <c r="BE186" s="119">
        <f t="shared" si="24"/>
        <v>0</v>
      </c>
      <c r="BF186" s="119">
        <f t="shared" si="25"/>
        <v>0</v>
      </c>
      <c r="BG186" s="119">
        <f t="shared" si="26"/>
        <v>0</v>
      </c>
      <c r="BH186" s="119">
        <f t="shared" si="27"/>
        <v>0</v>
      </c>
      <c r="BI186" s="119">
        <f t="shared" si="28"/>
        <v>0</v>
      </c>
      <c r="BJ186" s="3" t="s">
        <v>75</v>
      </c>
      <c r="BK186" s="119">
        <f t="shared" si="29"/>
        <v>0</v>
      </c>
      <c r="BL186" s="3" t="s">
        <v>85</v>
      </c>
      <c r="BM186" s="118" t="s">
        <v>316</v>
      </c>
    </row>
    <row r="187" spans="1:65" s="15" customFormat="1" ht="37.799999999999997" customHeight="1">
      <c r="A187" s="12"/>
      <c r="B187" s="104"/>
      <c r="C187" s="105" t="s">
        <v>317</v>
      </c>
      <c r="D187" s="105" t="s">
        <v>81</v>
      </c>
      <c r="E187" s="106" t="s">
        <v>318</v>
      </c>
      <c r="F187" s="107" t="s">
        <v>319</v>
      </c>
      <c r="G187" s="108" t="s">
        <v>84</v>
      </c>
      <c r="H187" s="109">
        <v>6</v>
      </c>
      <c r="I187" s="110"/>
      <c r="J187" s="111">
        <f t="shared" si="20"/>
        <v>0</v>
      </c>
      <c r="K187" s="112"/>
      <c r="L187" s="13"/>
      <c r="M187" s="113" t="s">
        <v>10</v>
      </c>
      <c r="N187" s="114" t="s">
        <v>30</v>
      </c>
      <c r="O187" s="115"/>
      <c r="P187" s="116">
        <f t="shared" si="21"/>
        <v>0</v>
      </c>
      <c r="Q187" s="116">
        <v>1.0399999999999999E-3</v>
      </c>
      <c r="R187" s="116">
        <f t="shared" si="22"/>
        <v>6.239999999999999E-3</v>
      </c>
      <c r="S187" s="116">
        <v>0</v>
      </c>
      <c r="T187" s="117">
        <f t="shared" si="2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8" t="s">
        <v>85</v>
      </c>
      <c r="AT187" s="118" t="s">
        <v>81</v>
      </c>
      <c r="AU187" s="118" t="s">
        <v>75</v>
      </c>
      <c r="AY187" s="3" t="s">
        <v>76</v>
      </c>
      <c r="BE187" s="119">
        <f t="shared" si="24"/>
        <v>0</v>
      </c>
      <c r="BF187" s="119">
        <f t="shared" si="25"/>
        <v>0</v>
      </c>
      <c r="BG187" s="119">
        <f t="shared" si="26"/>
        <v>0</v>
      </c>
      <c r="BH187" s="119">
        <f t="shared" si="27"/>
        <v>0</v>
      </c>
      <c r="BI187" s="119">
        <f t="shared" si="28"/>
        <v>0</v>
      </c>
      <c r="BJ187" s="3" t="s">
        <v>75</v>
      </c>
      <c r="BK187" s="119">
        <f t="shared" si="29"/>
        <v>0</v>
      </c>
      <c r="BL187" s="3" t="s">
        <v>85</v>
      </c>
      <c r="BM187" s="118" t="s">
        <v>320</v>
      </c>
    </row>
    <row r="188" spans="1:65" s="15" customFormat="1" ht="37.799999999999997" customHeight="1">
      <c r="A188" s="12"/>
      <c r="B188" s="104"/>
      <c r="C188" s="105" t="s">
        <v>321</v>
      </c>
      <c r="D188" s="105" t="s">
        <v>81</v>
      </c>
      <c r="E188" s="106" t="s">
        <v>322</v>
      </c>
      <c r="F188" s="107" t="s">
        <v>323</v>
      </c>
      <c r="G188" s="108" t="s">
        <v>84</v>
      </c>
      <c r="H188" s="109">
        <v>2</v>
      </c>
      <c r="I188" s="110"/>
      <c r="J188" s="111">
        <f t="shared" si="20"/>
        <v>0</v>
      </c>
      <c r="K188" s="112"/>
      <c r="L188" s="13"/>
      <c r="M188" s="113" t="s">
        <v>10</v>
      </c>
      <c r="N188" s="114" t="s">
        <v>30</v>
      </c>
      <c r="O188" s="115"/>
      <c r="P188" s="116">
        <f t="shared" si="21"/>
        <v>0</v>
      </c>
      <c r="Q188" s="116">
        <v>2.1199999999999999E-3</v>
      </c>
      <c r="R188" s="116">
        <f t="shared" si="22"/>
        <v>4.2399999999999998E-3</v>
      </c>
      <c r="S188" s="116">
        <v>0</v>
      </c>
      <c r="T188" s="117">
        <f t="shared" si="2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8" t="s">
        <v>85</v>
      </c>
      <c r="AT188" s="118" t="s">
        <v>81</v>
      </c>
      <c r="AU188" s="118" t="s">
        <v>75</v>
      </c>
      <c r="AY188" s="3" t="s">
        <v>76</v>
      </c>
      <c r="BE188" s="119">
        <f t="shared" si="24"/>
        <v>0</v>
      </c>
      <c r="BF188" s="119">
        <f t="shared" si="25"/>
        <v>0</v>
      </c>
      <c r="BG188" s="119">
        <f t="shared" si="26"/>
        <v>0</v>
      </c>
      <c r="BH188" s="119">
        <f t="shared" si="27"/>
        <v>0</v>
      </c>
      <c r="BI188" s="119">
        <f t="shared" si="28"/>
        <v>0</v>
      </c>
      <c r="BJ188" s="3" t="s">
        <v>75</v>
      </c>
      <c r="BK188" s="119">
        <f t="shared" si="29"/>
        <v>0</v>
      </c>
      <c r="BL188" s="3" t="s">
        <v>85</v>
      </c>
      <c r="BM188" s="118" t="s">
        <v>324</v>
      </c>
    </row>
    <row r="189" spans="1:65" s="15" customFormat="1" ht="24.15" customHeight="1">
      <c r="A189" s="12"/>
      <c r="B189" s="104"/>
      <c r="C189" s="105" t="s">
        <v>325</v>
      </c>
      <c r="D189" s="105" t="s">
        <v>81</v>
      </c>
      <c r="E189" s="106" t="s">
        <v>326</v>
      </c>
      <c r="F189" s="107" t="s">
        <v>327</v>
      </c>
      <c r="G189" s="108" t="s">
        <v>182</v>
      </c>
      <c r="H189" s="109">
        <v>14</v>
      </c>
      <c r="I189" s="110"/>
      <c r="J189" s="111">
        <f t="shared" si="20"/>
        <v>0</v>
      </c>
      <c r="K189" s="112"/>
      <c r="L189" s="13"/>
      <c r="M189" s="113" t="s">
        <v>10</v>
      </c>
      <c r="N189" s="114" t="s">
        <v>30</v>
      </c>
      <c r="O189" s="115"/>
      <c r="P189" s="116">
        <f t="shared" si="21"/>
        <v>0</v>
      </c>
      <c r="Q189" s="116">
        <v>4.0000000000000003E-5</v>
      </c>
      <c r="R189" s="116">
        <f t="shared" si="22"/>
        <v>5.6000000000000006E-4</v>
      </c>
      <c r="S189" s="116">
        <v>0</v>
      </c>
      <c r="T189" s="117">
        <f t="shared" si="2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8" t="s">
        <v>85</v>
      </c>
      <c r="AT189" s="118" t="s">
        <v>81</v>
      </c>
      <c r="AU189" s="118" t="s">
        <v>75</v>
      </c>
      <c r="AY189" s="3" t="s">
        <v>76</v>
      </c>
      <c r="BE189" s="119">
        <f t="shared" si="24"/>
        <v>0</v>
      </c>
      <c r="BF189" s="119">
        <f t="shared" si="25"/>
        <v>0</v>
      </c>
      <c r="BG189" s="119">
        <f t="shared" si="26"/>
        <v>0</v>
      </c>
      <c r="BH189" s="119">
        <f t="shared" si="27"/>
        <v>0</v>
      </c>
      <c r="BI189" s="119">
        <f t="shared" si="28"/>
        <v>0</v>
      </c>
      <c r="BJ189" s="3" t="s">
        <v>75</v>
      </c>
      <c r="BK189" s="119">
        <f t="shared" si="29"/>
        <v>0</v>
      </c>
      <c r="BL189" s="3" t="s">
        <v>85</v>
      </c>
      <c r="BM189" s="118" t="s">
        <v>328</v>
      </c>
    </row>
    <row r="190" spans="1:65" s="15" customFormat="1" ht="16.5" customHeight="1">
      <c r="A190" s="12"/>
      <c r="B190" s="104"/>
      <c r="C190" s="120" t="s">
        <v>329</v>
      </c>
      <c r="D190" s="120" t="s">
        <v>88</v>
      </c>
      <c r="E190" s="121" t="s">
        <v>330</v>
      </c>
      <c r="F190" s="122" t="s">
        <v>331</v>
      </c>
      <c r="G190" s="123" t="s">
        <v>182</v>
      </c>
      <c r="H190" s="124">
        <v>14</v>
      </c>
      <c r="I190" s="125"/>
      <c r="J190" s="126">
        <f t="shared" si="20"/>
        <v>0</v>
      </c>
      <c r="K190" s="127"/>
      <c r="L190" s="128"/>
      <c r="M190" s="129" t="s">
        <v>10</v>
      </c>
      <c r="N190" s="130" t="s">
        <v>30</v>
      </c>
      <c r="O190" s="115"/>
      <c r="P190" s="116">
        <f t="shared" si="21"/>
        <v>0</v>
      </c>
      <c r="Q190" s="116">
        <v>1E-4</v>
      </c>
      <c r="R190" s="116">
        <f t="shared" si="22"/>
        <v>1.4E-3</v>
      </c>
      <c r="S190" s="116">
        <v>0</v>
      </c>
      <c r="T190" s="117">
        <f t="shared" si="2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8" t="s">
        <v>91</v>
      </c>
      <c r="AT190" s="118" t="s">
        <v>88</v>
      </c>
      <c r="AU190" s="118" t="s">
        <v>75</v>
      </c>
      <c r="AY190" s="3" t="s">
        <v>76</v>
      </c>
      <c r="BE190" s="119">
        <f t="shared" si="24"/>
        <v>0</v>
      </c>
      <c r="BF190" s="119">
        <f t="shared" si="25"/>
        <v>0</v>
      </c>
      <c r="BG190" s="119">
        <f t="shared" si="26"/>
        <v>0</v>
      </c>
      <c r="BH190" s="119">
        <f t="shared" si="27"/>
        <v>0</v>
      </c>
      <c r="BI190" s="119">
        <f t="shared" si="28"/>
        <v>0</v>
      </c>
      <c r="BJ190" s="3" t="s">
        <v>75</v>
      </c>
      <c r="BK190" s="119">
        <f t="shared" si="29"/>
        <v>0</v>
      </c>
      <c r="BL190" s="3" t="s">
        <v>85</v>
      </c>
      <c r="BM190" s="118" t="s">
        <v>332</v>
      </c>
    </row>
    <row r="191" spans="1:65" s="15" customFormat="1" ht="24.15" customHeight="1">
      <c r="A191" s="12"/>
      <c r="B191" s="104"/>
      <c r="C191" s="105" t="s">
        <v>333</v>
      </c>
      <c r="D191" s="105" t="s">
        <v>81</v>
      </c>
      <c r="E191" s="106" t="s">
        <v>334</v>
      </c>
      <c r="F191" s="107" t="s">
        <v>335</v>
      </c>
      <c r="G191" s="108" t="s">
        <v>182</v>
      </c>
      <c r="H191" s="109">
        <v>7</v>
      </c>
      <c r="I191" s="110"/>
      <c r="J191" s="111">
        <f t="shared" si="20"/>
        <v>0</v>
      </c>
      <c r="K191" s="112"/>
      <c r="L191" s="13"/>
      <c r="M191" s="113" t="s">
        <v>10</v>
      </c>
      <c r="N191" s="114" t="s">
        <v>30</v>
      </c>
      <c r="O191" s="115"/>
      <c r="P191" s="116">
        <f t="shared" si="21"/>
        <v>0</v>
      </c>
      <c r="Q191" s="116">
        <v>6.0000000000000002E-5</v>
      </c>
      <c r="R191" s="116">
        <f t="shared" si="22"/>
        <v>4.2000000000000002E-4</v>
      </c>
      <c r="S191" s="116">
        <v>0</v>
      </c>
      <c r="T191" s="117">
        <f t="shared" si="2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8" t="s">
        <v>85</v>
      </c>
      <c r="AT191" s="118" t="s">
        <v>81</v>
      </c>
      <c r="AU191" s="118" t="s">
        <v>75</v>
      </c>
      <c r="AY191" s="3" t="s">
        <v>76</v>
      </c>
      <c r="BE191" s="119">
        <f t="shared" si="24"/>
        <v>0</v>
      </c>
      <c r="BF191" s="119">
        <f t="shared" si="25"/>
        <v>0</v>
      </c>
      <c r="BG191" s="119">
        <f t="shared" si="26"/>
        <v>0</v>
      </c>
      <c r="BH191" s="119">
        <f t="shared" si="27"/>
        <v>0</v>
      </c>
      <c r="BI191" s="119">
        <f t="shared" si="28"/>
        <v>0</v>
      </c>
      <c r="BJ191" s="3" t="s">
        <v>75</v>
      </c>
      <c r="BK191" s="119">
        <f t="shared" si="29"/>
        <v>0</v>
      </c>
      <c r="BL191" s="3" t="s">
        <v>85</v>
      </c>
      <c r="BM191" s="118" t="s">
        <v>336</v>
      </c>
    </row>
    <row r="192" spans="1:65" s="15" customFormat="1" ht="16.5" customHeight="1">
      <c r="A192" s="12"/>
      <c r="B192" s="104"/>
      <c r="C192" s="120" t="s">
        <v>337</v>
      </c>
      <c r="D192" s="120" t="s">
        <v>88</v>
      </c>
      <c r="E192" s="121" t="s">
        <v>338</v>
      </c>
      <c r="F192" s="122" t="s">
        <v>339</v>
      </c>
      <c r="G192" s="123" t="s">
        <v>182</v>
      </c>
      <c r="H192" s="124">
        <v>7</v>
      </c>
      <c r="I192" s="125"/>
      <c r="J192" s="126">
        <f t="shared" si="20"/>
        <v>0</v>
      </c>
      <c r="K192" s="127"/>
      <c r="L192" s="128"/>
      <c r="M192" s="129" t="s">
        <v>10</v>
      </c>
      <c r="N192" s="130" t="s">
        <v>30</v>
      </c>
      <c r="O192" s="115"/>
      <c r="P192" s="116">
        <f t="shared" si="21"/>
        <v>0</v>
      </c>
      <c r="Q192" s="116">
        <v>2.3500000000000001E-3</v>
      </c>
      <c r="R192" s="116">
        <f t="shared" si="22"/>
        <v>1.6449999999999999E-2</v>
      </c>
      <c r="S192" s="116">
        <v>0</v>
      </c>
      <c r="T192" s="117">
        <f t="shared" si="2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8" t="s">
        <v>91</v>
      </c>
      <c r="AT192" s="118" t="s">
        <v>88</v>
      </c>
      <c r="AU192" s="118" t="s">
        <v>75</v>
      </c>
      <c r="AY192" s="3" t="s">
        <v>76</v>
      </c>
      <c r="BE192" s="119">
        <f t="shared" si="24"/>
        <v>0</v>
      </c>
      <c r="BF192" s="119">
        <f t="shared" si="25"/>
        <v>0</v>
      </c>
      <c r="BG192" s="119">
        <f t="shared" si="26"/>
        <v>0</v>
      </c>
      <c r="BH192" s="119">
        <f t="shared" si="27"/>
        <v>0</v>
      </c>
      <c r="BI192" s="119">
        <f t="shared" si="28"/>
        <v>0</v>
      </c>
      <c r="BJ192" s="3" t="s">
        <v>75</v>
      </c>
      <c r="BK192" s="119">
        <f t="shared" si="29"/>
        <v>0</v>
      </c>
      <c r="BL192" s="3" t="s">
        <v>85</v>
      </c>
      <c r="BM192" s="118" t="s">
        <v>340</v>
      </c>
    </row>
    <row r="193" spans="1:65" s="15" customFormat="1" ht="24.15" customHeight="1">
      <c r="A193" s="12"/>
      <c r="B193" s="104"/>
      <c r="C193" s="105" t="s">
        <v>341</v>
      </c>
      <c r="D193" s="105" t="s">
        <v>81</v>
      </c>
      <c r="E193" s="106" t="s">
        <v>342</v>
      </c>
      <c r="F193" s="107" t="s">
        <v>343</v>
      </c>
      <c r="G193" s="108" t="s">
        <v>182</v>
      </c>
      <c r="H193" s="109">
        <v>1</v>
      </c>
      <c r="I193" s="110"/>
      <c r="J193" s="111">
        <f t="shared" si="20"/>
        <v>0</v>
      </c>
      <c r="K193" s="112"/>
      <c r="L193" s="13"/>
      <c r="M193" s="113" t="s">
        <v>10</v>
      </c>
      <c r="N193" s="114" t="s">
        <v>30</v>
      </c>
      <c r="O193" s="115"/>
      <c r="P193" s="116">
        <f t="shared" si="21"/>
        <v>0</v>
      </c>
      <c r="Q193" s="116">
        <v>6.0000000000000002E-5</v>
      </c>
      <c r="R193" s="116">
        <f t="shared" si="22"/>
        <v>6.0000000000000002E-5</v>
      </c>
      <c r="S193" s="116">
        <v>0</v>
      </c>
      <c r="T193" s="117">
        <f t="shared" si="2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8" t="s">
        <v>85</v>
      </c>
      <c r="AT193" s="118" t="s">
        <v>81</v>
      </c>
      <c r="AU193" s="118" t="s">
        <v>75</v>
      </c>
      <c r="AY193" s="3" t="s">
        <v>76</v>
      </c>
      <c r="BE193" s="119">
        <f t="shared" si="24"/>
        <v>0</v>
      </c>
      <c r="BF193" s="119">
        <f t="shared" si="25"/>
        <v>0</v>
      </c>
      <c r="BG193" s="119">
        <f t="shared" si="26"/>
        <v>0</v>
      </c>
      <c r="BH193" s="119">
        <f t="shared" si="27"/>
        <v>0</v>
      </c>
      <c r="BI193" s="119">
        <f t="shared" si="28"/>
        <v>0</v>
      </c>
      <c r="BJ193" s="3" t="s">
        <v>75</v>
      </c>
      <c r="BK193" s="119">
        <f t="shared" si="29"/>
        <v>0</v>
      </c>
      <c r="BL193" s="3" t="s">
        <v>85</v>
      </c>
      <c r="BM193" s="118" t="s">
        <v>344</v>
      </c>
    </row>
    <row r="194" spans="1:65" s="15" customFormat="1" ht="24.15" customHeight="1">
      <c r="A194" s="12"/>
      <c r="B194" s="104"/>
      <c r="C194" s="120" t="s">
        <v>345</v>
      </c>
      <c r="D194" s="120" t="s">
        <v>88</v>
      </c>
      <c r="E194" s="121" t="s">
        <v>346</v>
      </c>
      <c r="F194" s="122" t="s">
        <v>347</v>
      </c>
      <c r="G194" s="123" t="s">
        <v>182</v>
      </c>
      <c r="H194" s="124">
        <v>1</v>
      </c>
      <c r="I194" s="125"/>
      <c r="J194" s="126">
        <f t="shared" si="20"/>
        <v>0</v>
      </c>
      <c r="K194" s="127"/>
      <c r="L194" s="128"/>
      <c r="M194" s="129" t="s">
        <v>10</v>
      </c>
      <c r="N194" s="130" t="s">
        <v>30</v>
      </c>
      <c r="O194" s="115"/>
      <c r="P194" s="116">
        <f t="shared" si="21"/>
        <v>0</v>
      </c>
      <c r="Q194" s="116">
        <v>9.3000000000000005E-4</v>
      </c>
      <c r="R194" s="116">
        <f t="shared" si="22"/>
        <v>9.3000000000000005E-4</v>
      </c>
      <c r="S194" s="116">
        <v>0</v>
      </c>
      <c r="T194" s="117">
        <f t="shared" si="2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8" t="s">
        <v>91</v>
      </c>
      <c r="AT194" s="118" t="s">
        <v>88</v>
      </c>
      <c r="AU194" s="118" t="s">
        <v>75</v>
      </c>
      <c r="AY194" s="3" t="s">
        <v>76</v>
      </c>
      <c r="BE194" s="119">
        <f t="shared" si="24"/>
        <v>0</v>
      </c>
      <c r="BF194" s="119">
        <f t="shared" si="25"/>
        <v>0</v>
      </c>
      <c r="BG194" s="119">
        <f t="shared" si="26"/>
        <v>0</v>
      </c>
      <c r="BH194" s="119">
        <f t="shared" si="27"/>
        <v>0</v>
      </c>
      <c r="BI194" s="119">
        <f t="shared" si="28"/>
        <v>0</v>
      </c>
      <c r="BJ194" s="3" t="s">
        <v>75</v>
      </c>
      <c r="BK194" s="119">
        <f t="shared" si="29"/>
        <v>0</v>
      </c>
      <c r="BL194" s="3" t="s">
        <v>85</v>
      </c>
      <c r="BM194" s="118" t="s">
        <v>348</v>
      </c>
    </row>
    <row r="195" spans="1:65" s="15" customFormat="1" ht="24.15" customHeight="1">
      <c r="A195" s="12"/>
      <c r="B195" s="104"/>
      <c r="C195" s="105" t="s">
        <v>349</v>
      </c>
      <c r="D195" s="105" t="s">
        <v>81</v>
      </c>
      <c r="E195" s="106" t="s">
        <v>350</v>
      </c>
      <c r="F195" s="107" t="s">
        <v>351</v>
      </c>
      <c r="G195" s="108" t="s">
        <v>182</v>
      </c>
      <c r="H195" s="109">
        <v>1</v>
      </c>
      <c r="I195" s="110"/>
      <c r="J195" s="111">
        <f t="shared" si="20"/>
        <v>0</v>
      </c>
      <c r="K195" s="112"/>
      <c r="L195" s="13"/>
      <c r="M195" s="113" t="s">
        <v>10</v>
      </c>
      <c r="N195" s="114" t="s">
        <v>30</v>
      </c>
      <c r="O195" s="115"/>
      <c r="P195" s="116">
        <f t="shared" si="21"/>
        <v>0</v>
      </c>
      <c r="Q195" s="116">
        <v>6.9999999999999994E-5</v>
      </c>
      <c r="R195" s="116">
        <f t="shared" si="22"/>
        <v>6.9999999999999994E-5</v>
      </c>
      <c r="S195" s="116">
        <v>0</v>
      </c>
      <c r="T195" s="117">
        <f t="shared" si="2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8" t="s">
        <v>85</v>
      </c>
      <c r="AT195" s="118" t="s">
        <v>81</v>
      </c>
      <c r="AU195" s="118" t="s">
        <v>75</v>
      </c>
      <c r="AY195" s="3" t="s">
        <v>76</v>
      </c>
      <c r="BE195" s="119">
        <f t="shared" si="24"/>
        <v>0</v>
      </c>
      <c r="BF195" s="119">
        <f t="shared" si="25"/>
        <v>0</v>
      </c>
      <c r="BG195" s="119">
        <f t="shared" si="26"/>
        <v>0</v>
      </c>
      <c r="BH195" s="119">
        <f t="shared" si="27"/>
        <v>0</v>
      </c>
      <c r="BI195" s="119">
        <f t="shared" si="28"/>
        <v>0</v>
      </c>
      <c r="BJ195" s="3" t="s">
        <v>75</v>
      </c>
      <c r="BK195" s="119">
        <f t="shared" si="29"/>
        <v>0</v>
      </c>
      <c r="BL195" s="3" t="s">
        <v>85</v>
      </c>
      <c r="BM195" s="118" t="s">
        <v>352</v>
      </c>
    </row>
    <row r="196" spans="1:65" s="15" customFormat="1" ht="21.75" customHeight="1">
      <c r="A196" s="12"/>
      <c r="B196" s="104"/>
      <c r="C196" s="120" t="s">
        <v>353</v>
      </c>
      <c r="D196" s="120" t="s">
        <v>88</v>
      </c>
      <c r="E196" s="121" t="s">
        <v>354</v>
      </c>
      <c r="F196" s="122" t="s">
        <v>355</v>
      </c>
      <c r="G196" s="123" t="s">
        <v>182</v>
      </c>
      <c r="H196" s="124">
        <v>1</v>
      </c>
      <c r="I196" s="125"/>
      <c r="J196" s="126">
        <f t="shared" si="20"/>
        <v>0</v>
      </c>
      <c r="K196" s="127"/>
      <c r="L196" s="128"/>
      <c r="M196" s="129" t="s">
        <v>10</v>
      </c>
      <c r="N196" s="130" t="s">
        <v>30</v>
      </c>
      <c r="O196" s="115"/>
      <c r="P196" s="116">
        <f t="shared" si="21"/>
        <v>0</v>
      </c>
      <c r="Q196" s="116">
        <v>2.3500000000000001E-3</v>
      </c>
      <c r="R196" s="116">
        <f t="shared" si="22"/>
        <v>2.3500000000000001E-3</v>
      </c>
      <c r="S196" s="116">
        <v>0</v>
      </c>
      <c r="T196" s="117">
        <f t="shared" si="2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8" t="s">
        <v>91</v>
      </c>
      <c r="AT196" s="118" t="s">
        <v>88</v>
      </c>
      <c r="AU196" s="118" t="s">
        <v>75</v>
      </c>
      <c r="AY196" s="3" t="s">
        <v>76</v>
      </c>
      <c r="BE196" s="119">
        <f t="shared" si="24"/>
        <v>0</v>
      </c>
      <c r="BF196" s="119">
        <f t="shared" si="25"/>
        <v>0</v>
      </c>
      <c r="BG196" s="119">
        <f t="shared" si="26"/>
        <v>0</v>
      </c>
      <c r="BH196" s="119">
        <f t="shared" si="27"/>
        <v>0</v>
      </c>
      <c r="BI196" s="119">
        <f t="shared" si="28"/>
        <v>0</v>
      </c>
      <c r="BJ196" s="3" t="s">
        <v>75</v>
      </c>
      <c r="BK196" s="119">
        <f t="shared" si="29"/>
        <v>0</v>
      </c>
      <c r="BL196" s="3" t="s">
        <v>85</v>
      </c>
      <c r="BM196" s="118" t="s">
        <v>356</v>
      </c>
    </row>
    <row r="197" spans="1:65" s="15" customFormat="1" ht="24.15" customHeight="1">
      <c r="A197" s="12"/>
      <c r="B197" s="104"/>
      <c r="C197" s="105" t="s">
        <v>357</v>
      </c>
      <c r="D197" s="105" t="s">
        <v>81</v>
      </c>
      <c r="E197" s="106" t="s">
        <v>358</v>
      </c>
      <c r="F197" s="107" t="s">
        <v>359</v>
      </c>
      <c r="G197" s="108" t="s">
        <v>182</v>
      </c>
      <c r="H197" s="109">
        <v>176</v>
      </c>
      <c r="I197" s="110"/>
      <c r="J197" s="111">
        <f t="shared" si="20"/>
        <v>0</v>
      </c>
      <c r="K197" s="112"/>
      <c r="L197" s="13"/>
      <c r="M197" s="113" t="s">
        <v>10</v>
      </c>
      <c r="N197" s="114" t="s">
        <v>30</v>
      </c>
      <c r="O197" s="115"/>
      <c r="P197" s="116">
        <f t="shared" si="21"/>
        <v>0</v>
      </c>
      <c r="Q197" s="116">
        <v>2.0000000000000002E-5</v>
      </c>
      <c r="R197" s="116">
        <f t="shared" si="22"/>
        <v>3.5200000000000001E-3</v>
      </c>
      <c r="S197" s="116">
        <v>0</v>
      </c>
      <c r="T197" s="117">
        <f t="shared" si="2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8" t="s">
        <v>85</v>
      </c>
      <c r="AT197" s="118" t="s">
        <v>81</v>
      </c>
      <c r="AU197" s="118" t="s">
        <v>75</v>
      </c>
      <c r="AY197" s="3" t="s">
        <v>76</v>
      </c>
      <c r="BE197" s="119">
        <f t="shared" si="24"/>
        <v>0</v>
      </c>
      <c r="BF197" s="119">
        <f t="shared" si="25"/>
        <v>0</v>
      </c>
      <c r="BG197" s="119">
        <f t="shared" si="26"/>
        <v>0</v>
      </c>
      <c r="BH197" s="119">
        <f t="shared" si="27"/>
        <v>0</v>
      </c>
      <c r="BI197" s="119">
        <f t="shared" si="28"/>
        <v>0</v>
      </c>
      <c r="BJ197" s="3" t="s">
        <v>75</v>
      </c>
      <c r="BK197" s="119">
        <f t="shared" si="29"/>
        <v>0</v>
      </c>
      <c r="BL197" s="3" t="s">
        <v>85</v>
      </c>
      <c r="BM197" s="118" t="s">
        <v>360</v>
      </c>
    </row>
    <row r="198" spans="1:65" s="15" customFormat="1" ht="21.75" customHeight="1">
      <c r="A198" s="12"/>
      <c r="B198" s="104"/>
      <c r="C198" s="120" t="s">
        <v>361</v>
      </c>
      <c r="D198" s="120" t="s">
        <v>88</v>
      </c>
      <c r="E198" s="121" t="s">
        <v>362</v>
      </c>
      <c r="F198" s="122" t="s">
        <v>363</v>
      </c>
      <c r="G198" s="123" t="s">
        <v>182</v>
      </c>
      <c r="H198" s="124">
        <v>176</v>
      </c>
      <c r="I198" s="125"/>
      <c r="J198" s="126">
        <f t="shared" si="20"/>
        <v>0</v>
      </c>
      <c r="K198" s="127"/>
      <c r="L198" s="128"/>
      <c r="M198" s="129" t="s">
        <v>10</v>
      </c>
      <c r="N198" s="130" t="s">
        <v>30</v>
      </c>
      <c r="O198" s="115"/>
      <c r="P198" s="116">
        <f t="shared" si="21"/>
        <v>0</v>
      </c>
      <c r="Q198" s="116">
        <v>2.5000000000000001E-4</v>
      </c>
      <c r="R198" s="116">
        <f t="shared" si="22"/>
        <v>4.3999999999999997E-2</v>
      </c>
      <c r="S198" s="116">
        <v>0</v>
      </c>
      <c r="T198" s="117">
        <f t="shared" si="2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8" t="s">
        <v>91</v>
      </c>
      <c r="AT198" s="118" t="s">
        <v>88</v>
      </c>
      <c r="AU198" s="118" t="s">
        <v>75</v>
      </c>
      <c r="AY198" s="3" t="s">
        <v>76</v>
      </c>
      <c r="BE198" s="119">
        <f t="shared" si="24"/>
        <v>0</v>
      </c>
      <c r="BF198" s="119">
        <f t="shared" si="25"/>
        <v>0</v>
      </c>
      <c r="BG198" s="119">
        <f t="shared" si="26"/>
        <v>0</v>
      </c>
      <c r="BH198" s="119">
        <f t="shared" si="27"/>
        <v>0</v>
      </c>
      <c r="BI198" s="119">
        <f t="shared" si="28"/>
        <v>0</v>
      </c>
      <c r="BJ198" s="3" t="s">
        <v>75</v>
      </c>
      <c r="BK198" s="119">
        <f t="shared" si="29"/>
        <v>0</v>
      </c>
      <c r="BL198" s="3" t="s">
        <v>85</v>
      </c>
      <c r="BM198" s="118" t="s">
        <v>364</v>
      </c>
    </row>
    <row r="199" spans="1:65" s="15" customFormat="1" ht="21.75" customHeight="1">
      <c r="A199" s="12"/>
      <c r="B199" s="104"/>
      <c r="C199" s="105" t="s">
        <v>365</v>
      </c>
      <c r="D199" s="105" t="s">
        <v>81</v>
      </c>
      <c r="E199" s="106" t="s">
        <v>366</v>
      </c>
      <c r="F199" s="107" t="s">
        <v>367</v>
      </c>
      <c r="G199" s="108" t="s">
        <v>182</v>
      </c>
      <c r="H199" s="109">
        <v>12</v>
      </c>
      <c r="I199" s="110"/>
      <c r="J199" s="111">
        <f t="shared" si="20"/>
        <v>0</v>
      </c>
      <c r="K199" s="112"/>
      <c r="L199" s="13"/>
      <c r="M199" s="113" t="s">
        <v>10</v>
      </c>
      <c r="N199" s="114" t="s">
        <v>30</v>
      </c>
      <c r="O199" s="115"/>
      <c r="P199" s="116">
        <f t="shared" si="21"/>
        <v>0</v>
      </c>
      <c r="Q199" s="116">
        <v>2.0000000000000002E-5</v>
      </c>
      <c r="R199" s="116">
        <f t="shared" si="22"/>
        <v>2.4000000000000003E-4</v>
      </c>
      <c r="S199" s="116">
        <v>0</v>
      </c>
      <c r="T199" s="117">
        <f t="shared" si="2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8" t="s">
        <v>85</v>
      </c>
      <c r="AT199" s="118" t="s">
        <v>81</v>
      </c>
      <c r="AU199" s="118" t="s">
        <v>75</v>
      </c>
      <c r="AY199" s="3" t="s">
        <v>76</v>
      </c>
      <c r="BE199" s="119">
        <f t="shared" si="24"/>
        <v>0</v>
      </c>
      <c r="BF199" s="119">
        <f t="shared" si="25"/>
        <v>0</v>
      </c>
      <c r="BG199" s="119">
        <f t="shared" si="26"/>
        <v>0</v>
      </c>
      <c r="BH199" s="119">
        <f t="shared" si="27"/>
        <v>0</v>
      </c>
      <c r="BI199" s="119">
        <f t="shared" si="28"/>
        <v>0</v>
      </c>
      <c r="BJ199" s="3" t="s">
        <v>75</v>
      </c>
      <c r="BK199" s="119">
        <f t="shared" si="29"/>
        <v>0</v>
      </c>
      <c r="BL199" s="3" t="s">
        <v>85</v>
      </c>
      <c r="BM199" s="118" t="s">
        <v>368</v>
      </c>
    </row>
    <row r="200" spans="1:65" s="15" customFormat="1" ht="16.5" customHeight="1">
      <c r="A200" s="12"/>
      <c r="B200" s="104"/>
      <c r="C200" s="120" t="s">
        <v>369</v>
      </c>
      <c r="D200" s="120" t="s">
        <v>88</v>
      </c>
      <c r="E200" s="121" t="s">
        <v>370</v>
      </c>
      <c r="F200" s="122" t="s">
        <v>371</v>
      </c>
      <c r="G200" s="123" t="s">
        <v>182</v>
      </c>
      <c r="H200" s="124">
        <v>12</v>
      </c>
      <c r="I200" s="125"/>
      <c r="J200" s="126">
        <f t="shared" si="20"/>
        <v>0</v>
      </c>
      <c r="K200" s="127"/>
      <c r="L200" s="128"/>
      <c r="M200" s="129" t="s">
        <v>10</v>
      </c>
      <c r="N200" s="130" t="s">
        <v>30</v>
      </c>
      <c r="O200" s="115"/>
      <c r="P200" s="116">
        <f t="shared" si="21"/>
        <v>0</v>
      </c>
      <c r="Q200" s="116">
        <v>6.9999999999999994E-5</v>
      </c>
      <c r="R200" s="116">
        <f t="shared" si="22"/>
        <v>8.3999999999999993E-4</v>
      </c>
      <c r="S200" s="116">
        <v>0</v>
      </c>
      <c r="T200" s="117">
        <f t="shared" si="23"/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8" t="s">
        <v>91</v>
      </c>
      <c r="AT200" s="118" t="s">
        <v>88</v>
      </c>
      <c r="AU200" s="118" t="s">
        <v>75</v>
      </c>
      <c r="AY200" s="3" t="s">
        <v>76</v>
      </c>
      <c r="BE200" s="119">
        <f t="shared" si="24"/>
        <v>0</v>
      </c>
      <c r="BF200" s="119">
        <f t="shared" si="25"/>
        <v>0</v>
      </c>
      <c r="BG200" s="119">
        <f t="shared" si="26"/>
        <v>0</v>
      </c>
      <c r="BH200" s="119">
        <f t="shared" si="27"/>
        <v>0</v>
      </c>
      <c r="BI200" s="119">
        <f t="shared" si="28"/>
        <v>0</v>
      </c>
      <c r="BJ200" s="3" t="s">
        <v>75</v>
      </c>
      <c r="BK200" s="119">
        <f t="shared" si="29"/>
        <v>0</v>
      </c>
      <c r="BL200" s="3" t="s">
        <v>85</v>
      </c>
      <c r="BM200" s="118" t="s">
        <v>372</v>
      </c>
    </row>
    <row r="201" spans="1:65" s="15" customFormat="1" ht="24.15" customHeight="1">
      <c r="A201" s="12"/>
      <c r="B201" s="104"/>
      <c r="C201" s="105" t="s">
        <v>373</v>
      </c>
      <c r="D201" s="105" t="s">
        <v>81</v>
      </c>
      <c r="E201" s="106" t="s">
        <v>374</v>
      </c>
      <c r="F201" s="107" t="s">
        <v>375</v>
      </c>
      <c r="G201" s="108" t="s">
        <v>182</v>
      </c>
      <c r="H201" s="109">
        <v>7</v>
      </c>
      <c r="I201" s="110"/>
      <c r="J201" s="111">
        <f t="shared" si="20"/>
        <v>0</v>
      </c>
      <c r="K201" s="112"/>
      <c r="L201" s="13"/>
      <c r="M201" s="113" t="s">
        <v>10</v>
      </c>
      <c r="N201" s="114" t="s">
        <v>30</v>
      </c>
      <c r="O201" s="115"/>
      <c r="P201" s="116">
        <f t="shared" si="21"/>
        <v>0</v>
      </c>
      <c r="Q201" s="116">
        <v>4.0000000000000003E-5</v>
      </c>
      <c r="R201" s="116">
        <f t="shared" si="22"/>
        <v>2.8000000000000003E-4</v>
      </c>
      <c r="S201" s="116">
        <v>0</v>
      </c>
      <c r="T201" s="117">
        <f t="shared" si="2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8" t="s">
        <v>85</v>
      </c>
      <c r="AT201" s="118" t="s">
        <v>81</v>
      </c>
      <c r="AU201" s="118" t="s">
        <v>75</v>
      </c>
      <c r="AY201" s="3" t="s">
        <v>76</v>
      </c>
      <c r="BE201" s="119">
        <f t="shared" si="24"/>
        <v>0</v>
      </c>
      <c r="BF201" s="119">
        <f t="shared" si="25"/>
        <v>0</v>
      </c>
      <c r="BG201" s="119">
        <f t="shared" si="26"/>
        <v>0</v>
      </c>
      <c r="BH201" s="119">
        <f t="shared" si="27"/>
        <v>0</v>
      </c>
      <c r="BI201" s="119">
        <f t="shared" si="28"/>
        <v>0</v>
      </c>
      <c r="BJ201" s="3" t="s">
        <v>75</v>
      </c>
      <c r="BK201" s="119">
        <f t="shared" si="29"/>
        <v>0</v>
      </c>
      <c r="BL201" s="3" t="s">
        <v>85</v>
      </c>
      <c r="BM201" s="118" t="s">
        <v>376</v>
      </c>
    </row>
    <row r="202" spans="1:65" s="15" customFormat="1" ht="24.15" customHeight="1">
      <c r="A202" s="12"/>
      <c r="B202" s="104"/>
      <c r="C202" s="120" t="s">
        <v>377</v>
      </c>
      <c r="D202" s="120" t="s">
        <v>88</v>
      </c>
      <c r="E202" s="121" t="s">
        <v>378</v>
      </c>
      <c r="F202" s="122" t="s">
        <v>379</v>
      </c>
      <c r="G202" s="123" t="s">
        <v>182</v>
      </c>
      <c r="H202" s="124">
        <v>7</v>
      </c>
      <c r="I202" s="125"/>
      <c r="J202" s="126">
        <f t="shared" si="20"/>
        <v>0</v>
      </c>
      <c r="K202" s="127"/>
      <c r="L202" s="128"/>
      <c r="M202" s="129" t="s">
        <v>10</v>
      </c>
      <c r="N202" s="130" t="s">
        <v>30</v>
      </c>
      <c r="O202" s="115"/>
      <c r="P202" s="116">
        <f t="shared" si="21"/>
        <v>0</v>
      </c>
      <c r="Q202" s="116">
        <v>1.6500000000000001E-2</v>
      </c>
      <c r="R202" s="116">
        <f t="shared" si="22"/>
        <v>0.11550000000000001</v>
      </c>
      <c r="S202" s="116">
        <v>0</v>
      </c>
      <c r="T202" s="117">
        <f t="shared" si="2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8" t="s">
        <v>91</v>
      </c>
      <c r="AT202" s="118" t="s">
        <v>88</v>
      </c>
      <c r="AU202" s="118" t="s">
        <v>75</v>
      </c>
      <c r="AY202" s="3" t="s">
        <v>76</v>
      </c>
      <c r="BE202" s="119">
        <f t="shared" si="24"/>
        <v>0</v>
      </c>
      <c r="BF202" s="119">
        <f t="shared" si="25"/>
        <v>0</v>
      </c>
      <c r="BG202" s="119">
        <f t="shared" si="26"/>
        <v>0</v>
      </c>
      <c r="BH202" s="119">
        <f t="shared" si="27"/>
        <v>0</v>
      </c>
      <c r="BI202" s="119">
        <f t="shared" si="28"/>
        <v>0</v>
      </c>
      <c r="BJ202" s="3" t="s">
        <v>75</v>
      </c>
      <c r="BK202" s="119">
        <f t="shared" si="29"/>
        <v>0</v>
      </c>
      <c r="BL202" s="3" t="s">
        <v>85</v>
      </c>
      <c r="BM202" s="118" t="s">
        <v>380</v>
      </c>
    </row>
    <row r="203" spans="1:65" s="15" customFormat="1" ht="16.5" customHeight="1">
      <c r="A203" s="12"/>
      <c r="B203" s="104"/>
      <c r="C203" s="105" t="s">
        <v>381</v>
      </c>
      <c r="D203" s="105" t="s">
        <v>81</v>
      </c>
      <c r="E203" s="106" t="s">
        <v>382</v>
      </c>
      <c r="F203" s="107" t="s">
        <v>383</v>
      </c>
      <c r="G203" s="108" t="s">
        <v>182</v>
      </c>
      <c r="H203" s="109">
        <v>7</v>
      </c>
      <c r="I203" s="110"/>
      <c r="J203" s="111">
        <f t="shared" si="20"/>
        <v>0</v>
      </c>
      <c r="K203" s="112"/>
      <c r="L203" s="13"/>
      <c r="M203" s="113" t="s">
        <v>10</v>
      </c>
      <c r="N203" s="114" t="s">
        <v>30</v>
      </c>
      <c r="O203" s="115"/>
      <c r="P203" s="116">
        <f t="shared" si="21"/>
        <v>0</v>
      </c>
      <c r="Q203" s="116">
        <v>2.0000000000000002E-5</v>
      </c>
      <c r="R203" s="116">
        <f t="shared" si="22"/>
        <v>1.4000000000000001E-4</v>
      </c>
      <c r="S203" s="116">
        <v>0</v>
      </c>
      <c r="T203" s="117">
        <f t="shared" si="2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8" t="s">
        <v>85</v>
      </c>
      <c r="AT203" s="118" t="s">
        <v>81</v>
      </c>
      <c r="AU203" s="118" t="s">
        <v>75</v>
      </c>
      <c r="AY203" s="3" t="s">
        <v>76</v>
      </c>
      <c r="BE203" s="119">
        <f t="shared" si="24"/>
        <v>0</v>
      </c>
      <c r="BF203" s="119">
        <f t="shared" si="25"/>
        <v>0</v>
      </c>
      <c r="BG203" s="119">
        <f t="shared" si="26"/>
        <v>0</v>
      </c>
      <c r="BH203" s="119">
        <f t="shared" si="27"/>
        <v>0</v>
      </c>
      <c r="BI203" s="119">
        <f t="shared" si="28"/>
        <v>0</v>
      </c>
      <c r="BJ203" s="3" t="s">
        <v>75</v>
      </c>
      <c r="BK203" s="119">
        <f t="shared" si="29"/>
        <v>0</v>
      </c>
      <c r="BL203" s="3" t="s">
        <v>85</v>
      </c>
      <c r="BM203" s="118" t="s">
        <v>384</v>
      </c>
    </row>
    <row r="204" spans="1:65" s="15" customFormat="1" ht="24.15" customHeight="1">
      <c r="A204" s="12"/>
      <c r="B204" s="104"/>
      <c r="C204" s="120" t="s">
        <v>385</v>
      </c>
      <c r="D204" s="120" t="s">
        <v>88</v>
      </c>
      <c r="E204" s="121" t="s">
        <v>386</v>
      </c>
      <c r="F204" s="122" t="s">
        <v>387</v>
      </c>
      <c r="G204" s="123" t="s">
        <v>182</v>
      </c>
      <c r="H204" s="124">
        <v>7</v>
      </c>
      <c r="I204" s="125"/>
      <c r="J204" s="126">
        <f t="shared" si="20"/>
        <v>0</v>
      </c>
      <c r="K204" s="127"/>
      <c r="L204" s="128"/>
      <c r="M204" s="129" t="s">
        <v>10</v>
      </c>
      <c r="N204" s="130" t="s">
        <v>30</v>
      </c>
      <c r="O204" s="115"/>
      <c r="P204" s="116">
        <f t="shared" si="21"/>
        <v>0</v>
      </c>
      <c r="Q204" s="116">
        <v>5.4000000000000001E-4</v>
      </c>
      <c r="R204" s="116">
        <f t="shared" si="22"/>
        <v>3.7799999999999999E-3</v>
      </c>
      <c r="S204" s="116">
        <v>0</v>
      </c>
      <c r="T204" s="117">
        <f t="shared" si="23"/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18" t="s">
        <v>91</v>
      </c>
      <c r="AT204" s="118" t="s">
        <v>88</v>
      </c>
      <c r="AU204" s="118" t="s">
        <v>75</v>
      </c>
      <c r="AY204" s="3" t="s">
        <v>76</v>
      </c>
      <c r="BE204" s="119">
        <f t="shared" si="24"/>
        <v>0</v>
      </c>
      <c r="BF204" s="119">
        <f t="shared" si="25"/>
        <v>0</v>
      </c>
      <c r="BG204" s="119">
        <f t="shared" si="26"/>
        <v>0</v>
      </c>
      <c r="BH204" s="119">
        <f t="shared" si="27"/>
        <v>0</v>
      </c>
      <c r="BI204" s="119">
        <f t="shared" si="28"/>
        <v>0</v>
      </c>
      <c r="BJ204" s="3" t="s">
        <v>75</v>
      </c>
      <c r="BK204" s="119">
        <f t="shared" si="29"/>
        <v>0</v>
      </c>
      <c r="BL204" s="3" t="s">
        <v>85</v>
      </c>
      <c r="BM204" s="118" t="s">
        <v>388</v>
      </c>
    </row>
    <row r="205" spans="1:65" s="15" customFormat="1" ht="16.5" customHeight="1">
      <c r="A205" s="12"/>
      <c r="B205" s="104"/>
      <c r="C205" s="105" t="s">
        <v>389</v>
      </c>
      <c r="D205" s="105" t="s">
        <v>81</v>
      </c>
      <c r="E205" s="106" t="s">
        <v>390</v>
      </c>
      <c r="F205" s="107" t="s">
        <v>391</v>
      </c>
      <c r="G205" s="108" t="s">
        <v>182</v>
      </c>
      <c r="H205" s="109">
        <v>1</v>
      </c>
      <c r="I205" s="110"/>
      <c r="J205" s="111">
        <f t="shared" si="20"/>
        <v>0</v>
      </c>
      <c r="K205" s="112"/>
      <c r="L205" s="13"/>
      <c r="M205" s="113" t="s">
        <v>10</v>
      </c>
      <c r="N205" s="114" t="s">
        <v>30</v>
      </c>
      <c r="O205" s="115"/>
      <c r="P205" s="116">
        <f t="shared" si="21"/>
        <v>0</v>
      </c>
      <c r="Q205" s="116">
        <v>6.0000000000000002E-5</v>
      </c>
      <c r="R205" s="116">
        <f t="shared" si="22"/>
        <v>6.0000000000000002E-5</v>
      </c>
      <c r="S205" s="116">
        <v>0</v>
      </c>
      <c r="T205" s="117">
        <f t="shared" si="23"/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8" t="s">
        <v>85</v>
      </c>
      <c r="AT205" s="118" t="s">
        <v>81</v>
      </c>
      <c r="AU205" s="118" t="s">
        <v>75</v>
      </c>
      <c r="AY205" s="3" t="s">
        <v>76</v>
      </c>
      <c r="BE205" s="119">
        <f t="shared" si="24"/>
        <v>0</v>
      </c>
      <c r="BF205" s="119">
        <f t="shared" si="25"/>
        <v>0</v>
      </c>
      <c r="BG205" s="119">
        <f t="shared" si="26"/>
        <v>0</v>
      </c>
      <c r="BH205" s="119">
        <f t="shared" si="27"/>
        <v>0</v>
      </c>
      <c r="BI205" s="119">
        <f t="shared" si="28"/>
        <v>0</v>
      </c>
      <c r="BJ205" s="3" t="s">
        <v>75</v>
      </c>
      <c r="BK205" s="119">
        <f t="shared" si="29"/>
        <v>0</v>
      </c>
      <c r="BL205" s="3" t="s">
        <v>85</v>
      </c>
      <c r="BM205" s="118" t="s">
        <v>392</v>
      </c>
    </row>
    <row r="206" spans="1:65" s="15" customFormat="1" ht="16.5" customHeight="1">
      <c r="A206" s="12"/>
      <c r="B206" s="104"/>
      <c r="C206" s="120" t="s">
        <v>393</v>
      </c>
      <c r="D206" s="120" t="s">
        <v>88</v>
      </c>
      <c r="E206" s="121" t="s">
        <v>394</v>
      </c>
      <c r="F206" s="122" t="s">
        <v>395</v>
      </c>
      <c r="G206" s="123" t="s">
        <v>182</v>
      </c>
      <c r="H206" s="124">
        <v>1</v>
      </c>
      <c r="I206" s="125"/>
      <c r="J206" s="126">
        <f t="shared" si="20"/>
        <v>0</v>
      </c>
      <c r="K206" s="127"/>
      <c r="L206" s="128"/>
      <c r="M206" s="129" t="s">
        <v>10</v>
      </c>
      <c r="N206" s="130" t="s">
        <v>30</v>
      </c>
      <c r="O206" s="115"/>
      <c r="P206" s="116">
        <f t="shared" si="21"/>
        <v>0</v>
      </c>
      <c r="Q206" s="116">
        <v>2E-3</v>
      </c>
      <c r="R206" s="116">
        <f t="shared" si="22"/>
        <v>2E-3</v>
      </c>
      <c r="S206" s="116">
        <v>0</v>
      </c>
      <c r="T206" s="117">
        <f t="shared" si="23"/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18" t="s">
        <v>91</v>
      </c>
      <c r="AT206" s="118" t="s">
        <v>88</v>
      </c>
      <c r="AU206" s="118" t="s">
        <v>75</v>
      </c>
      <c r="AY206" s="3" t="s">
        <v>76</v>
      </c>
      <c r="BE206" s="119">
        <f t="shared" si="24"/>
        <v>0</v>
      </c>
      <c r="BF206" s="119">
        <f t="shared" si="25"/>
        <v>0</v>
      </c>
      <c r="BG206" s="119">
        <f t="shared" si="26"/>
        <v>0</v>
      </c>
      <c r="BH206" s="119">
        <f t="shared" si="27"/>
        <v>0</v>
      </c>
      <c r="BI206" s="119">
        <f t="shared" si="28"/>
        <v>0</v>
      </c>
      <c r="BJ206" s="3" t="s">
        <v>75</v>
      </c>
      <c r="BK206" s="119">
        <f t="shared" si="29"/>
        <v>0</v>
      </c>
      <c r="BL206" s="3" t="s">
        <v>85</v>
      </c>
      <c r="BM206" s="118" t="s">
        <v>396</v>
      </c>
    </row>
    <row r="207" spans="1:65" s="15" customFormat="1" ht="16.5" customHeight="1">
      <c r="A207" s="12"/>
      <c r="B207" s="104"/>
      <c r="C207" s="105" t="s">
        <v>397</v>
      </c>
      <c r="D207" s="105" t="s">
        <v>81</v>
      </c>
      <c r="E207" s="106" t="s">
        <v>398</v>
      </c>
      <c r="F207" s="107" t="s">
        <v>399</v>
      </c>
      <c r="G207" s="108" t="s">
        <v>182</v>
      </c>
      <c r="H207" s="109">
        <v>1</v>
      </c>
      <c r="I207" s="110"/>
      <c r="J207" s="111">
        <f t="shared" si="20"/>
        <v>0</v>
      </c>
      <c r="K207" s="112"/>
      <c r="L207" s="13"/>
      <c r="M207" s="113" t="s">
        <v>10</v>
      </c>
      <c r="N207" s="114" t="s">
        <v>30</v>
      </c>
      <c r="O207" s="115"/>
      <c r="P207" s="116">
        <f t="shared" si="21"/>
        <v>0</v>
      </c>
      <c r="Q207" s="116">
        <v>6.9999999999999994E-5</v>
      </c>
      <c r="R207" s="116">
        <f t="shared" si="22"/>
        <v>6.9999999999999994E-5</v>
      </c>
      <c r="S207" s="116">
        <v>0</v>
      </c>
      <c r="T207" s="117">
        <f t="shared" si="23"/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8" t="s">
        <v>85</v>
      </c>
      <c r="AT207" s="118" t="s">
        <v>81</v>
      </c>
      <c r="AU207" s="118" t="s">
        <v>75</v>
      </c>
      <c r="AY207" s="3" t="s">
        <v>76</v>
      </c>
      <c r="BE207" s="119">
        <f t="shared" si="24"/>
        <v>0</v>
      </c>
      <c r="BF207" s="119">
        <f t="shared" si="25"/>
        <v>0</v>
      </c>
      <c r="BG207" s="119">
        <f t="shared" si="26"/>
        <v>0</v>
      </c>
      <c r="BH207" s="119">
        <f t="shared" si="27"/>
        <v>0</v>
      </c>
      <c r="BI207" s="119">
        <f t="shared" si="28"/>
        <v>0</v>
      </c>
      <c r="BJ207" s="3" t="s">
        <v>75</v>
      </c>
      <c r="BK207" s="119">
        <f t="shared" si="29"/>
        <v>0</v>
      </c>
      <c r="BL207" s="3" t="s">
        <v>85</v>
      </c>
      <c r="BM207" s="118" t="s">
        <v>400</v>
      </c>
    </row>
    <row r="208" spans="1:65" s="15" customFormat="1" ht="24.15" customHeight="1">
      <c r="A208" s="12"/>
      <c r="B208" s="104"/>
      <c r="C208" s="120" t="s">
        <v>401</v>
      </c>
      <c r="D208" s="120" t="s">
        <v>88</v>
      </c>
      <c r="E208" s="121" t="s">
        <v>402</v>
      </c>
      <c r="F208" s="122" t="s">
        <v>403</v>
      </c>
      <c r="G208" s="123" t="s">
        <v>182</v>
      </c>
      <c r="H208" s="124">
        <v>1</v>
      </c>
      <c r="I208" s="125"/>
      <c r="J208" s="126">
        <f t="shared" si="20"/>
        <v>0</v>
      </c>
      <c r="K208" s="127"/>
      <c r="L208" s="128"/>
      <c r="M208" s="129" t="s">
        <v>10</v>
      </c>
      <c r="N208" s="130" t="s">
        <v>30</v>
      </c>
      <c r="O208" s="115"/>
      <c r="P208" s="116">
        <f t="shared" si="21"/>
        <v>0</v>
      </c>
      <c r="Q208" s="116">
        <v>3.6099999999999999E-3</v>
      </c>
      <c r="R208" s="116">
        <f t="shared" si="22"/>
        <v>3.6099999999999999E-3</v>
      </c>
      <c r="S208" s="116">
        <v>0</v>
      </c>
      <c r="T208" s="117">
        <f t="shared" si="23"/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8" t="s">
        <v>91</v>
      </c>
      <c r="AT208" s="118" t="s">
        <v>88</v>
      </c>
      <c r="AU208" s="118" t="s">
        <v>75</v>
      </c>
      <c r="AY208" s="3" t="s">
        <v>76</v>
      </c>
      <c r="BE208" s="119">
        <f t="shared" si="24"/>
        <v>0</v>
      </c>
      <c r="BF208" s="119">
        <f t="shared" si="25"/>
        <v>0</v>
      </c>
      <c r="BG208" s="119">
        <f t="shared" si="26"/>
        <v>0</v>
      </c>
      <c r="BH208" s="119">
        <f t="shared" si="27"/>
        <v>0</v>
      </c>
      <c r="BI208" s="119">
        <f t="shared" si="28"/>
        <v>0</v>
      </c>
      <c r="BJ208" s="3" t="s">
        <v>75</v>
      </c>
      <c r="BK208" s="119">
        <f t="shared" si="29"/>
        <v>0</v>
      </c>
      <c r="BL208" s="3" t="s">
        <v>85</v>
      </c>
      <c r="BM208" s="118" t="s">
        <v>404</v>
      </c>
    </row>
    <row r="209" spans="1:65" s="15" customFormat="1" ht="24.15" customHeight="1">
      <c r="A209" s="12"/>
      <c r="B209" s="104"/>
      <c r="C209" s="105" t="s">
        <v>405</v>
      </c>
      <c r="D209" s="105" t="s">
        <v>81</v>
      </c>
      <c r="E209" s="106" t="s">
        <v>406</v>
      </c>
      <c r="F209" s="107" t="s">
        <v>407</v>
      </c>
      <c r="G209" s="108" t="s">
        <v>132</v>
      </c>
      <c r="H209" s="109"/>
      <c r="I209" s="110"/>
      <c r="J209" s="111">
        <f t="shared" si="20"/>
        <v>0</v>
      </c>
      <c r="K209" s="112"/>
      <c r="L209" s="13"/>
      <c r="M209" s="113" t="s">
        <v>10</v>
      </c>
      <c r="N209" s="114" t="s">
        <v>30</v>
      </c>
      <c r="O209" s="115"/>
      <c r="P209" s="116">
        <f t="shared" si="21"/>
        <v>0</v>
      </c>
      <c r="Q209" s="116">
        <v>0</v>
      </c>
      <c r="R209" s="116">
        <f t="shared" si="22"/>
        <v>0</v>
      </c>
      <c r="S209" s="116">
        <v>0</v>
      </c>
      <c r="T209" s="117">
        <f t="shared" si="23"/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8" t="s">
        <v>85</v>
      </c>
      <c r="AT209" s="118" t="s">
        <v>81</v>
      </c>
      <c r="AU209" s="118" t="s">
        <v>75</v>
      </c>
      <c r="AY209" s="3" t="s">
        <v>76</v>
      </c>
      <c r="BE209" s="119">
        <f t="shared" si="24"/>
        <v>0</v>
      </c>
      <c r="BF209" s="119">
        <f t="shared" si="25"/>
        <v>0</v>
      </c>
      <c r="BG209" s="119">
        <f t="shared" si="26"/>
        <v>0</v>
      </c>
      <c r="BH209" s="119">
        <f t="shared" si="27"/>
        <v>0</v>
      </c>
      <c r="BI209" s="119">
        <f t="shared" si="28"/>
        <v>0</v>
      </c>
      <c r="BJ209" s="3" t="s">
        <v>75</v>
      </c>
      <c r="BK209" s="119">
        <f t="shared" si="29"/>
        <v>0</v>
      </c>
      <c r="BL209" s="3" t="s">
        <v>85</v>
      </c>
      <c r="BM209" s="118" t="s">
        <v>408</v>
      </c>
    </row>
    <row r="210" spans="1:65" s="15" customFormat="1" ht="24.15" customHeight="1">
      <c r="A210" s="12"/>
      <c r="B210" s="104"/>
      <c r="C210" s="105" t="s">
        <v>409</v>
      </c>
      <c r="D210" s="105" t="s">
        <v>81</v>
      </c>
      <c r="E210" s="106" t="s">
        <v>410</v>
      </c>
      <c r="F210" s="107" t="s">
        <v>411</v>
      </c>
      <c r="G210" s="108" t="s">
        <v>182</v>
      </c>
      <c r="H210" s="109">
        <v>188</v>
      </c>
      <c r="I210" s="110"/>
      <c r="J210" s="111">
        <f t="shared" si="20"/>
        <v>0</v>
      </c>
      <c r="K210" s="112"/>
      <c r="L210" s="13"/>
      <c r="M210" s="113" t="s">
        <v>10</v>
      </c>
      <c r="N210" s="114" t="s">
        <v>30</v>
      </c>
      <c r="O210" s="115"/>
      <c r="P210" s="116">
        <f t="shared" si="21"/>
        <v>0</v>
      </c>
      <c r="Q210" s="116">
        <v>1.2852E-4</v>
      </c>
      <c r="R210" s="116">
        <f t="shared" si="22"/>
        <v>2.4161760000000001E-2</v>
      </c>
      <c r="S210" s="116">
        <v>0</v>
      </c>
      <c r="T210" s="117">
        <f t="shared" si="23"/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8" t="s">
        <v>85</v>
      </c>
      <c r="AT210" s="118" t="s">
        <v>81</v>
      </c>
      <c r="AU210" s="118" t="s">
        <v>75</v>
      </c>
      <c r="AY210" s="3" t="s">
        <v>76</v>
      </c>
      <c r="BE210" s="119">
        <f t="shared" si="24"/>
        <v>0</v>
      </c>
      <c r="BF210" s="119">
        <f t="shared" si="25"/>
        <v>0</v>
      </c>
      <c r="BG210" s="119">
        <f t="shared" si="26"/>
        <v>0</v>
      </c>
      <c r="BH210" s="119">
        <f t="shared" si="27"/>
        <v>0</v>
      </c>
      <c r="BI210" s="119">
        <f t="shared" si="28"/>
        <v>0</v>
      </c>
      <c r="BJ210" s="3" t="s">
        <v>75</v>
      </c>
      <c r="BK210" s="119">
        <f t="shared" si="29"/>
        <v>0</v>
      </c>
      <c r="BL210" s="3" t="s">
        <v>85</v>
      </c>
      <c r="BM210" s="118" t="s">
        <v>412</v>
      </c>
    </row>
    <row r="211" spans="1:65" s="15" customFormat="1" ht="37.799999999999997" customHeight="1">
      <c r="A211" s="12"/>
      <c r="B211" s="104"/>
      <c r="C211" s="120" t="s">
        <v>413</v>
      </c>
      <c r="D211" s="120" t="s">
        <v>88</v>
      </c>
      <c r="E211" s="121" t="s">
        <v>414</v>
      </c>
      <c r="F211" s="122" t="s">
        <v>415</v>
      </c>
      <c r="G211" s="123" t="s">
        <v>182</v>
      </c>
      <c r="H211" s="124">
        <v>188</v>
      </c>
      <c r="I211" s="125"/>
      <c r="J211" s="126">
        <f t="shared" si="20"/>
        <v>0</v>
      </c>
      <c r="K211" s="127"/>
      <c r="L211" s="128"/>
      <c r="M211" s="129" t="s">
        <v>10</v>
      </c>
      <c r="N211" s="130" t="s">
        <v>30</v>
      </c>
      <c r="O211" s="115"/>
      <c r="P211" s="116">
        <f t="shared" si="21"/>
        <v>0</v>
      </c>
      <c r="Q211" s="116">
        <v>1.2999999999999999E-4</v>
      </c>
      <c r="R211" s="116">
        <f t="shared" si="22"/>
        <v>2.4439999999999996E-2</v>
      </c>
      <c r="S211" s="116">
        <v>0</v>
      </c>
      <c r="T211" s="117">
        <f t="shared" si="23"/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8" t="s">
        <v>91</v>
      </c>
      <c r="AT211" s="118" t="s">
        <v>88</v>
      </c>
      <c r="AU211" s="118" t="s">
        <v>75</v>
      </c>
      <c r="AY211" s="3" t="s">
        <v>76</v>
      </c>
      <c r="BE211" s="119">
        <f t="shared" si="24"/>
        <v>0</v>
      </c>
      <c r="BF211" s="119">
        <f t="shared" si="25"/>
        <v>0</v>
      </c>
      <c r="BG211" s="119">
        <f t="shared" si="26"/>
        <v>0</v>
      </c>
      <c r="BH211" s="119">
        <f t="shared" si="27"/>
        <v>0</v>
      </c>
      <c r="BI211" s="119">
        <f t="shared" si="28"/>
        <v>0</v>
      </c>
      <c r="BJ211" s="3" t="s">
        <v>75</v>
      </c>
      <c r="BK211" s="119">
        <f t="shared" si="29"/>
        <v>0</v>
      </c>
      <c r="BL211" s="3" t="s">
        <v>85</v>
      </c>
      <c r="BM211" s="118" t="s">
        <v>416</v>
      </c>
    </row>
    <row r="212" spans="1:65" s="15" customFormat="1" ht="24.15" customHeight="1">
      <c r="A212" s="12"/>
      <c r="B212" s="104"/>
      <c r="C212" s="105" t="s">
        <v>417</v>
      </c>
      <c r="D212" s="105" t="s">
        <v>81</v>
      </c>
      <c r="E212" s="106" t="s">
        <v>418</v>
      </c>
      <c r="F212" s="107" t="s">
        <v>419</v>
      </c>
      <c r="G212" s="108" t="s">
        <v>420</v>
      </c>
      <c r="H212" s="109">
        <v>6</v>
      </c>
      <c r="I212" s="110"/>
      <c r="J212" s="111">
        <f t="shared" si="20"/>
        <v>0</v>
      </c>
      <c r="K212" s="112"/>
      <c r="L212" s="13"/>
      <c r="M212" s="113" t="s">
        <v>10</v>
      </c>
      <c r="N212" s="114" t="s">
        <v>30</v>
      </c>
      <c r="O212" s="115"/>
      <c r="P212" s="116">
        <f t="shared" si="21"/>
        <v>0</v>
      </c>
      <c r="Q212" s="116">
        <v>2.5999999999999998E-4</v>
      </c>
      <c r="R212" s="116">
        <f t="shared" si="22"/>
        <v>1.5599999999999998E-3</v>
      </c>
      <c r="S212" s="116">
        <v>0</v>
      </c>
      <c r="T212" s="117">
        <f t="shared" si="23"/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8" t="s">
        <v>85</v>
      </c>
      <c r="AT212" s="118" t="s">
        <v>81</v>
      </c>
      <c r="AU212" s="118" t="s">
        <v>75</v>
      </c>
      <c r="AY212" s="3" t="s">
        <v>76</v>
      </c>
      <c r="BE212" s="119">
        <f t="shared" si="24"/>
        <v>0</v>
      </c>
      <c r="BF212" s="119">
        <f t="shared" si="25"/>
        <v>0</v>
      </c>
      <c r="BG212" s="119">
        <f t="shared" si="26"/>
        <v>0</v>
      </c>
      <c r="BH212" s="119">
        <f t="shared" si="27"/>
        <v>0</v>
      </c>
      <c r="BI212" s="119">
        <f t="shared" si="28"/>
        <v>0</v>
      </c>
      <c r="BJ212" s="3" t="s">
        <v>75</v>
      </c>
      <c r="BK212" s="119">
        <f t="shared" si="29"/>
        <v>0</v>
      </c>
      <c r="BL212" s="3" t="s">
        <v>85</v>
      </c>
      <c r="BM212" s="118" t="s">
        <v>421</v>
      </c>
    </row>
    <row r="213" spans="1:65" s="15" customFormat="1" ht="21.75" customHeight="1">
      <c r="A213" s="12"/>
      <c r="B213" s="104"/>
      <c r="C213" s="120" t="s">
        <v>422</v>
      </c>
      <c r="D213" s="120" t="s">
        <v>88</v>
      </c>
      <c r="E213" s="121" t="s">
        <v>423</v>
      </c>
      <c r="F213" s="122" t="s">
        <v>424</v>
      </c>
      <c r="G213" s="123" t="s">
        <v>182</v>
      </c>
      <c r="H213" s="124">
        <v>6</v>
      </c>
      <c r="I213" s="125"/>
      <c r="J213" s="126">
        <f t="shared" si="20"/>
        <v>0</v>
      </c>
      <c r="K213" s="127"/>
      <c r="L213" s="128"/>
      <c r="M213" s="129" t="s">
        <v>10</v>
      </c>
      <c r="N213" s="130" t="s">
        <v>30</v>
      </c>
      <c r="O213" s="115"/>
      <c r="P213" s="116">
        <f t="shared" si="21"/>
        <v>0</v>
      </c>
      <c r="Q213" s="116">
        <v>1.8499999999999999E-2</v>
      </c>
      <c r="R213" s="116">
        <f t="shared" si="22"/>
        <v>0.11099999999999999</v>
      </c>
      <c r="S213" s="116">
        <v>0</v>
      </c>
      <c r="T213" s="117">
        <f t="shared" si="23"/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18" t="s">
        <v>91</v>
      </c>
      <c r="AT213" s="118" t="s">
        <v>88</v>
      </c>
      <c r="AU213" s="118" t="s">
        <v>75</v>
      </c>
      <c r="AY213" s="3" t="s">
        <v>76</v>
      </c>
      <c r="BE213" s="119">
        <f t="shared" si="24"/>
        <v>0</v>
      </c>
      <c r="BF213" s="119">
        <f t="shared" si="25"/>
        <v>0</v>
      </c>
      <c r="BG213" s="119">
        <f t="shared" si="26"/>
        <v>0</v>
      </c>
      <c r="BH213" s="119">
        <f t="shared" si="27"/>
        <v>0</v>
      </c>
      <c r="BI213" s="119">
        <f t="shared" si="28"/>
        <v>0</v>
      </c>
      <c r="BJ213" s="3" t="s">
        <v>75</v>
      </c>
      <c r="BK213" s="119">
        <f t="shared" si="29"/>
        <v>0</v>
      </c>
      <c r="BL213" s="3" t="s">
        <v>85</v>
      </c>
      <c r="BM213" s="118" t="s">
        <v>425</v>
      </c>
    </row>
    <row r="214" spans="1:65" s="15" customFormat="1" ht="16.5" customHeight="1">
      <c r="A214" s="12"/>
      <c r="B214" s="104"/>
      <c r="C214" s="105" t="s">
        <v>426</v>
      </c>
      <c r="D214" s="105" t="s">
        <v>81</v>
      </c>
      <c r="E214" s="106" t="s">
        <v>427</v>
      </c>
      <c r="F214" s="107" t="s">
        <v>428</v>
      </c>
      <c r="G214" s="108" t="s">
        <v>84</v>
      </c>
      <c r="H214" s="109">
        <v>631.5</v>
      </c>
      <c r="I214" s="110"/>
      <c r="J214" s="111">
        <f t="shared" si="20"/>
        <v>0</v>
      </c>
      <c r="K214" s="112"/>
      <c r="L214" s="13"/>
      <c r="M214" s="113" t="s">
        <v>10</v>
      </c>
      <c r="N214" s="114" t="s">
        <v>30</v>
      </c>
      <c r="O214" s="115"/>
      <c r="P214" s="116">
        <f t="shared" si="21"/>
        <v>0</v>
      </c>
      <c r="Q214" s="116">
        <v>0</v>
      </c>
      <c r="R214" s="116">
        <f t="shared" si="22"/>
        <v>0</v>
      </c>
      <c r="S214" s="116">
        <v>0</v>
      </c>
      <c r="T214" s="117">
        <f t="shared" si="23"/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18" t="s">
        <v>85</v>
      </c>
      <c r="AT214" s="118" t="s">
        <v>81</v>
      </c>
      <c r="AU214" s="118" t="s">
        <v>75</v>
      </c>
      <c r="AY214" s="3" t="s">
        <v>76</v>
      </c>
      <c r="BE214" s="119">
        <f t="shared" si="24"/>
        <v>0</v>
      </c>
      <c r="BF214" s="119">
        <f t="shared" si="25"/>
        <v>0</v>
      </c>
      <c r="BG214" s="119">
        <f t="shared" si="26"/>
        <v>0</v>
      </c>
      <c r="BH214" s="119">
        <f t="shared" si="27"/>
        <v>0</v>
      </c>
      <c r="BI214" s="119">
        <f t="shared" si="28"/>
        <v>0</v>
      </c>
      <c r="BJ214" s="3" t="s">
        <v>75</v>
      </c>
      <c r="BK214" s="119">
        <f t="shared" si="29"/>
        <v>0</v>
      </c>
      <c r="BL214" s="3" t="s">
        <v>85</v>
      </c>
      <c r="BM214" s="118" t="s">
        <v>429</v>
      </c>
    </row>
    <row r="215" spans="1:65" s="15" customFormat="1" ht="24.15" customHeight="1">
      <c r="A215" s="12"/>
      <c r="B215" s="104"/>
      <c r="C215" s="105" t="s">
        <v>430</v>
      </c>
      <c r="D215" s="105" t="s">
        <v>81</v>
      </c>
      <c r="E215" s="106" t="s">
        <v>431</v>
      </c>
      <c r="F215" s="107" t="s">
        <v>432</v>
      </c>
      <c r="G215" s="108" t="s">
        <v>84</v>
      </c>
      <c r="H215" s="109">
        <v>631.5</v>
      </c>
      <c r="I215" s="110"/>
      <c r="J215" s="111">
        <f t="shared" si="20"/>
        <v>0</v>
      </c>
      <c r="K215" s="112"/>
      <c r="L215" s="13"/>
      <c r="M215" s="113" t="s">
        <v>10</v>
      </c>
      <c r="N215" s="114" t="s">
        <v>30</v>
      </c>
      <c r="O215" s="115"/>
      <c r="P215" s="116">
        <f t="shared" si="21"/>
        <v>0</v>
      </c>
      <c r="Q215" s="116">
        <v>1.0000000000000001E-5</v>
      </c>
      <c r="R215" s="116">
        <f t="shared" si="22"/>
        <v>6.3150000000000003E-3</v>
      </c>
      <c r="S215" s="116">
        <v>0</v>
      </c>
      <c r="T215" s="117">
        <f t="shared" si="23"/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18" t="s">
        <v>85</v>
      </c>
      <c r="AT215" s="118" t="s">
        <v>81</v>
      </c>
      <c r="AU215" s="118" t="s">
        <v>75</v>
      </c>
      <c r="AY215" s="3" t="s">
        <v>76</v>
      </c>
      <c r="BE215" s="119">
        <f t="shared" si="24"/>
        <v>0</v>
      </c>
      <c r="BF215" s="119">
        <f t="shared" si="25"/>
        <v>0</v>
      </c>
      <c r="BG215" s="119">
        <f t="shared" si="26"/>
        <v>0</v>
      </c>
      <c r="BH215" s="119">
        <f t="shared" si="27"/>
        <v>0</v>
      </c>
      <c r="BI215" s="119">
        <f t="shared" si="28"/>
        <v>0</v>
      </c>
      <c r="BJ215" s="3" t="s">
        <v>75</v>
      </c>
      <c r="BK215" s="119">
        <f t="shared" si="29"/>
        <v>0</v>
      </c>
      <c r="BL215" s="3" t="s">
        <v>85</v>
      </c>
      <c r="BM215" s="118" t="s">
        <v>433</v>
      </c>
    </row>
    <row r="216" spans="1:65" s="15" customFormat="1" ht="33" customHeight="1">
      <c r="A216" s="12"/>
      <c r="B216" s="104"/>
      <c r="C216" s="105" t="s">
        <v>434</v>
      </c>
      <c r="D216" s="105" t="s">
        <v>81</v>
      </c>
      <c r="E216" s="106" t="s">
        <v>435</v>
      </c>
      <c r="F216" s="107" t="s">
        <v>436</v>
      </c>
      <c r="G216" s="108" t="s">
        <v>437</v>
      </c>
      <c r="H216" s="109">
        <v>8</v>
      </c>
      <c r="I216" s="110"/>
      <c r="J216" s="111">
        <f t="shared" si="20"/>
        <v>0</v>
      </c>
      <c r="K216" s="112"/>
      <c r="L216" s="13"/>
      <c r="M216" s="113" t="s">
        <v>10</v>
      </c>
      <c r="N216" s="114" t="s">
        <v>30</v>
      </c>
      <c r="O216" s="115"/>
      <c r="P216" s="116">
        <f t="shared" si="21"/>
        <v>0</v>
      </c>
      <c r="Q216" s="116">
        <v>0</v>
      </c>
      <c r="R216" s="116">
        <f t="shared" si="22"/>
        <v>0</v>
      </c>
      <c r="S216" s="116">
        <v>0</v>
      </c>
      <c r="T216" s="117">
        <f t="shared" si="23"/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18" t="s">
        <v>85</v>
      </c>
      <c r="AT216" s="118" t="s">
        <v>81</v>
      </c>
      <c r="AU216" s="118" t="s">
        <v>75</v>
      </c>
      <c r="AY216" s="3" t="s">
        <v>76</v>
      </c>
      <c r="BE216" s="119">
        <f t="shared" si="24"/>
        <v>0</v>
      </c>
      <c r="BF216" s="119">
        <f t="shared" si="25"/>
        <v>0</v>
      </c>
      <c r="BG216" s="119">
        <f t="shared" si="26"/>
        <v>0</v>
      </c>
      <c r="BH216" s="119">
        <f t="shared" si="27"/>
        <v>0</v>
      </c>
      <c r="BI216" s="119">
        <f t="shared" si="28"/>
        <v>0</v>
      </c>
      <c r="BJ216" s="3" t="s">
        <v>75</v>
      </c>
      <c r="BK216" s="119">
        <f t="shared" si="29"/>
        <v>0</v>
      </c>
      <c r="BL216" s="3" t="s">
        <v>85</v>
      </c>
      <c r="BM216" s="118" t="s">
        <v>438</v>
      </c>
    </row>
    <row r="217" spans="1:65" s="15" customFormat="1" ht="33" customHeight="1">
      <c r="A217" s="12"/>
      <c r="B217" s="104"/>
      <c r="C217" s="105" t="s">
        <v>439</v>
      </c>
      <c r="D217" s="105" t="s">
        <v>81</v>
      </c>
      <c r="E217" s="106" t="s">
        <v>440</v>
      </c>
      <c r="F217" s="107" t="s">
        <v>441</v>
      </c>
      <c r="G217" s="108" t="s">
        <v>437</v>
      </c>
      <c r="H217" s="109">
        <v>8</v>
      </c>
      <c r="I217" s="110"/>
      <c r="J217" s="111">
        <f t="shared" si="20"/>
        <v>0</v>
      </c>
      <c r="K217" s="112"/>
      <c r="L217" s="13"/>
      <c r="M217" s="113" t="s">
        <v>10</v>
      </c>
      <c r="N217" s="114" t="s">
        <v>30</v>
      </c>
      <c r="O217" s="115"/>
      <c r="P217" s="116">
        <f t="shared" si="21"/>
        <v>0</v>
      </c>
      <c r="Q217" s="116">
        <v>0</v>
      </c>
      <c r="R217" s="116">
        <f t="shared" si="22"/>
        <v>0</v>
      </c>
      <c r="S217" s="116">
        <v>0</v>
      </c>
      <c r="T217" s="117">
        <f t="shared" si="23"/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18" t="s">
        <v>85</v>
      </c>
      <c r="AT217" s="118" t="s">
        <v>81</v>
      </c>
      <c r="AU217" s="118" t="s">
        <v>75</v>
      </c>
      <c r="AY217" s="3" t="s">
        <v>76</v>
      </c>
      <c r="BE217" s="119">
        <f t="shared" si="24"/>
        <v>0</v>
      </c>
      <c r="BF217" s="119">
        <f t="shared" si="25"/>
        <v>0</v>
      </c>
      <c r="BG217" s="119">
        <f t="shared" si="26"/>
        <v>0</v>
      </c>
      <c r="BH217" s="119">
        <f t="shared" si="27"/>
        <v>0</v>
      </c>
      <c r="BI217" s="119">
        <f t="shared" si="28"/>
        <v>0</v>
      </c>
      <c r="BJ217" s="3" t="s">
        <v>75</v>
      </c>
      <c r="BK217" s="119">
        <f t="shared" si="29"/>
        <v>0</v>
      </c>
      <c r="BL217" s="3" t="s">
        <v>85</v>
      </c>
      <c r="BM217" s="118" t="s">
        <v>442</v>
      </c>
    </row>
    <row r="218" spans="1:65" s="15" customFormat="1" ht="24.15" customHeight="1">
      <c r="A218" s="12"/>
      <c r="B218" s="104"/>
      <c r="C218" s="105" t="s">
        <v>443</v>
      </c>
      <c r="D218" s="105" t="s">
        <v>81</v>
      </c>
      <c r="E218" s="106" t="s">
        <v>444</v>
      </c>
      <c r="F218" s="107" t="s">
        <v>445</v>
      </c>
      <c r="G218" s="108" t="s">
        <v>132</v>
      </c>
      <c r="H218" s="109"/>
      <c r="I218" s="110"/>
      <c r="J218" s="111">
        <f t="shared" si="20"/>
        <v>0</v>
      </c>
      <c r="K218" s="112"/>
      <c r="L218" s="13"/>
      <c r="M218" s="113" t="s">
        <v>10</v>
      </c>
      <c r="N218" s="114" t="s">
        <v>30</v>
      </c>
      <c r="O218" s="115"/>
      <c r="P218" s="116">
        <f t="shared" si="21"/>
        <v>0</v>
      </c>
      <c r="Q218" s="116">
        <v>0</v>
      </c>
      <c r="R218" s="116">
        <f t="shared" si="22"/>
        <v>0</v>
      </c>
      <c r="S218" s="116">
        <v>0</v>
      </c>
      <c r="T218" s="117">
        <f t="shared" si="23"/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18" t="s">
        <v>85</v>
      </c>
      <c r="AT218" s="118" t="s">
        <v>81</v>
      </c>
      <c r="AU218" s="118" t="s">
        <v>75</v>
      </c>
      <c r="AY218" s="3" t="s">
        <v>76</v>
      </c>
      <c r="BE218" s="119">
        <f t="shared" si="24"/>
        <v>0</v>
      </c>
      <c r="BF218" s="119">
        <f t="shared" si="25"/>
        <v>0</v>
      </c>
      <c r="BG218" s="119">
        <f t="shared" si="26"/>
        <v>0</v>
      </c>
      <c r="BH218" s="119">
        <f t="shared" si="27"/>
        <v>0</v>
      </c>
      <c r="BI218" s="119">
        <f t="shared" si="28"/>
        <v>0</v>
      </c>
      <c r="BJ218" s="3" t="s">
        <v>75</v>
      </c>
      <c r="BK218" s="119">
        <f t="shared" si="29"/>
        <v>0</v>
      </c>
      <c r="BL218" s="3" t="s">
        <v>85</v>
      </c>
      <c r="BM218" s="118" t="s">
        <v>446</v>
      </c>
    </row>
    <row r="219" spans="1:65" s="15" customFormat="1" ht="24.15" customHeight="1">
      <c r="A219" s="12"/>
      <c r="B219" s="104"/>
      <c r="C219" s="105" t="s">
        <v>447</v>
      </c>
      <c r="D219" s="105" t="s">
        <v>81</v>
      </c>
      <c r="E219" s="106" t="s">
        <v>448</v>
      </c>
      <c r="F219" s="107" t="s">
        <v>449</v>
      </c>
      <c r="G219" s="108" t="s">
        <v>132</v>
      </c>
      <c r="H219" s="109"/>
      <c r="I219" s="110"/>
      <c r="J219" s="111">
        <f t="shared" si="20"/>
        <v>0</v>
      </c>
      <c r="K219" s="112"/>
      <c r="L219" s="13"/>
      <c r="M219" s="113" t="s">
        <v>10</v>
      </c>
      <c r="N219" s="114" t="s">
        <v>30</v>
      </c>
      <c r="O219" s="115"/>
      <c r="P219" s="116">
        <f t="shared" si="21"/>
        <v>0</v>
      </c>
      <c r="Q219" s="116">
        <v>0</v>
      </c>
      <c r="R219" s="116">
        <f t="shared" si="22"/>
        <v>0</v>
      </c>
      <c r="S219" s="116">
        <v>0</v>
      </c>
      <c r="T219" s="117">
        <f t="shared" si="23"/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18" t="s">
        <v>85</v>
      </c>
      <c r="AT219" s="118" t="s">
        <v>81</v>
      </c>
      <c r="AU219" s="118" t="s">
        <v>75</v>
      </c>
      <c r="AY219" s="3" t="s">
        <v>76</v>
      </c>
      <c r="BE219" s="119">
        <f t="shared" si="24"/>
        <v>0</v>
      </c>
      <c r="BF219" s="119">
        <f t="shared" si="25"/>
        <v>0</v>
      </c>
      <c r="BG219" s="119">
        <f t="shared" si="26"/>
        <v>0</v>
      </c>
      <c r="BH219" s="119">
        <f t="shared" si="27"/>
        <v>0</v>
      </c>
      <c r="BI219" s="119">
        <f t="shared" si="28"/>
        <v>0</v>
      </c>
      <c r="BJ219" s="3" t="s">
        <v>75</v>
      </c>
      <c r="BK219" s="119">
        <f t="shared" si="29"/>
        <v>0</v>
      </c>
      <c r="BL219" s="3" t="s">
        <v>85</v>
      </c>
      <c r="BM219" s="118" t="s">
        <v>450</v>
      </c>
    </row>
    <row r="220" spans="1:65" s="91" customFormat="1" ht="22.8" customHeight="1">
      <c r="B220" s="92"/>
      <c r="D220" s="93" t="s">
        <v>72</v>
      </c>
      <c r="E220" s="102" t="s">
        <v>451</v>
      </c>
      <c r="F220" s="102" t="s">
        <v>452</v>
      </c>
      <c r="I220" s="95"/>
      <c r="J220" s="103">
        <f>BK220</f>
        <v>0</v>
      </c>
      <c r="L220" s="92"/>
      <c r="M220" s="96"/>
      <c r="N220" s="97"/>
      <c r="O220" s="97"/>
      <c r="P220" s="98">
        <f>SUM(P221:P277)</f>
        <v>0</v>
      </c>
      <c r="Q220" s="97"/>
      <c r="R220" s="98">
        <f>SUM(R221:R277)</f>
        <v>3.5590900000000008</v>
      </c>
      <c r="S220" s="97"/>
      <c r="T220" s="99">
        <f>SUM(T221:T277)</f>
        <v>4.0726800000000001</v>
      </c>
      <c r="AR220" s="93" t="s">
        <v>75</v>
      </c>
      <c r="AT220" s="100" t="s">
        <v>72</v>
      </c>
      <c r="AU220" s="100" t="s">
        <v>79</v>
      </c>
      <c r="AY220" s="93" t="s">
        <v>76</v>
      </c>
      <c r="BK220" s="101">
        <f>SUM(BK221:BK277)</f>
        <v>0</v>
      </c>
    </row>
    <row r="221" spans="1:65" s="15" customFormat="1" ht="24.15" customHeight="1">
      <c r="A221" s="12"/>
      <c r="B221" s="104"/>
      <c r="C221" s="105" t="s">
        <v>453</v>
      </c>
      <c r="D221" s="105" t="s">
        <v>81</v>
      </c>
      <c r="E221" s="106" t="s">
        <v>454</v>
      </c>
      <c r="F221" s="107" t="s">
        <v>455</v>
      </c>
      <c r="G221" s="108" t="s">
        <v>420</v>
      </c>
      <c r="H221" s="109">
        <v>27</v>
      </c>
      <c r="I221" s="110"/>
      <c r="J221" s="111">
        <f t="shared" ref="J221:J277" si="30">ROUND(I221*H221,2)</f>
        <v>0</v>
      </c>
      <c r="K221" s="112"/>
      <c r="L221" s="13"/>
      <c r="M221" s="113" t="s">
        <v>10</v>
      </c>
      <c r="N221" s="114" t="s">
        <v>30</v>
      </c>
      <c r="O221" s="115"/>
      <c r="P221" s="116">
        <f t="shared" ref="P221:P277" si="31">O221*H221</f>
        <v>0</v>
      </c>
      <c r="Q221" s="116">
        <v>0</v>
      </c>
      <c r="R221" s="116">
        <f t="shared" ref="R221:R277" si="32">Q221*H221</f>
        <v>0</v>
      </c>
      <c r="S221" s="116">
        <v>1.933E-2</v>
      </c>
      <c r="T221" s="117">
        <f t="shared" ref="T221:T277" si="33">S221*H221</f>
        <v>0.52190999999999999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18" t="s">
        <v>85</v>
      </c>
      <c r="AT221" s="118" t="s">
        <v>81</v>
      </c>
      <c r="AU221" s="118" t="s">
        <v>75</v>
      </c>
      <c r="AY221" s="3" t="s">
        <v>76</v>
      </c>
      <c r="BE221" s="119">
        <f t="shared" ref="BE221:BE277" si="34">IF(N221="základná",J221,0)</f>
        <v>0</v>
      </c>
      <c r="BF221" s="119">
        <f t="shared" ref="BF221:BF277" si="35">IF(N221="znížená",J221,0)</f>
        <v>0</v>
      </c>
      <c r="BG221" s="119">
        <f t="shared" ref="BG221:BG277" si="36">IF(N221="zákl. prenesená",J221,0)</f>
        <v>0</v>
      </c>
      <c r="BH221" s="119">
        <f t="shared" ref="BH221:BH277" si="37">IF(N221="zníž. prenesená",J221,0)</f>
        <v>0</v>
      </c>
      <c r="BI221" s="119">
        <f t="shared" ref="BI221:BI277" si="38">IF(N221="nulová",J221,0)</f>
        <v>0</v>
      </c>
      <c r="BJ221" s="3" t="s">
        <v>75</v>
      </c>
      <c r="BK221" s="119">
        <f t="shared" ref="BK221:BK277" si="39">ROUND(I221*H221,2)</f>
        <v>0</v>
      </c>
      <c r="BL221" s="3" t="s">
        <v>85</v>
      </c>
      <c r="BM221" s="118" t="s">
        <v>456</v>
      </c>
    </row>
    <row r="222" spans="1:65" s="15" customFormat="1" ht="24.15" customHeight="1">
      <c r="A222" s="12"/>
      <c r="B222" s="104"/>
      <c r="C222" s="105" t="s">
        <v>457</v>
      </c>
      <c r="D222" s="105" t="s">
        <v>81</v>
      </c>
      <c r="E222" s="106" t="s">
        <v>458</v>
      </c>
      <c r="F222" s="107" t="s">
        <v>459</v>
      </c>
      <c r="G222" s="108" t="s">
        <v>420</v>
      </c>
      <c r="H222" s="109">
        <v>5</v>
      </c>
      <c r="I222" s="110"/>
      <c r="J222" s="111">
        <f t="shared" si="30"/>
        <v>0</v>
      </c>
      <c r="K222" s="112"/>
      <c r="L222" s="13"/>
      <c r="M222" s="113" t="s">
        <v>10</v>
      </c>
      <c r="N222" s="114" t="s">
        <v>30</v>
      </c>
      <c r="O222" s="115"/>
      <c r="P222" s="116">
        <f t="shared" si="31"/>
        <v>0</v>
      </c>
      <c r="Q222" s="116">
        <v>0</v>
      </c>
      <c r="R222" s="116">
        <f t="shared" si="32"/>
        <v>0</v>
      </c>
      <c r="S222" s="116">
        <v>1.72E-2</v>
      </c>
      <c r="T222" s="117">
        <f t="shared" si="33"/>
        <v>8.5999999999999993E-2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18" t="s">
        <v>85</v>
      </c>
      <c r="AT222" s="118" t="s">
        <v>81</v>
      </c>
      <c r="AU222" s="118" t="s">
        <v>75</v>
      </c>
      <c r="AY222" s="3" t="s">
        <v>76</v>
      </c>
      <c r="BE222" s="119">
        <f t="shared" si="34"/>
        <v>0</v>
      </c>
      <c r="BF222" s="119">
        <f t="shared" si="35"/>
        <v>0</v>
      </c>
      <c r="BG222" s="119">
        <f t="shared" si="36"/>
        <v>0</v>
      </c>
      <c r="BH222" s="119">
        <f t="shared" si="37"/>
        <v>0</v>
      </c>
      <c r="BI222" s="119">
        <f t="shared" si="38"/>
        <v>0</v>
      </c>
      <c r="BJ222" s="3" t="s">
        <v>75</v>
      </c>
      <c r="BK222" s="119">
        <f t="shared" si="39"/>
        <v>0</v>
      </c>
      <c r="BL222" s="3" t="s">
        <v>85</v>
      </c>
      <c r="BM222" s="118" t="s">
        <v>460</v>
      </c>
    </row>
    <row r="223" spans="1:65" s="15" customFormat="1" ht="16.5" customHeight="1">
      <c r="A223" s="12"/>
      <c r="B223" s="104"/>
      <c r="C223" s="105" t="s">
        <v>461</v>
      </c>
      <c r="D223" s="105" t="s">
        <v>81</v>
      </c>
      <c r="E223" s="106" t="s">
        <v>462</v>
      </c>
      <c r="F223" s="107" t="s">
        <v>463</v>
      </c>
      <c r="G223" s="108" t="s">
        <v>420</v>
      </c>
      <c r="H223" s="109">
        <v>13</v>
      </c>
      <c r="I223" s="110"/>
      <c r="J223" s="111">
        <f t="shared" si="30"/>
        <v>0</v>
      </c>
      <c r="K223" s="112"/>
      <c r="L223" s="13"/>
      <c r="M223" s="113" t="s">
        <v>10</v>
      </c>
      <c r="N223" s="114" t="s">
        <v>30</v>
      </c>
      <c r="O223" s="115"/>
      <c r="P223" s="116">
        <f t="shared" si="31"/>
        <v>0</v>
      </c>
      <c r="Q223" s="116">
        <v>0</v>
      </c>
      <c r="R223" s="116">
        <f t="shared" si="32"/>
        <v>0</v>
      </c>
      <c r="S223" s="116">
        <v>1.4E-2</v>
      </c>
      <c r="T223" s="117">
        <f t="shared" si="33"/>
        <v>0.182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18" t="s">
        <v>85</v>
      </c>
      <c r="AT223" s="118" t="s">
        <v>81</v>
      </c>
      <c r="AU223" s="118" t="s">
        <v>75</v>
      </c>
      <c r="AY223" s="3" t="s">
        <v>76</v>
      </c>
      <c r="BE223" s="119">
        <f t="shared" si="34"/>
        <v>0</v>
      </c>
      <c r="BF223" s="119">
        <f t="shared" si="35"/>
        <v>0</v>
      </c>
      <c r="BG223" s="119">
        <f t="shared" si="36"/>
        <v>0</v>
      </c>
      <c r="BH223" s="119">
        <f t="shared" si="37"/>
        <v>0</v>
      </c>
      <c r="BI223" s="119">
        <f t="shared" si="38"/>
        <v>0</v>
      </c>
      <c r="BJ223" s="3" t="s">
        <v>75</v>
      </c>
      <c r="BK223" s="119">
        <f t="shared" si="39"/>
        <v>0</v>
      </c>
      <c r="BL223" s="3" t="s">
        <v>85</v>
      </c>
      <c r="BM223" s="118" t="s">
        <v>464</v>
      </c>
    </row>
    <row r="224" spans="1:65" s="15" customFormat="1" ht="21.75" customHeight="1">
      <c r="A224" s="12"/>
      <c r="B224" s="104"/>
      <c r="C224" s="105" t="s">
        <v>465</v>
      </c>
      <c r="D224" s="105" t="s">
        <v>81</v>
      </c>
      <c r="E224" s="106" t="s">
        <v>466</v>
      </c>
      <c r="F224" s="107" t="s">
        <v>467</v>
      </c>
      <c r="G224" s="108" t="s">
        <v>420</v>
      </c>
      <c r="H224" s="109">
        <v>17</v>
      </c>
      <c r="I224" s="110"/>
      <c r="J224" s="111">
        <f t="shared" si="30"/>
        <v>0</v>
      </c>
      <c r="K224" s="112"/>
      <c r="L224" s="13"/>
      <c r="M224" s="113" t="s">
        <v>10</v>
      </c>
      <c r="N224" s="114" t="s">
        <v>30</v>
      </c>
      <c r="O224" s="115"/>
      <c r="P224" s="116">
        <f t="shared" si="31"/>
        <v>0</v>
      </c>
      <c r="Q224" s="116">
        <v>2.9999999999999997E-4</v>
      </c>
      <c r="R224" s="116">
        <f t="shared" si="32"/>
        <v>5.0999999999999995E-3</v>
      </c>
      <c r="S224" s="116">
        <v>0</v>
      </c>
      <c r="T224" s="117">
        <f t="shared" si="33"/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18" t="s">
        <v>85</v>
      </c>
      <c r="AT224" s="118" t="s">
        <v>81</v>
      </c>
      <c r="AU224" s="118" t="s">
        <v>75</v>
      </c>
      <c r="AY224" s="3" t="s">
        <v>76</v>
      </c>
      <c r="BE224" s="119">
        <f t="shared" si="34"/>
        <v>0</v>
      </c>
      <c r="BF224" s="119">
        <f t="shared" si="35"/>
        <v>0</v>
      </c>
      <c r="BG224" s="119">
        <f t="shared" si="36"/>
        <v>0</v>
      </c>
      <c r="BH224" s="119">
        <f t="shared" si="37"/>
        <v>0</v>
      </c>
      <c r="BI224" s="119">
        <f t="shared" si="38"/>
        <v>0</v>
      </c>
      <c r="BJ224" s="3" t="s">
        <v>75</v>
      </c>
      <c r="BK224" s="119">
        <f t="shared" si="39"/>
        <v>0</v>
      </c>
      <c r="BL224" s="3" t="s">
        <v>85</v>
      </c>
      <c r="BM224" s="118" t="s">
        <v>468</v>
      </c>
    </row>
    <row r="225" spans="1:65" s="15" customFormat="1" ht="16.5" customHeight="1">
      <c r="A225" s="12"/>
      <c r="B225" s="104"/>
      <c r="C225" s="120" t="s">
        <v>469</v>
      </c>
      <c r="D225" s="120" t="s">
        <v>88</v>
      </c>
      <c r="E225" s="121" t="s">
        <v>470</v>
      </c>
      <c r="F225" s="122" t="s">
        <v>471</v>
      </c>
      <c r="G225" s="123" t="s">
        <v>182</v>
      </c>
      <c r="H225" s="124">
        <v>17</v>
      </c>
      <c r="I225" s="125"/>
      <c r="J225" s="126">
        <f t="shared" si="30"/>
        <v>0</v>
      </c>
      <c r="K225" s="127"/>
      <c r="L225" s="128"/>
      <c r="M225" s="129" t="s">
        <v>10</v>
      </c>
      <c r="N225" s="130" t="s">
        <v>30</v>
      </c>
      <c r="O225" s="115"/>
      <c r="P225" s="116">
        <f t="shared" si="31"/>
        <v>0</v>
      </c>
      <c r="Q225" s="116">
        <v>0.02</v>
      </c>
      <c r="R225" s="116">
        <f t="shared" si="32"/>
        <v>0.34</v>
      </c>
      <c r="S225" s="116">
        <v>0</v>
      </c>
      <c r="T225" s="117">
        <f t="shared" si="33"/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18" t="s">
        <v>472</v>
      </c>
      <c r="AT225" s="118" t="s">
        <v>88</v>
      </c>
      <c r="AU225" s="118" t="s">
        <v>75</v>
      </c>
      <c r="AY225" s="3" t="s">
        <v>76</v>
      </c>
      <c r="BE225" s="119">
        <f t="shared" si="34"/>
        <v>0</v>
      </c>
      <c r="BF225" s="119">
        <f t="shared" si="35"/>
        <v>0</v>
      </c>
      <c r="BG225" s="119">
        <f t="shared" si="36"/>
        <v>0</v>
      </c>
      <c r="BH225" s="119">
        <f t="shared" si="37"/>
        <v>0</v>
      </c>
      <c r="BI225" s="119">
        <f t="shared" si="38"/>
        <v>0</v>
      </c>
      <c r="BJ225" s="3" t="s">
        <v>75</v>
      </c>
      <c r="BK225" s="119">
        <f t="shared" si="39"/>
        <v>0</v>
      </c>
      <c r="BL225" s="3" t="s">
        <v>472</v>
      </c>
      <c r="BM225" s="118" t="s">
        <v>473</v>
      </c>
    </row>
    <row r="226" spans="1:65" s="15" customFormat="1" ht="24.15" customHeight="1">
      <c r="A226" s="12"/>
      <c r="B226" s="104"/>
      <c r="C226" s="105" t="s">
        <v>474</v>
      </c>
      <c r="D226" s="105" t="s">
        <v>81</v>
      </c>
      <c r="E226" s="106" t="s">
        <v>475</v>
      </c>
      <c r="F226" s="107" t="s">
        <v>476</v>
      </c>
      <c r="G226" s="108" t="s">
        <v>182</v>
      </c>
      <c r="H226" s="109">
        <v>31</v>
      </c>
      <c r="I226" s="110"/>
      <c r="J226" s="111">
        <f t="shared" si="30"/>
        <v>0</v>
      </c>
      <c r="K226" s="112"/>
      <c r="L226" s="13"/>
      <c r="M226" s="113" t="s">
        <v>10</v>
      </c>
      <c r="N226" s="114" t="s">
        <v>30</v>
      </c>
      <c r="O226" s="115"/>
      <c r="P226" s="116">
        <f t="shared" si="31"/>
        <v>0</v>
      </c>
      <c r="Q226" s="116">
        <v>0</v>
      </c>
      <c r="R226" s="116">
        <f t="shared" si="32"/>
        <v>0</v>
      </c>
      <c r="S226" s="116">
        <v>0</v>
      </c>
      <c r="T226" s="117">
        <f t="shared" si="33"/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18" t="s">
        <v>85</v>
      </c>
      <c r="AT226" s="118" t="s">
        <v>81</v>
      </c>
      <c r="AU226" s="118" t="s">
        <v>75</v>
      </c>
      <c r="AY226" s="3" t="s">
        <v>76</v>
      </c>
      <c r="BE226" s="119">
        <f t="shared" si="34"/>
        <v>0</v>
      </c>
      <c r="BF226" s="119">
        <f t="shared" si="35"/>
        <v>0</v>
      </c>
      <c r="BG226" s="119">
        <f t="shared" si="36"/>
        <v>0</v>
      </c>
      <c r="BH226" s="119">
        <f t="shared" si="37"/>
        <v>0</v>
      </c>
      <c r="BI226" s="119">
        <f t="shared" si="38"/>
        <v>0</v>
      </c>
      <c r="BJ226" s="3" t="s">
        <v>75</v>
      </c>
      <c r="BK226" s="119">
        <f t="shared" si="39"/>
        <v>0</v>
      </c>
      <c r="BL226" s="3" t="s">
        <v>85</v>
      </c>
      <c r="BM226" s="118" t="s">
        <v>477</v>
      </c>
    </row>
    <row r="227" spans="1:65" s="15" customFormat="1" ht="37.799999999999997" customHeight="1">
      <c r="A227" s="12"/>
      <c r="B227" s="104"/>
      <c r="C227" s="120" t="s">
        <v>478</v>
      </c>
      <c r="D227" s="120" t="s">
        <v>88</v>
      </c>
      <c r="E227" s="121" t="s">
        <v>479</v>
      </c>
      <c r="F227" s="122" t="s">
        <v>480</v>
      </c>
      <c r="G227" s="123" t="s">
        <v>182</v>
      </c>
      <c r="H227" s="124">
        <v>31</v>
      </c>
      <c r="I227" s="125"/>
      <c r="J227" s="126">
        <f t="shared" si="30"/>
        <v>0</v>
      </c>
      <c r="K227" s="127"/>
      <c r="L227" s="128"/>
      <c r="M227" s="129" t="s">
        <v>10</v>
      </c>
      <c r="N227" s="130" t="s">
        <v>30</v>
      </c>
      <c r="O227" s="115"/>
      <c r="P227" s="116">
        <f t="shared" si="31"/>
        <v>0</v>
      </c>
      <c r="Q227" s="116">
        <v>1.6049999999999998E-2</v>
      </c>
      <c r="R227" s="116">
        <f t="shared" si="32"/>
        <v>0.49754999999999994</v>
      </c>
      <c r="S227" s="116">
        <v>0</v>
      </c>
      <c r="T227" s="117">
        <f t="shared" si="33"/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18" t="s">
        <v>91</v>
      </c>
      <c r="AT227" s="118" t="s">
        <v>88</v>
      </c>
      <c r="AU227" s="118" t="s">
        <v>75</v>
      </c>
      <c r="AY227" s="3" t="s">
        <v>76</v>
      </c>
      <c r="BE227" s="119">
        <f t="shared" si="34"/>
        <v>0</v>
      </c>
      <c r="BF227" s="119">
        <f t="shared" si="35"/>
        <v>0</v>
      </c>
      <c r="BG227" s="119">
        <f t="shared" si="36"/>
        <v>0</v>
      </c>
      <c r="BH227" s="119">
        <f t="shared" si="37"/>
        <v>0</v>
      </c>
      <c r="BI227" s="119">
        <f t="shared" si="38"/>
        <v>0</v>
      </c>
      <c r="BJ227" s="3" t="s">
        <v>75</v>
      </c>
      <c r="BK227" s="119">
        <f t="shared" si="39"/>
        <v>0</v>
      </c>
      <c r="BL227" s="3" t="s">
        <v>85</v>
      </c>
      <c r="BM227" s="118" t="s">
        <v>481</v>
      </c>
    </row>
    <row r="228" spans="1:65" s="15" customFormat="1" ht="24.15" customHeight="1">
      <c r="A228" s="12"/>
      <c r="B228" s="104"/>
      <c r="C228" s="120" t="s">
        <v>482</v>
      </c>
      <c r="D228" s="120" t="s">
        <v>88</v>
      </c>
      <c r="E228" s="121" t="s">
        <v>483</v>
      </c>
      <c r="F228" s="122" t="s">
        <v>484</v>
      </c>
      <c r="G228" s="123" t="s">
        <v>182</v>
      </c>
      <c r="H228" s="124">
        <v>31</v>
      </c>
      <c r="I228" s="125"/>
      <c r="J228" s="126">
        <f t="shared" si="30"/>
        <v>0</v>
      </c>
      <c r="K228" s="127"/>
      <c r="L228" s="128"/>
      <c r="M228" s="129" t="s">
        <v>10</v>
      </c>
      <c r="N228" s="130" t="s">
        <v>30</v>
      </c>
      <c r="O228" s="115"/>
      <c r="P228" s="116">
        <f t="shared" si="31"/>
        <v>0</v>
      </c>
      <c r="Q228" s="116">
        <v>0</v>
      </c>
      <c r="R228" s="116">
        <f t="shared" si="32"/>
        <v>0</v>
      </c>
      <c r="S228" s="116">
        <v>0</v>
      </c>
      <c r="T228" s="117">
        <f t="shared" si="33"/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18" t="s">
        <v>91</v>
      </c>
      <c r="AT228" s="118" t="s">
        <v>88</v>
      </c>
      <c r="AU228" s="118" t="s">
        <v>75</v>
      </c>
      <c r="AY228" s="3" t="s">
        <v>76</v>
      </c>
      <c r="BE228" s="119">
        <f t="shared" si="34"/>
        <v>0</v>
      </c>
      <c r="BF228" s="119">
        <f t="shared" si="35"/>
        <v>0</v>
      </c>
      <c r="BG228" s="119">
        <f t="shared" si="36"/>
        <v>0</v>
      </c>
      <c r="BH228" s="119">
        <f t="shared" si="37"/>
        <v>0</v>
      </c>
      <c r="BI228" s="119">
        <f t="shared" si="38"/>
        <v>0</v>
      </c>
      <c r="BJ228" s="3" t="s">
        <v>75</v>
      </c>
      <c r="BK228" s="119">
        <f t="shared" si="39"/>
        <v>0</v>
      </c>
      <c r="BL228" s="3" t="s">
        <v>85</v>
      </c>
      <c r="BM228" s="118" t="s">
        <v>485</v>
      </c>
    </row>
    <row r="229" spans="1:65" s="15" customFormat="1" ht="16.5" customHeight="1">
      <c r="A229" s="12"/>
      <c r="B229" s="104"/>
      <c r="C229" s="105" t="s">
        <v>486</v>
      </c>
      <c r="D229" s="105" t="s">
        <v>81</v>
      </c>
      <c r="E229" s="106" t="s">
        <v>487</v>
      </c>
      <c r="F229" s="107" t="s">
        <v>488</v>
      </c>
      <c r="G229" s="108" t="s">
        <v>182</v>
      </c>
      <c r="H229" s="109">
        <v>31</v>
      </c>
      <c r="I229" s="110"/>
      <c r="J229" s="111">
        <f t="shared" si="30"/>
        <v>0</v>
      </c>
      <c r="K229" s="112"/>
      <c r="L229" s="13"/>
      <c r="M229" s="113" t="s">
        <v>10</v>
      </c>
      <c r="N229" s="114" t="s">
        <v>30</v>
      </c>
      <c r="O229" s="115"/>
      <c r="P229" s="116">
        <f t="shared" si="31"/>
        <v>0</v>
      </c>
      <c r="Q229" s="116">
        <v>0</v>
      </c>
      <c r="R229" s="116">
        <f t="shared" si="32"/>
        <v>0</v>
      </c>
      <c r="S229" s="116">
        <v>0</v>
      </c>
      <c r="T229" s="117">
        <f t="shared" si="33"/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18" t="s">
        <v>85</v>
      </c>
      <c r="AT229" s="118" t="s">
        <v>81</v>
      </c>
      <c r="AU229" s="118" t="s">
        <v>75</v>
      </c>
      <c r="AY229" s="3" t="s">
        <v>76</v>
      </c>
      <c r="BE229" s="119">
        <f t="shared" si="34"/>
        <v>0</v>
      </c>
      <c r="BF229" s="119">
        <f t="shared" si="35"/>
        <v>0</v>
      </c>
      <c r="BG229" s="119">
        <f t="shared" si="36"/>
        <v>0</v>
      </c>
      <c r="BH229" s="119">
        <f t="shared" si="37"/>
        <v>0</v>
      </c>
      <c r="BI229" s="119">
        <f t="shared" si="38"/>
        <v>0</v>
      </c>
      <c r="BJ229" s="3" t="s">
        <v>75</v>
      </c>
      <c r="BK229" s="119">
        <f t="shared" si="39"/>
        <v>0</v>
      </c>
      <c r="BL229" s="3" t="s">
        <v>85</v>
      </c>
      <c r="BM229" s="118" t="s">
        <v>489</v>
      </c>
    </row>
    <row r="230" spans="1:65" s="15" customFormat="1" ht="24.15" customHeight="1">
      <c r="A230" s="12"/>
      <c r="B230" s="104"/>
      <c r="C230" s="120" t="s">
        <v>490</v>
      </c>
      <c r="D230" s="120" t="s">
        <v>88</v>
      </c>
      <c r="E230" s="121" t="s">
        <v>491</v>
      </c>
      <c r="F230" s="122" t="s">
        <v>492</v>
      </c>
      <c r="G230" s="123" t="s">
        <v>182</v>
      </c>
      <c r="H230" s="124">
        <v>31</v>
      </c>
      <c r="I230" s="125"/>
      <c r="J230" s="126">
        <f t="shared" si="30"/>
        <v>0</v>
      </c>
      <c r="K230" s="127"/>
      <c r="L230" s="128"/>
      <c r="M230" s="129" t="s">
        <v>10</v>
      </c>
      <c r="N230" s="130" t="s">
        <v>30</v>
      </c>
      <c r="O230" s="115"/>
      <c r="P230" s="116">
        <f t="shared" si="31"/>
        <v>0</v>
      </c>
      <c r="Q230" s="116">
        <v>1.35E-2</v>
      </c>
      <c r="R230" s="116">
        <f t="shared" si="32"/>
        <v>0.41849999999999998</v>
      </c>
      <c r="S230" s="116">
        <v>0</v>
      </c>
      <c r="T230" s="117">
        <f t="shared" si="33"/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18" t="s">
        <v>91</v>
      </c>
      <c r="AT230" s="118" t="s">
        <v>88</v>
      </c>
      <c r="AU230" s="118" t="s">
        <v>75</v>
      </c>
      <c r="AY230" s="3" t="s">
        <v>76</v>
      </c>
      <c r="BE230" s="119">
        <f t="shared" si="34"/>
        <v>0</v>
      </c>
      <c r="BF230" s="119">
        <f t="shared" si="35"/>
        <v>0</v>
      </c>
      <c r="BG230" s="119">
        <f t="shared" si="36"/>
        <v>0</v>
      </c>
      <c r="BH230" s="119">
        <f t="shared" si="37"/>
        <v>0</v>
      </c>
      <c r="BI230" s="119">
        <f t="shared" si="38"/>
        <v>0</v>
      </c>
      <c r="BJ230" s="3" t="s">
        <v>75</v>
      </c>
      <c r="BK230" s="119">
        <f t="shared" si="39"/>
        <v>0</v>
      </c>
      <c r="BL230" s="3" t="s">
        <v>85</v>
      </c>
      <c r="BM230" s="118" t="s">
        <v>493</v>
      </c>
    </row>
    <row r="231" spans="1:65" s="15" customFormat="1" ht="24.15" customHeight="1">
      <c r="A231" s="12"/>
      <c r="B231" s="104"/>
      <c r="C231" s="105" t="s">
        <v>494</v>
      </c>
      <c r="D231" s="105" t="s">
        <v>81</v>
      </c>
      <c r="E231" s="106" t="s">
        <v>495</v>
      </c>
      <c r="F231" s="107" t="s">
        <v>496</v>
      </c>
      <c r="G231" s="108" t="s">
        <v>420</v>
      </c>
      <c r="H231" s="109">
        <v>48</v>
      </c>
      <c r="I231" s="110"/>
      <c r="J231" s="111">
        <f t="shared" si="30"/>
        <v>0</v>
      </c>
      <c r="K231" s="112"/>
      <c r="L231" s="13"/>
      <c r="M231" s="113" t="s">
        <v>10</v>
      </c>
      <c r="N231" s="114" t="s">
        <v>30</v>
      </c>
      <c r="O231" s="115"/>
      <c r="P231" s="116">
        <f t="shared" si="31"/>
        <v>0</v>
      </c>
      <c r="Q231" s="116">
        <v>0</v>
      </c>
      <c r="R231" s="116">
        <f t="shared" si="32"/>
        <v>0</v>
      </c>
      <c r="S231" s="116">
        <v>1.9460000000000002E-2</v>
      </c>
      <c r="T231" s="117">
        <f t="shared" si="33"/>
        <v>0.93408000000000002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18" t="s">
        <v>85</v>
      </c>
      <c r="AT231" s="118" t="s">
        <v>81</v>
      </c>
      <c r="AU231" s="118" t="s">
        <v>75</v>
      </c>
      <c r="AY231" s="3" t="s">
        <v>76</v>
      </c>
      <c r="BE231" s="119">
        <f t="shared" si="34"/>
        <v>0</v>
      </c>
      <c r="BF231" s="119">
        <f t="shared" si="35"/>
        <v>0</v>
      </c>
      <c r="BG231" s="119">
        <f t="shared" si="36"/>
        <v>0</v>
      </c>
      <c r="BH231" s="119">
        <f t="shared" si="37"/>
        <v>0</v>
      </c>
      <c r="BI231" s="119">
        <f t="shared" si="38"/>
        <v>0</v>
      </c>
      <c r="BJ231" s="3" t="s">
        <v>75</v>
      </c>
      <c r="BK231" s="119">
        <f t="shared" si="39"/>
        <v>0</v>
      </c>
      <c r="BL231" s="3" t="s">
        <v>85</v>
      </c>
      <c r="BM231" s="118" t="s">
        <v>497</v>
      </c>
    </row>
    <row r="232" spans="1:65" s="15" customFormat="1" ht="24.15" customHeight="1">
      <c r="A232" s="12"/>
      <c r="B232" s="104"/>
      <c r="C232" s="105" t="s">
        <v>412</v>
      </c>
      <c r="D232" s="105" t="s">
        <v>81</v>
      </c>
      <c r="E232" s="106" t="s">
        <v>498</v>
      </c>
      <c r="F232" s="107" t="s">
        <v>499</v>
      </c>
      <c r="G232" s="108" t="s">
        <v>420</v>
      </c>
      <c r="H232" s="109">
        <v>55</v>
      </c>
      <c r="I232" s="110"/>
      <c r="J232" s="111">
        <f t="shared" si="30"/>
        <v>0</v>
      </c>
      <c r="K232" s="112"/>
      <c r="L232" s="13"/>
      <c r="M232" s="113" t="s">
        <v>10</v>
      </c>
      <c r="N232" s="114" t="s">
        <v>30</v>
      </c>
      <c r="O232" s="115"/>
      <c r="P232" s="116">
        <f t="shared" si="31"/>
        <v>0</v>
      </c>
      <c r="Q232" s="116">
        <v>0</v>
      </c>
      <c r="R232" s="116">
        <f t="shared" si="32"/>
        <v>0</v>
      </c>
      <c r="S232" s="116">
        <v>0</v>
      </c>
      <c r="T232" s="117">
        <f t="shared" si="33"/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18" t="s">
        <v>85</v>
      </c>
      <c r="AT232" s="118" t="s">
        <v>81</v>
      </c>
      <c r="AU232" s="118" t="s">
        <v>75</v>
      </c>
      <c r="AY232" s="3" t="s">
        <v>76</v>
      </c>
      <c r="BE232" s="119">
        <f t="shared" si="34"/>
        <v>0</v>
      </c>
      <c r="BF232" s="119">
        <f t="shared" si="35"/>
        <v>0</v>
      </c>
      <c r="BG232" s="119">
        <f t="shared" si="36"/>
        <v>0</v>
      </c>
      <c r="BH232" s="119">
        <f t="shared" si="37"/>
        <v>0</v>
      </c>
      <c r="BI232" s="119">
        <f t="shared" si="38"/>
        <v>0</v>
      </c>
      <c r="BJ232" s="3" t="s">
        <v>75</v>
      </c>
      <c r="BK232" s="119">
        <f t="shared" si="39"/>
        <v>0</v>
      </c>
      <c r="BL232" s="3" t="s">
        <v>85</v>
      </c>
      <c r="BM232" s="118" t="s">
        <v>500</v>
      </c>
    </row>
    <row r="233" spans="1:65" s="15" customFormat="1" ht="21.75" customHeight="1">
      <c r="A233" s="12"/>
      <c r="B233" s="104"/>
      <c r="C233" s="120" t="s">
        <v>501</v>
      </c>
      <c r="D233" s="120" t="s">
        <v>88</v>
      </c>
      <c r="E233" s="121" t="s">
        <v>502</v>
      </c>
      <c r="F233" s="122" t="s">
        <v>503</v>
      </c>
      <c r="G233" s="123" t="s">
        <v>182</v>
      </c>
      <c r="H233" s="124">
        <v>54</v>
      </c>
      <c r="I233" s="125"/>
      <c r="J233" s="126">
        <f t="shared" si="30"/>
        <v>0</v>
      </c>
      <c r="K233" s="127"/>
      <c r="L233" s="128"/>
      <c r="M233" s="129" t="s">
        <v>10</v>
      </c>
      <c r="N233" s="130" t="s">
        <v>30</v>
      </c>
      <c r="O233" s="115"/>
      <c r="P233" s="116">
        <f t="shared" si="31"/>
        <v>0</v>
      </c>
      <c r="Q233" s="116">
        <v>1.8100000000000002E-2</v>
      </c>
      <c r="R233" s="116">
        <f t="shared" si="32"/>
        <v>0.97740000000000005</v>
      </c>
      <c r="S233" s="116">
        <v>0</v>
      </c>
      <c r="T233" s="117">
        <f t="shared" si="33"/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18" t="s">
        <v>472</v>
      </c>
      <c r="AT233" s="118" t="s">
        <v>88</v>
      </c>
      <c r="AU233" s="118" t="s">
        <v>75</v>
      </c>
      <c r="AY233" s="3" t="s">
        <v>76</v>
      </c>
      <c r="BE233" s="119">
        <f t="shared" si="34"/>
        <v>0</v>
      </c>
      <c r="BF233" s="119">
        <f t="shared" si="35"/>
        <v>0</v>
      </c>
      <c r="BG233" s="119">
        <f t="shared" si="36"/>
        <v>0</v>
      </c>
      <c r="BH233" s="119">
        <f t="shared" si="37"/>
        <v>0</v>
      </c>
      <c r="BI233" s="119">
        <f t="shared" si="38"/>
        <v>0</v>
      </c>
      <c r="BJ233" s="3" t="s">
        <v>75</v>
      </c>
      <c r="BK233" s="119">
        <f t="shared" si="39"/>
        <v>0</v>
      </c>
      <c r="BL233" s="3" t="s">
        <v>472</v>
      </c>
      <c r="BM233" s="118" t="s">
        <v>504</v>
      </c>
    </row>
    <row r="234" spans="1:65" s="15" customFormat="1" ht="16.5" customHeight="1">
      <c r="A234" s="12"/>
      <c r="B234" s="104"/>
      <c r="C234" s="120" t="s">
        <v>505</v>
      </c>
      <c r="D234" s="120" t="s">
        <v>88</v>
      </c>
      <c r="E234" s="121" t="s">
        <v>506</v>
      </c>
      <c r="F234" s="122" t="s">
        <v>507</v>
      </c>
      <c r="G234" s="123" t="s">
        <v>182</v>
      </c>
      <c r="H234" s="124">
        <v>1</v>
      </c>
      <c r="I234" s="125"/>
      <c r="J234" s="126">
        <f t="shared" si="30"/>
        <v>0</v>
      </c>
      <c r="K234" s="127"/>
      <c r="L234" s="128"/>
      <c r="M234" s="129" t="s">
        <v>10</v>
      </c>
      <c r="N234" s="130" t="s">
        <v>30</v>
      </c>
      <c r="O234" s="115"/>
      <c r="P234" s="116">
        <f t="shared" si="31"/>
        <v>0</v>
      </c>
      <c r="Q234" s="116">
        <v>0</v>
      </c>
      <c r="R234" s="116">
        <f t="shared" si="32"/>
        <v>0</v>
      </c>
      <c r="S234" s="116">
        <v>0</v>
      </c>
      <c r="T234" s="117">
        <f t="shared" si="33"/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18" t="s">
        <v>91</v>
      </c>
      <c r="AT234" s="118" t="s">
        <v>88</v>
      </c>
      <c r="AU234" s="118" t="s">
        <v>75</v>
      </c>
      <c r="AY234" s="3" t="s">
        <v>76</v>
      </c>
      <c r="BE234" s="119">
        <f t="shared" si="34"/>
        <v>0</v>
      </c>
      <c r="BF234" s="119">
        <f t="shared" si="35"/>
        <v>0</v>
      </c>
      <c r="BG234" s="119">
        <f t="shared" si="36"/>
        <v>0</v>
      </c>
      <c r="BH234" s="119">
        <f t="shared" si="37"/>
        <v>0</v>
      </c>
      <c r="BI234" s="119">
        <f t="shared" si="38"/>
        <v>0</v>
      </c>
      <c r="BJ234" s="3" t="s">
        <v>75</v>
      </c>
      <c r="BK234" s="119">
        <f t="shared" si="39"/>
        <v>0</v>
      </c>
      <c r="BL234" s="3" t="s">
        <v>85</v>
      </c>
      <c r="BM234" s="118" t="s">
        <v>508</v>
      </c>
    </row>
    <row r="235" spans="1:65" s="15" customFormat="1" ht="16.5" customHeight="1">
      <c r="A235" s="12"/>
      <c r="B235" s="104"/>
      <c r="C235" s="105" t="s">
        <v>509</v>
      </c>
      <c r="D235" s="105" t="s">
        <v>81</v>
      </c>
      <c r="E235" s="106" t="s">
        <v>510</v>
      </c>
      <c r="F235" s="107" t="s">
        <v>511</v>
      </c>
      <c r="G235" s="108" t="s">
        <v>420</v>
      </c>
      <c r="H235" s="109">
        <v>8</v>
      </c>
      <c r="I235" s="110"/>
      <c r="J235" s="111">
        <f t="shared" si="30"/>
        <v>0</v>
      </c>
      <c r="K235" s="112"/>
      <c r="L235" s="13"/>
      <c r="M235" s="113" t="s">
        <v>10</v>
      </c>
      <c r="N235" s="114" t="s">
        <v>30</v>
      </c>
      <c r="O235" s="115"/>
      <c r="P235" s="116">
        <f t="shared" si="31"/>
        <v>0</v>
      </c>
      <c r="Q235" s="116">
        <v>0</v>
      </c>
      <c r="R235" s="116">
        <f t="shared" si="32"/>
        <v>0</v>
      </c>
      <c r="S235" s="116">
        <v>9.5100000000000004E-2</v>
      </c>
      <c r="T235" s="117">
        <f t="shared" si="33"/>
        <v>0.76080000000000003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18" t="s">
        <v>85</v>
      </c>
      <c r="AT235" s="118" t="s">
        <v>81</v>
      </c>
      <c r="AU235" s="118" t="s">
        <v>75</v>
      </c>
      <c r="AY235" s="3" t="s">
        <v>76</v>
      </c>
      <c r="BE235" s="119">
        <f t="shared" si="34"/>
        <v>0</v>
      </c>
      <c r="BF235" s="119">
        <f t="shared" si="35"/>
        <v>0</v>
      </c>
      <c r="BG235" s="119">
        <f t="shared" si="36"/>
        <v>0</v>
      </c>
      <c r="BH235" s="119">
        <f t="shared" si="37"/>
        <v>0</v>
      </c>
      <c r="BI235" s="119">
        <f t="shared" si="38"/>
        <v>0</v>
      </c>
      <c r="BJ235" s="3" t="s">
        <v>75</v>
      </c>
      <c r="BK235" s="119">
        <f t="shared" si="39"/>
        <v>0</v>
      </c>
      <c r="BL235" s="3" t="s">
        <v>85</v>
      </c>
      <c r="BM235" s="118" t="s">
        <v>512</v>
      </c>
    </row>
    <row r="236" spans="1:65" s="15" customFormat="1" ht="24.15" customHeight="1">
      <c r="A236" s="12"/>
      <c r="B236" s="104"/>
      <c r="C236" s="105" t="s">
        <v>513</v>
      </c>
      <c r="D236" s="105" t="s">
        <v>81</v>
      </c>
      <c r="E236" s="106" t="s">
        <v>514</v>
      </c>
      <c r="F236" s="107" t="s">
        <v>515</v>
      </c>
      <c r="G236" s="108" t="s">
        <v>420</v>
      </c>
      <c r="H236" s="109">
        <v>15</v>
      </c>
      <c r="I236" s="110"/>
      <c r="J236" s="111">
        <f t="shared" si="30"/>
        <v>0</v>
      </c>
      <c r="K236" s="112"/>
      <c r="L236" s="13"/>
      <c r="M236" s="113" t="s">
        <v>10</v>
      </c>
      <c r="N236" s="114" t="s">
        <v>30</v>
      </c>
      <c r="O236" s="115"/>
      <c r="P236" s="116">
        <f t="shared" si="31"/>
        <v>0</v>
      </c>
      <c r="Q236" s="116">
        <v>0</v>
      </c>
      <c r="R236" s="116">
        <f t="shared" si="32"/>
        <v>0</v>
      </c>
      <c r="S236" s="116">
        <v>8.7999999999999995E-2</v>
      </c>
      <c r="T236" s="117">
        <f t="shared" si="33"/>
        <v>1.3199999999999998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18" t="s">
        <v>85</v>
      </c>
      <c r="AT236" s="118" t="s">
        <v>81</v>
      </c>
      <c r="AU236" s="118" t="s">
        <v>75</v>
      </c>
      <c r="AY236" s="3" t="s">
        <v>76</v>
      </c>
      <c r="BE236" s="119">
        <f t="shared" si="34"/>
        <v>0</v>
      </c>
      <c r="BF236" s="119">
        <f t="shared" si="35"/>
        <v>0</v>
      </c>
      <c r="BG236" s="119">
        <f t="shared" si="36"/>
        <v>0</v>
      </c>
      <c r="BH236" s="119">
        <f t="shared" si="37"/>
        <v>0</v>
      </c>
      <c r="BI236" s="119">
        <f t="shared" si="38"/>
        <v>0</v>
      </c>
      <c r="BJ236" s="3" t="s">
        <v>75</v>
      </c>
      <c r="BK236" s="119">
        <f t="shared" si="39"/>
        <v>0</v>
      </c>
      <c r="BL236" s="3" t="s">
        <v>85</v>
      </c>
      <c r="BM236" s="118" t="s">
        <v>516</v>
      </c>
    </row>
    <row r="237" spans="1:65" s="15" customFormat="1" ht="24.15" customHeight="1">
      <c r="A237" s="12"/>
      <c r="B237" s="104"/>
      <c r="C237" s="105" t="s">
        <v>517</v>
      </c>
      <c r="D237" s="105" t="s">
        <v>81</v>
      </c>
      <c r="E237" s="106" t="s">
        <v>518</v>
      </c>
      <c r="F237" s="107" t="s">
        <v>519</v>
      </c>
      <c r="G237" s="108" t="s">
        <v>182</v>
      </c>
      <c r="H237" s="109">
        <v>12</v>
      </c>
      <c r="I237" s="110"/>
      <c r="J237" s="111">
        <f t="shared" si="30"/>
        <v>0</v>
      </c>
      <c r="K237" s="112"/>
      <c r="L237" s="13"/>
      <c r="M237" s="113" t="s">
        <v>10</v>
      </c>
      <c r="N237" s="114" t="s">
        <v>30</v>
      </c>
      <c r="O237" s="115"/>
      <c r="P237" s="116">
        <f t="shared" si="31"/>
        <v>0</v>
      </c>
      <c r="Q237" s="116">
        <v>1.0499999999999999E-3</v>
      </c>
      <c r="R237" s="116">
        <f t="shared" si="32"/>
        <v>1.26E-2</v>
      </c>
      <c r="S237" s="116">
        <v>0</v>
      </c>
      <c r="T237" s="117">
        <f t="shared" si="33"/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18" t="s">
        <v>85</v>
      </c>
      <c r="AT237" s="118" t="s">
        <v>81</v>
      </c>
      <c r="AU237" s="118" t="s">
        <v>75</v>
      </c>
      <c r="AY237" s="3" t="s">
        <v>76</v>
      </c>
      <c r="BE237" s="119">
        <f t="shared" si="34"/>
        <v>0</v>
      </c>
      <c r="BF237" s="119">
        <f t="shared" si="35"/>
        <v>0</v>
      </c>
      <c r="BG237" s="119">
        <f t="shared" si="36"/>
        <v>0</v>
      </c>
      <c r="BH237" s="119">
        <f t="shared" si="37"/>
        <v>0</v>
      </c>
      <c r="BI237" s="119">
        <f t="shared" si="38"/>
        <v>0</v>
      </c>
      <c r="BJ237" s="3" t="s">
        <v>75</v>
      </c>
      <c r="BK237" s="119">
        <f t="shared" si="39"/>
        <v>0</v>
      </c>
      <c r="BL237" s="3" t="s">
        <v>85</v>
      </c>
      <c r="BM237" s="118" t="s">
        <v>520</v>
      </c>
    </row>
    <row r="238" spans="1:65" s="15" customFormat="1" ht="24.15" customHeight="1">
      <c r="A238" s="12"/>
      <c r="B238" s="104"/>
      <c r="C238" s="120" t="s">
        <v>521</v>
      </c>
      <c r="D238" s="120" t="s">
        <v>88</v>
      </c>
      <c r="E238" s="121" t="s">
        <v>522</v>
      </c>
      <c r="F238" s="122" t="s">
        <v>523</v>
      </c>
      <c r="G238" s="123" t="s">
        <v>182</v>
      </c>
      <c r="H238" s="124">
        <v>12</v>
      </c>
      <c r="I238" s="125"/>
      <c r="J238" s="126">
        <f t="shared" si="30"/>
        <v>0</v>
      </c>
      <c r="K238" s="127"/>
      <c r="L238" s="128"/>
      <c r="M238" s="129" t="s">
        <v>10</v>
      </c>
      <c r="N238" s="130" t="s">
        <v>30</v>
      </c>
      <c r="O238" s="115"/>
      <c r="P238" s="116">
        <f t="shared" si="31"/>
        <v>0</v>
      </c>
      <c r="Q238" s="116">
        <v>5.3999999999999999E-2</v>
      </c>
      <c r="R238" s="116">
        <f t="shared" si="32"/>
        <v>0.64800000000000002</v>
      </c>
      <c r="S238" s="116">
        <v>0</v>
      </c>
      <c r="T238" s="117">
        <f t="shared" si="33"/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18" t="s">
        <v>91</v>
      </c>
      <c r="AT238" s="118" t="s">
        <v>88</v>
      </c>
      <c r="AU238" s="118" t="s">
        <v>75</v>
      </c>
      <c r="AY238" s="3" t="s">
        <v>76</v>
      </c>
      <c r="BE238" s="119">
        <f t="shared" si="34"/>
        <v>0</v>
      </c>
      <c r="BF238" s="119">
        <f t="shared" si="35"/>
        <v>0</v>
      </c>
      <c r="BG238" s="119">
        <f t="shared" si="36"/>
        <v>0</v>
      </c>
      <c r="BH238" s="119">
        <f t="shared" si="37"/>
        <v>0</v>
      </c>
      <c r="BI238" s="119">
        <f t="shared" si="38"/>
        <v>0</v>
      </c>
      <c r="BJ238" s="3" t="s">
        <v>75</v>
      </c>
      <c r="BK238" s="119">
        <f t="shared" si="39"/>
        <v>0</v>
      </c>
      <c r="BL238" s="3" t="s">
        <v>85</v>
      </c>
      <c r="BM238" s="118" t="s">
        <v>524</v>
      </c>
    </row>
    <row r="239" spans="1:65" s="15" customFormat="1" ht="16.5" customHeight="1">
      <c r="A239" s="12"/>
      <c r="B239" s="104"/>
      <c r="C239" s="105" t="s">
        <v>525</v>
      </c>
      <c r="D239" s="105" t="s">
        <v>81</v>
      </c>
      <c r="E239" s="106" t="s">
        <v>526</v>
      </c>
      <c r="F239" s="107" t="s">
        <v>527</v>
      </c>
      <c r="G239" s="108" t="s">
        <v>182</v>
      </c>
      <c r="H239" s="109">
        <v>31</v>
      </c>
      <c r="I239" s="110"/>
      <c r="J239" s="111">
        <f t="shared" si="30"/>
        <v>0</v>
      </c>
      <c r="K239" s="112"/>
      <c r="L239" s="13"/>
      <c r="M239" s="113" t="s">
        <v>10</v>
      </c>
      <c r="N239" s="114" t="s">
        <v>30</v>
      </c>
      <c r="O239" s="115"/>
      <c r="P239" s="116">
        <f t="shared" si="31"/>
        <v>0</v>
      </c>
      <c r="Q239" s="116">
        <v>0</v>
      </c>
      <c r="R239" s="116">
        <f t="shared" si="32"/>
        <v>0</v>
      </c>
      <c r="S239" s="116">
        <v>0</v>
      </c>
      <c r="T239" s="117">
        <f t="shared" si="33"/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18" t="s">
        <v>85</v>
      </c>
      <c r="AT239" s="118" t="s">
        <v>81</v>
      </c>
      <c r="AU239" s="118" t="s">
        <v>75</v>
      </c>
      <c r="AY239" s="3" t="s">
        <v>76</v>
      </c>
      <c r="BE239" s="119">
        <f t="shared" si="34"/>
        <v>0</v>
      </c>
      <c r="BF239" s="119">
        <f t="shared" si="35"/>
        <v>0</v>
      </c>
      <c r="BG239" s="119">
        <f t="shared" si="36"/>
        <v>0</v>
      </c>
      <c r="BH239" s="119">
        <f t="shared" si="37"/>
        <v>0</v>
      </c>
      <c r="BI239" s="119">
        <f t="shared" si="38"/>
        <v>0</v>
      </c>
      <c r="BJ239" s="3" t="s">
        <v>75</v>
      </c>
      <c r="BK239" s="119">
        <f t="shared" si="39"/>
        <v>0</v>
      </c>
      <c r="BL239" s="3" t="s">
        <v>85</v>
      </c>
      <c r="BM239" s="118" t="s">
        <v>528</v>
      </c>
    </row>
    <row r="240" spans="1:65" s="15" customFormat="1" ht="16.5" customHeight="1">
      <c r="A240" s="12"/>
      <c r="B240" s="104"/>
      <c r="C240" s="120" t="s">
        <v>529</v>
      </c>
      <c r="D240" s="120" t="s">
        <v>88</v>
      </c>
      <c r="E240" s="121" t="s">
        <v>530</v>
      </c>
      <c r="F240" s="122" t="s">
        <v>531</v>
      </c>
      <c r="G240" s="123" t="s">
        <v>182</v>
      </c>
      <c r="H240" s="124">
        <v>31</v>
      </c>
      <c r="I240" s="125"/>
      <c r="J240" s="126">
        <f t="shared" si="30"/>
        <v>0</v>
      </c>
      <c r="K240" s="127"/>
      <c r="L240" s="128"/>
      <c r="M240" s="129" t="s">
        <v>10</v>
      </c>
      <c r="N240" s="130" t="s">
        <v>30</v>
      </c>
      <c r="O240" s="115"/>
      <c r="P240" s="116">
        <f t="shared" si="31"/>
        <v>0</v>
      </c>
      <c r="Q240" s="116">
        <v>2E-3</v>
      </c>
      <c r="R240" s="116">
        <f t="shared" si="32"/>
        <v>6.2E-2</v>
      </c>
      <c r="S240" s="116">
        <v>0</v>
      </c>
      <c r="T240" s="117">
        <f t="shared" si="33"/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18" t="s">
        <v>91</v>
      </c>
      <c r="AT240" s="118" t="s">
        <v>88</v>
      </c>
      <c r="AU240" s="118" t="s">
        <v>75</v>
      </c>
      <c r="AY240" s="3" t="s">
        <v>76</v>
      </c>
      <c r="BE240" s="119">
        <f t="shared" si="34"/>
        <v>0</v>
      </c>
      <c r="BF240" s="119">
        <f t="shared" si="35"/>
        <v>0</v>
      </c>
      <c r="BG240" s="119">
        <f t="shared" si="36"/>
        <v>0</v>
      </c>
      <c r="BH240" s="119">
        <f t="shared" si="37"/>
        <v>0</v>
      </c>
      <c r="BI240" s="119">
        <f t="shared" si="38"/>
        <v>0</v>
      </c>
      <c r="BJ240" s="3" t="s">
        <v>75</v>
      </c>
      <c r="BK240" s="119">
        <f t="shared" si="39"/>
        <v>0</v>
      </c>
      <c r="BL240" s="3" t="s">
        <v>85</v>
      </c>
      <c r="BM240" s="118" t="s">
        <v>532</v>
      </c>
    </row>
    <row r="241" spans="1:65" s="15" customFormat="1" ht="21.75" customHeight="1">
      <c r="A241" s="12"/>
      <c r="B241" s="104"/>
      <c r="C241" s="105" t="s">
        <v>533</v>
      </c>
      <c r="D241" s="105" t="s">
        <v>81</v>
      </c>
      <c r="E241" s="106" t="s">
        <v>534</v>
      </c>
      <c r="F241" s="107" t="s">
        <v>535</v>
      </c>
      <c r="G241" s="108" t="s">
        <v>182</v>
      </c>
      <c r="H241" s="109">
        <v>3</v>
      </c>
      <c r="I241" s="110"/>
      <c r="J241" s="111">
        <f t="shared" si="30"/>
        <v>0</v>
      </c>
      <c r="K241" s="112"/>
      <c r="L241" s="13"/>
      <c r="M241" s="113" t="s">
        <v>10</v>
      </c>
      <c r="N241" s="114" t="s">
        <v>30</v>
      </c>
      <c r="O241" s="115"/>
      <c r="P241" s="116">
        <f t="shared" si="31"/>
        <v>0</v>
      </c>
      <c r="Q241" s="116">
        <v>0</v>
      </c>
      <c r="R241" s="116">
        <f t="shared" si="32"/>
        <v>0</v>
      </c>
      <c r="S241" s="116">
        <v>0</v>
      </c>
      <c r="T241" s="117">
        <f t="shared" si="33"/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18" t="s">
        <v>85</v>
      </c>
      <c r="AT241" s="118" t="s">
        <v>81</v>
      </c>
      <c r="AU241" s="118" t="s">
        <v>75</v>
      </c>
      <c r="AY241" s="3" t="s">
        <v>76</v>
      </c>
      <c r="BE241" s="119">
        <f t="shared" si="34"/>
        <v>0</v>
      </c>
      <c r="BF241" s="119">
        <f t="shared" si="35"/>
        <v>0</v>
      </c>
      <c r="BG241" s="119">
        <f t="shared" si="36"/>
        <v>0</v>
      </c>
      <c r="BH241" s="119">
        <f t="shared" si="37"/>
        <v>0</v>
      </c>
      <c r="BI241" s="119">
        <f t="shared" si="38"/>
        <v>0</v>
      </c>
      <c r="BJ241" s="3" t="s">
        <v>75</v>
      </c>
      <c r="BK241" s="119">
        <f t="shared" si="39"/>
        <v>0</v>
      </c>
      <c r="BL241" s="3" t="s">
        <v>85</v>
      </c>
      <c r="BM241" s="118" t="s">
        <v>536</v>
      </c>
    </row>
    <row r="242" spans="1:65" s="15" customFormat="1" ht="24.15" customHeight="1">
      <c r="A242" s="12"/>
      <c r="B242" s="104"/>
      <c r="C242" s="120" t="s">
        <v>537</v>
      </c>
      <c r="D242" s="120" t="s">
        <v>88</v>
      </c>
      <c r="E242" s="121" t="s">
        <v>538</v>
      </c>
      <c r="F242" s="122" t="s">
        <v>539</v>
      </c>
      <c r="G242" s="123" t="s">
        <v>182</v>
      </c>
      <c r="H242" s="124">
        <v>2</v>
      </c>
      <c r="I242" s="125"/>
      <c r="J242" s="126">
        <f t="shared" si="30"/>
        <v>0</v>
      </c>
      <c r="K242" s="127"/>
      <c r="L242" s="128"/>
      <c r="M242" s="129" t="s">
        <v>10</v>
      </c>
      <c r="N242" s="130" t="s">
        <v>30</v>
      </c>
      <c r="O242" s="115"/>
      <c r="P242" s="116">
        <f t="shared" si="31"/>
        <v>0</v>
      </c>
      <c r="Q242" s="116">
        <v>4.4000000000000002E-4</v>
      </c>
      <c r="R242" s="116">
        <f t="shared" si="32"/>
        <v>8.8000000000000003E-4</v>
      </c>
      <c r="S242" s="116">
        <v>0</v>
      </c>
      <c r="T242" s="117">
        <f t="shared" si="33"/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18" t="s">
        <v>91</v>
      </c>
      <c r="AT242" s="118" t="s">
        <v>88</v>
      </c>
      <c r="AU242" s="118" t="s">
        <v>75</v>
      </c>
      <c r="AY242" s="3" t="s">
        <v>76</v>
      </c>
      <c r="BE242" s="119">
        <f t="shared" si="34"/>
        <v>0</v>
      </c>
      <c r="BF242" s="119">
        <f t="shared" si="35"/>
        <v>0</v>
      </c>
      <c r="BG242" s="119">
        <f t="shared" si="36"/>
        <v>0</v>
      </c>
      <c r="BH242" s="119">
        <f t="shared" si="37"/>
        <v>0</v>
      </c>
      <c r="BI242" s="119">
        <f t="shared" si="38"/>
        <v>0</v>
      </c>
      <c r="BJ242" s="3" t="s">
        <v>75</v>
      </c>
      <c r="BK242" s="119">
        <f t="shared" si="39"/>
        <v>0</v>
      </c>
      <c r="BL242" s="3" t="s">
        <v>85</v>
      </c>
      <c r="BM242" s="118" t="s">
        <v>540</v>
      </c>
    </row>
    <row r="243" spans="1:65" s="15" customFormat="1" ht="21.75" customHeight="1">
      <c r="A243" s="12"/>
      <c r="B243" s="104"/>
      <c r="C243" s="120" t="s">
        <v>541</v>
      </c>
      <c r="D243" s="120" t="s">
        <v>88</v>
      </c>
      <c r="E243" s="121" t="s">
        <v>542</v>
      </c>
      <c r="F243" s="122" t="s">
        <v>543</v>
      </c>
      <c r="G243" s="123" t="s">
        <v>182</v>
      </c>
      <c r="H243" s="124">
        <v>1</v>
      </c>
      <c r="I243" s="125"/>
      <c r="J243" s="126">
        <f t="shared" si="30"/>
        <v>0</v>
      </c>
      <c r="K243" s="127"/>
      <c r="L243" s="128"/>
      <c r="M243" s="129" t="s">
        <v>10</v>
      </c>
      <c r="N243" s="130" t="s">
        <v>30</v>
      </c>
      <c r="O243" s="115"/>
      <c r="P243" s="116">
        <f t="shared" si="31"/>
        <v>0</v>
      </c>
      <c r="Q243" s="116">
        <v>4.0999999999999999E-4</v>
      </c>
      <c r="R243" s="116">
        <f t="shared" si="32"/>
        <v>4.0999999999999999E-4</v>
      </c>
      <c r="S243" s="116">
        <v>0</v>
      </c>
      <c r="T243" s="117">
        <f t="shared" si="33"/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18" t="s">
        <v>91</v>
      </c>
      <c r="AT243" s="118" t="s">
        <v>88</v>
      </c>
      <c r="AU243" s="118" t="s">
        <v>75</v>
      </c>
      <c r="AY243" s="3" t="s">
        <v>76</v>
      </c>
      <c r="BE243" s="119">
        <f t="shared" si="34"/>
        <v>0</v>
      </c>
      <c r="BF243" s="119">
        <f t="shared" si="35"/>
        <v>0</v>
      </c>
      <c r="BG243" s="119">
        <f t="shared" si="36"/>
        <v>0</v>
      </c>
      <c r="BH243" s="119">
        <f t="shared" si="37"/>
        <v>0</v>
      </c>
      <c r="BI243" s="119">
        <f t="shared" si="38"/>
        <v>0</v>
      </c>
      <c r="BJ243" s="3" t="s">
        <v>75</v>
      </c>
      <c r="BK243" s="119">
        <f t="shared" si="39"/>
        <v>0</v>
      </c>
      <c r="BL243" s="3" t="s">
        <v>85</v>
      </c>
      <c r="BM243" s="118" t="s">
        <v>544</v>
      </c>
    </row>
    <row r="244" spans="1:65" s="15" customFormat="1" ht="24.15" customHeight="1">
      <c r="A244" s="12"/>
      <c r="B244" s="104"/>
      <c r="C244" s="105" t="s">
        <v>545</v>
      </c>
      <c r="D244" s="105" t="s">
        <v>81</v>
      </c>
      <c r="E244" s="106" t="s">
        <v>546</v>
      </c>
      <c r="F244" s="107" t="s">
        <v>547</v>
      </c>
      <c r="G244" s="108" t="s">
        <v>420</v>
      </c>
      <c r="H244" s="109">
        <v>2</v>
      </c>
      <c r="I244" s="110"/>
      <c r="J244" s="111">
        <f t="shared" si="30"/>
        <v>0</v>
      </c>
      <c r="K244" s="112"/>
      <c r="L244" s="13"/>
      <c r="M244" s="113" t="s">
        <v>10</v>
      </c>
      <c r="N244" s="114" t="s">
        <v>30</v>
      </c>
      <c r="O244" s="115"/>
      <c r="P244" s="116">
        <f t="shared" si="31"/>
        <v>0</v>
      </c>
      <c r="Q244" s="116">
        <v>0</v>
      </c>
      <c r="R244" s="116">
        <f t="shared" si="32"/>
        <v>0</v>
      </c>
      <c r="S244" s="116">
        <v>1.7069999999999998E-2</v>
      </c>
      <c r="T244" s="117">
        <f t="shared" si="33"/>
        <v>3.4139999999999997E-2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18" t="s">
        <v>85</v>
      </c>
      <c r="AT244" s="118" t="s">
        <v>81</v>
      </c>
      <c r="AU244" s="118" t="s">
        <v>75</v>
      </c>
      <c r="AY244" s="3" t="s">
        <v>76</v>
      </c>
      <c r="BE244" s="119">
        <f t="shared" si="34"/>
        <v>0</v>
      </c>
      <c r="BF244" s="119">
        <f t="shared" si="35"/>
        <v>0</v>
      </c>
      <c r="BG244" s="119">
        <f t="shared" si="36"/>
        <v>0</v>
      </c>
      <c r="BH244" s="119">
        <f t="shared" si="37"/>
        <v>0</v>
      </c>
      <c r="BI244" s="119">
        <f t="shared" si="38"/>
        <v>0</v>
      </c>
      <c r="BJ244" s="3" t="s">
        <v>75</v>
      </c>
      <c r="BK244" s="119">
        <f t="shared" si="39"/>
        <v>0</v>
      </c>
      <c r="BL244" s="3" t="s">
        <v>85</v>
      </c>
      <c r="BM244" s="118" t="s">
        <v>548</v>
      </c>
    </row>
    <row r="245" spans="1:65" s="15" customFormat="1" ht="33" customHeight="1">
      <c r="A245" s="12"/>
      <c r="B245" s="104"/>
      <c r="C245" s="105" t="s">
        <v>549</v>
      </c>
      <c r="D245" s="105" t="s">
        <v>81</v>
      </c>
      <c r="E245" s="106" t="s">
        <v>550</v>
      </c>
      <c r="F245" s="107" t="s">
        <v>551</v>
      </c>
      <c r="G245" s="108" t="s">
        <v>182</v>
      </c>
      <c r="H245" s="109">
        <v>3</v>
      </c>
      <c r="I245" s="110"/>
      <c r="J245" s="111">
        <f t="shared" si="30"/>
        <v>0</v>
      </c>
      <c r="K245" s="112"/>
      <c r="L245" s="13"/>
      <c r="M245" s="113" t="s">
        <v>10</v>
      </c>
      <c r="N245" s="114" t="s">
        <v>30</v>
      </c>
      <c r="O245" s="115"/>
      <c r="P245" s="116">
        <f t="shared" si="31"/>
        <v>0</v>
      </c>
      <c r="Q245" s="116">
        <v>7.2000000000000005E-4</v>
      </c>
      <c r="R245" s="116">
        <f t="shared" si="32"/>
        <v>2.16E-3</v>
      </c>
      <c r="S245" s="116">
        <v>0</v>
      </c>
      <c r="T245" s="117">
        <f t="shared" si="33"/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18" t="s">
        <v>85</v>
      </c>
      <c r="AT245" s="118" t="s">
        <v>81</v>
      </c>
      <c r="AU245" s="118" t="s">
        <v>75</v>
      </c>
      <c r="AY245" s="3" t="s">
        <v>76</v>
      </c>
      <c r="BE245" s="119">
        <f t="shared" si="34"/>
        <v>0</v>
      </c>
      <c r="BF245" s="119">
        <f t="shared" si="35"/>
        <v>0</v>
      </c>
      <c r="BG245" s="119">
        <f t="shared" si="36"/>
        <v>0</v>
      </c>
      <c r="BH245" s="119">
        <f t="shared" si="37"/>
        <v>0</v>
      </c>
      <c r="BI245" s="119">
        <f t="shared" si="38"/>
        <v>0</v>
      </c>
      <c r="BJ245" s="3" t="s">
        <v>75</v>
      </c>
      <c r="BK245" s="119">
        <f t="shared" si="39"/>
        <v>0</v>
      </c>
      <c r="BL245" s="3" t="s">
        <v>85</v>
      </c>
      <c r="BM245" s="118" t="s">
        <v>552</v>
      </c>
    </row>
    <row r="246" spans="1:65" s="15" customFormat="1" ht="24.15" customHeight="1">
      <c r="A246" s="12"/>
      <c r="B246" s="104"/>
      <c r="C246" s="120" t="s">
        <v>553</v>
      </c>
      <c r="D246" s="120" t="s">
        <v>88</v>
      </c>
      <c r="E246" s="121" t="s">
        <v>554</v>
      </c>
      <c r="F246" s="122" t="s">
        <v>555</v>
      </c>
      <c r="G246" s="123" t="s">
        <v>182</v>
      </c>
      <c r="H246" s="124">
        <v>3</v>
      </c>
      <c r="I246" s="125"/>
      <c r="J246" s="126">
        <f t="shared" si="30"/>
        <v>0</v>
      </c>
      <c r="K246" s="127"/>
      <c r="L246" s="128"/>
      <c r="M246" s="129" t="s">
        <v>10</v>
      </c>
      <c r="N246" s="130" t="s">
        <v>30</v>
      </c>
      <c r="O246" s="115"/>
      <c r="P246" s="116">
        <f t="shared" si="31"/>
        <v>0</v>
      </c>
      <c r="Q246" s="116">
        <v>4.3499999999999997E-3</v>
      </c>
      <c r="R246" s="116">
        <f t="shared" si="32"/>
        <v>1.3049999999999999E-2</v>
      </c>
      <c r="S246" s="116">
        <v>0</v>
      </c>
      <c r="T246" s="117">
        <f t="shared" si="33"/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18" t="s">
        <v>91</v>
      </c>
      <c r="AT246" s="118" t="s">
        <v>88</v>
      </c>
      <c r="AU246" s="118" t="s">
        <v>75</v>
      </c>
      <c r="AY246" s="3" t="s">
        <v>76</v>
      </c>
      <c r="BE246" s="119">
        <f t="shared" si="34"/>
        <v>0</v>
      </c>
      <c r="BF246" s="119">
        <f t="shared" si="35"/>
        <v>0</v>
      </c>
      <c r="BG246" s="119">
        <f t="shared" si="36"/>
        <v>0</v>
      </c>
      <c r="BH246" s="119">
        <f t="shared" si="37"/>
        <v>0</v>
      </c>
      <c r="BI246" s="119">
        <f t="shared" si="38"/>
        <v>0</v>
      </c>
      <c r="BJ246" s="3" t="s">
        <v>75</v>
      </c>
      <c r="BK246" s="119">
        <f t="shared" si="39"/>
        <v>0</v>
      </c>
      <c r="BL246" s="3" t="s">
        <v>85</v>
      </c>
      <c r="BM246" s="118" t="s">
        <v>556</v>
      </c>
    </row>
    <row r="247" spans="1:65" s="15" customFormat="1" ht="37.799999999999997" customHeight="1">
      <c r="A247" s="12"/>
      <c r="B247" s="104"/>
      <c r="C247" s="105" t="s">
        <v>557</v>
      </c>
      <c r="D247" s="105" t="s">
        <v>81</v>
      </c>
      <c r="E247" s="106" t="s">
        <v>558</v>
      </c>
      <c r="F247" s="107" t="s">
        <v>559</v>
      </c>
      <c r="G247" s="108" t="s">
        <v>420</v>
      </c>
      <c r="H247" s="109">
        <v>4</v>
      </c>
      <c r="I247" s="110"/>
      <c r="J247" s="111">
        <f t="shared" si="30"/>
        <v>0</v>
      </c>
      <c r="K247" s="112"/>
      <c r="L247" s="13"/>
      <c r="M247" s="113" t="s">
        <v>10</v>
      </c>
      <c r="N247" s="114" t="s">
        <v>30</v>
      </c>
      <c r="O247" s="115"/>
      <c r="P247" s="116">
        <f t="shared" si="31"/>
        <v>0</v>
      </c>
      <c r="Q247" s="116">
        <v>0</v>
      </c>
      <c r="R247" s="116">
        <f t="shared" si="32"/>
        <v>0</v>
      </c>
      <c r="S247" s="116">
        <v>1.8800000000000001E-2</v>
      </c>
      <c r="T247" s="117">
        <f t="shared" si="33"/>
        <v>7.5200000000000003E-2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18" t="s">
        <v>85</v>
      </c>
      <c r="AT247" s="118" t="s">
        <v>81</v>
      </c>
      <c r="AU247" s="118" t="s">
        <v>75</v>
      </c>
      <c r="AY247" s="3" t="s">
        <v>76</v>
      </c>
      <c r="BE247" s="119">
        <f t="shared" si="34"/>
        <v>0</v>
      </c>
      <c r="BF247" s="119">
        <f t="shared" si="35"/>
        <v>0</v>
      </c>
      <c r="BG247" s="119">
        <f t="shared" si="36"/>
        <v>0</v>
      </c>
      <c r="BH247" s="119">
        <f t="shared" si="37"/>
        <v>0</v>
      </c>
      <c r="BI247" s="119">
        <f t="shared" si="38"/>
        <v>0</v>
      </c>
      <c r="BJ247" s="3" t="s">
        <v>75</v>
      </c>
      <c r="BK247" s="119">
        <f t="shared" si="39"/>
        <v>0</v>
      </c>
      <c r="BL247" s="3" t="s">
        <v>85</v>
      </c>
      <c r="BM247" s="118" t="s">
        <v>560</v>
      </c>
    </row>
    <row r="248" spans="1:65" s="15" customFormat="1" ht="24.15" customHeight="1">
      <c r="A248" s="12"/>
      <c r="B248" s="104"/>
      <c r="C248" s="105" t="s">
        <v>561</v>
      </c>
      <c r="D248" s="105" t="s">
        <v>81</v>
      </c>
      <c r="E248" s="106" t="s">
        <v>562</v>
      </c>
      <c r="F248" s="107" t="s">
        <v>563</v>
      </c>
      <c r="G248" s="108" t="s">
        <v>420</v>
      </c>
      <c r="H248" s="109">
        <v>6</v>
      </c>
      <c r="I248" s="110"/>
      <c r="J248" s="111">
        <f t="shared" si="30"/>
        <v>0</v>
      </c>
      <c r="K248" s="112"/>
      <c r="L248" s="13"/>
      <c r="M248" s="113" t="s">
        <v>10</v>
      </c>
      <c r="N248" s="114" t="s">
        <v>30</v>
      </c>
      <c r="O248" s="115"/>
      <c r="P248" s="116">
        <f t="shared" si="31"/>
        <v>0</v>
      </c>
      <c r="Q248" s="116">
        <v>7.2000000000000005E-4</v>
      </c>
      <c r="R248" s="116">
        <f t="shared" si="32"/>
        <v>4.3200000000000001E-3</v>
      </c>
      <c r="S248" s="116">
        <v>0</v>
      </c>
      <c r="T248" s="117">
        <f t="shared" si="33"/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18" t="s">
        <v>85</v>
      </c>
      <c r="AT248" s="118" t="s">
        <v>81</v>
      </c>
      <c r="AU248" s="118" t="s">
        <v>75</v>
      </c>
      <c r="AY248" s="3" t="s">
        <v>76</v>
      </c>
      <c r="BE248" s="119">
        <f t="shared" si="34"/>
        <v>0</v>
      </c>
      <c r="BF248" s="119">
        <f t="shared" si="35"/>
        <v>0</v>
      </c>
      <c r="BG248" s="119">
        <f t="shared" si="36"/>
        <v>0</v>
      </c>
      <c r="BH248" s="119">
        <f t="shared" si="37"/>
        <v>0</v>
      </c>
      <c r="BI248" s="119">
        <f t="shared" si="38"/>
        <v>0</v>
      </c>
      <c r="BJ248" s="3" t="s">
        <v>75</v>
      </c>
      <c r="BK248" s="119">
        <f t="shared" si="39"/>
        <v>0</v>
      </c>
      <c r="BL248" s="3" t="s">
        <v>85</v>
      </c>
      <c r="BM248" s="118" t="s">
        <v>564</v>
      </c>
    </row>
    <row r="249" spans="1:65" s="15" customFormat="1" ht="33" customHeight="1">
      <c r="A249" s="12"/>
      <c r="B249" s="104"/>
      <c r="C249" s="120" t="s">
        <v>565</v>
      </c>
      <c r="D249" s="120" t="s">
        <v>88</v>
      </c>
      <c r="E249" s="121" t="s">
        <v>566</v>
      </c>
      <c r="F249" s="122" t="s">
        <v>567</v>
      </c>
      <c r="G249" s="123" t="s">
        <v>182</v>
      </c>
      <c r="H249" s="124">
        <v>6</v>
      </c>
      <c r="I249" s="125"/>
      <c r="J249" s="126">
        <f t="shared" si="30"/>
        <v>0</v>
      </c>
      <c r="K249" s="127"/>
      <c r="L249" s="128"/>
      <c r="M249" s="129" t="s">
        <v>10</v>
      </c>
      <c r="N249" s="130" t="s">
        <v>30</v>
      </c>
      <c r="O249" s="115"/>
      <c r="P249" s="116">
        <f t="shared" si="31"/>
        <v>0</v>
      </c>
      <c r="Q249" s="116">
        <v>1.6199999999999999E-2</v>
      </c>
      <c r="R249" s="116">
        <f t="shared" si="32"/>
        <v>9.7199999999999995E-2</v>
      </c>
      <c r="S249" s="116">
        <v>0</v>
      </c>
      <c r="T249" s="117">
        <f t="shared" si="33"/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18" t="s">
        <v>91</v>
      </c>
      <c r="AT249" s="118" t="s">
        <v>88</v>
      </c>
      <c r="AU249" s="118" t="s">
        <v>75</v>
      </c>
      <c r="AY249" s="3" t="s">
        <v>76</v>
      </c>
      <c r="BE249" s="119">
        <f t="shared" si="34"/>
        <v>0</v>
      </c>
      <c r="BF249" s="119">
        <f t="shared" si="35"/>
        <v>0</v>
      </c>
      <c r="BG249" s="119">
        <f t="shared" si="36"/>
        <v>0</v>
      </c>
      <c r="BH249" s="119">
        <f t="shared" si="37"/>
        <v>0</v>
      </c>
      <c r="BI249" s="119">
        <f t="shared" si="38"/>
        <v>0</v>
      </c>
      <c r="BJ249" s="3" t="s">
        <v>75</v>
      </c>
      <c r="BK249" s="119">
        <f t="shared" si="39"/>
        <v>0</v>
      </c>
      <c r="BL249" s="3" t="s">
        <v>85</v>
      </c>
      <c r="BM249" s="118" t="s">
        <v>568</v>
      </c>
    </row>
    <row r="250" spans="1:65" s="15" customFormat="1" ht="24.15" customHeight="1">
      <c r="A250" s="12"/>
      <c r="B250" s="104"/>
      <c r="C250" s="105" t="s">
        <v>569</v>
      </c>
      <c r="D250" s="105" t="s">
        <v>81</v>
      </c>
      <c r="E250" s="106" t="s">
        <v>570</v>
      </c>
      <c r="F250" s="107" t="s">
        <v>571</v>
      </c>
      <c r="G250" s="108" t="s">
        <v>182</v>
      </c>
      <c r="H250" s="109">
        <v>7</v>
      </c>
      <c r="I250" s="110"/>
      <c r="J250" s="111">
        <f t="shared" si="30"/>
        <v>0</v>
      </c>
      <c r="K250" s="112"/>
      <c r="L250" s="13"/>
      <c r="M250" s="113" t="s">
        <v>10</v>
      </c>
      <c r="N250" s="114" t="s">
        <v>30</v>
      </c>
      <c r="O250" s="115"/>
      <c r="P250" s="116">
        <f t="shared" si="31"/>
        <v>0</v>
      </c>
      <c r="Q250" s="116">
        <v>1.06E-3</v>
      </c>
      <c r="R250" s="116">
        <f t="shared" si="32"/>
        <v>7.4199999999999995E-3</v>
      </c>
      <c r="S250" s="116">
        <v>0</v>
      </c>
      <c r="T250" s="117">
        <f t="shared" si="33"/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18" t="s">
        <v>85</v>
      </c>
      <c r="AT250" s="118" t="s">
        <v>81</v>
      </c>
      <c r="AU250" s="118" t="s">
        <v>75</v>
      </c>
      <c r="AY250" s="3" t="s">
        <v>76</v>
      </c>
      <c r="BE250" s="119">
        <f t="shared" si="34"/>
        <v>0</v>
      </c>
      <c r="BF250" s="119">
        <f t="shared" si="35"/>
        <v>0</v>
      </c>
      <c r="BG250" s="119">
        <f t="shared" si="36"/>
        <v>0</v>
      </c>
      <c r="BH250" s="119">
        <f t="shared" si="37"/>
        <v>0</v>
      </c>
      <c r="BI250" s="119">
        <f t="shared" si="38"/>
        <v>0</v>
      </c>
      <c r="BJ250" s="3" t="s">
        <v>75</v>
      </c>
      <c r="BK250" s="119">
        <f t="shared" si="39"/>
        <v>0</v>
      </c>
      <c r="BL250" s="3" t="s">
        <v>85</v>
      </c>
      <c r="BM250" s="118" t="s">
        <v>572</v>
      </c>
    </row>
    <row r="251" spans="1:65" s="15" customFormat="1" ht="24.15" customHeight="1">
      <c r="A251" s="12"/>
      <c r="B251" s="104"/>
      <c r="C251" s="120" t="s">
        <v>573</v>
      </c>
      <c r="D251" s="120" t="s">
        <v>88</v>
      </c>
      <c r="E251" s="121" t="s">
        <v>574</v>
      </c>
      <c r="F251" s="122" t="s">
        <v>575</v>
      </c>
      <c r="G251" s="123" t="s">
        <v>182</v>
      </c>
      <c r="H251" s="124">
        <v>7</v>
      </c>
      <c r="I251" s="125"/>
      <c r="J251" s="126">
        <f t="shared" si="30"/>
        <v>0</v>
      </c>
      <c r="K251" s="127"/>
      <c r="L251" s="128"/>
      <c r="M251" s="129" t="s">
        <v>10</v>
      </c>
      <c r="N251" s="130" t="s">
        <v>30</v>
      </c>
      <c r="O251" s="115"/>
      <c r="P251" s="116">
        <f t="shared" si="31"/>
        <v>0</v>
      </c>
      <c r="Q251" s="116">
        <v>3.9E-2</v>
      </c>
      <c r="R251" s="116">
        <f t="shared" si="32"/>
        <v>0.27300000000000002</v>
      </c>
      <c r="S251" s="116">
        <v>0</v>
      </c>
      <c r="T251" s="117">
        <f t="shared" si="33"/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18" t="s">
        <v>91</v>
      </c>
      <c r="AT251" s="118" t="s">
        <v>88</v>
      </c>
      <c r="AU251" s="118" t="s">
        <v>75</v>
      </c>
      <c r="AY251" s="3" t="s">
        <v>76</v>
      </c>
      <c r="BE251" s="119">
        <f t="shared" si="34"/>
        <v>0</v>
      </c>
      <c r="BF251" s="119">
        <f t="shared" si="35"/>
        <v>0</v>
      </c>
      <c r="BG251" s="119">
        <f t="shared" si="36"/>
        <v>0</v>
      </c>
      <c r="BH251" s="119">
        <f t="shared" si="37"/>
        <v>0</v>
      </c>
      <c r="BI251" s="119">
        <f t="shared" si="38"/>
        <v>0</v>
      </c>
      <c r="BJ251" s="3" t="s">
        <v>75</v>
      </c>
      <c r="BK251" s="119">
        <f t="shared" si="39"/>
        <v>0</v>
      </c>
      <c r="BL251" s="3" t="s">
        <v>85</v>
      </c>
      <c r="BM251" s="118" t="s">
        <v>576</v>
      </c>
    </row>
    <row r="252" spans="1:65" s="15" customFormat="1" ht="24.15" customHeight="1">
      <c r="A252" s="12"/>
      <c r="B252" s="104"/>
      <c r="C252" s="105" t="s">
        <v>577</v>
      </c>
      <c r="D252" s="105" t="s">
        <v>81</v>
      </c>
      <c r="E252" s="106" t="s">
        <v>578</v>
      </c>
      <c r="F252" s="107" t="s">
        <v>579</v>
      </c>
      <c r="G252" s="108" t="s">
        <v>182</v>
      </c>
      <c r="H252" s="109">
        <v>7</v>
      </c>
      <c r="I252" s="110"/>
      <c r="J252" s="111">
        <f t="shared" si="30"/>
        <v>0</v>
      </c>
      <c r="K252" s="112"/>
      <c r="L252" s="13"/>
      <c r="M252" s="113" t="s">
        <v>10</v>
      </c>
      <c r="N252" s="114" t="s">
        <v>30</v>
      </c>
      <c r="O252" s="115"/>
      <c r="P252" s="116">
        <f t="shared" si="31"/>
        <v>0</v>
      </c>
      <c r="Q252" s="116">
        <v>2.7999999999999998E-4</v>
      </c>
      <c r="R252" s="116">
        <f t="shared" si="32"/>
        <v>1.9599999999999999E-3</v>
      </c>
      <c r="S252" s="116">
        <v>0</v>
      </c>
      <c r="T252" s="117">
        <f t="shared" si="33"/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18" t="s">
        <v>85</v>
      </c>
      <c r="AT252" s="118" t="s">
        <v>81</v>
      </c>
      <c r="AU252" s="118" t="s">
        <v>75</v>
      </c>
      <c r="AY252" s="3" t="s">
        <v>76</v>
      </c>
      <c r="BE252" s="119">
        <f t="shared" si="34"/>
        <v>0</v>
      </c>
      <c r="BF252" s="119">
        <f t="shared" si="35"/>
        <v>0</v>
      </c>
      <c r="BG252" s="119">
        <f t="shared" si="36"/>
        <v>0</v>
      </c>
      <c r="BH252" s="119">
        <f t="shared" si="37"/>
        <v>0</v>
      </c>
      <c r="BI252" s="119">
        <f t="shared" si="38"/>
        <v>0</v>
      </c>
      <c r="BJ252" s="3" t="s">
        <v>75</v>
      </c>
      <c r="BK252" s="119">
        <f t="shared" si="39"/>
        <v>0</v>
      </c>
      <c r="BL252" s="3" t="s">
        <v>85</v>
      </c>
      <c r="BM252" s="118" t="s">
        <v>580</v>
      </c>
    </row>
    <row r="253" spans="1:65" s="15" customFormat="1" ht="16.5" customHeight="1">
      <c r="A253" s="12"/>
      <c r="B253" s="104"/>
      <c r="C253" s="120" t="s">
        <v>581</v>
      </c>
      <c r="D253" s="120" t="s">
        <v>88</v>
      </c>
      <c r="E253" s="121" t="s">
        <v>582</v>
      </c>
      <c r="F253" s="122" t="s">
        <v>583</v>
      </c>
      <c r="G253" s="123" t="s">
        <v>182</v>
      </c>
      <c r="H253" s="124">
        <v>7</v>
      </c>
      <c r="I253" s="125"/>
      <c r="J253" s="126">
        <f t="shared" si="30"/>
        <v>0</v>
      </c>
      <c r="K253" s="127"/>
      <c r="L253" s="128"/>
      <c r="M253" s="129" t="s">
        <v>10</v>
      </c>
      <c r="N253" s="130" t="s">
        <v>30</v>
      </c>
      <c r="O253" s="115"/>
      <c r="P253" s="116">
        <f t="shared" si="31"/>
        <v>0</v>
      </c>
      <c r="Q253" s="116">
        <v>0</v>
      </c>
      <c r="R253" s="116">
        <f t="shared" si="32"/>
        <v>0</v>
      </c>
      <c r="S253" s="116">
        <v>0</v>
      </c>
      <c r="T253" s="117">
        <f t="shared" si="33"/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18" t="s">
        <v>91</v>
      </c>
      <c r="AT253" s="118" t="s">
        <v>88</v>
      </c>
      <c r="AU253" s="118" t="s">
        <v>75</v>
      </c>
      <c r="AY253" s="3" t="s">
        <v>76</v>
      </c>
      <c r="BE253" s="119">
        <f t="shared" si="34"/>
        <v>0</v>
      </c>
      <c r="BF253" s="119">
        <f t="shared" si="35"/>
        <v>0</v>
      </c>
      <c r="BG253" s="119">
        <f t="shared" si="36"/>
        <v>0</v>
      </c>
      <c r="BH253" s="119">
        <f t="shared" si="37"/>
        <v>0</v>
      </c>
      <c r="BI253" s="119">
        <f t="shared" si="38"/>
        <v>0</v>
      </c>
      <c r="BJ253" s="3" t="s">
        <v>75</v>
      </c>
      <c r="BK253" s="119">
        <f t="shared" si="39"/>
        <v>0</v>
      </c>
      <c r="BL253" s="3" t="s">
        <v>85</v>
      </c>
      <c r="BM253" s="118" t="s">
        <v>584</v>
      </c>
    </row>
    <row r="254" spans="1:65" s="15" customFormat="1" ht="24.15" customHeight="1">
      <c r="A254" s="12"/>
      <c r="B254" s="104"/>
      <c r="C254" s="105" t="s">
        <v>585</v>
      </c>
      <c r="D254" s="105" t="s">
        <v>81</v>
      </c>
      <c r="E254" s="106" t="s">
        <v>586</v>
      </c>
      <c r="F254" s="107" t="s">
        <v>587</v>
      </c>
      <c r="G254" s="108" t="s">
        <v>182</v>
      </c>
      <c r="H254" s="109">
        <v>6</v>
      </c>
      <c r="I254" s="110"/>
      <c r="J254" s="111">
        <f t="shared" si="30"/>
        <v>0</v>
      </c>
      <c r="K254" s="112"/>
      <c r="L254" s="13"/>
      <c r="M254" s="113" t="s">
        <v>10</v>
      </c>
      <c r="N254" s="114" t="s">
        <v>30</v>
      </c>
      <c r="O254" s="115"/>
      <c r="P254" s="116">
        <f t="shared" si="31"/>
        <v>0</v>
      </c>
      <c r="Q254" s="116">
        <v>2.7999999999999998E-4</v>
      </c>
      <c r="R254" s="116">
        <f t="shared" si="32"/>
        <v>1.6799999999999999E-3</v>
      </c>
      <c r="S254" s="116">
        <v>0</v>
      </c>
      <c r="T254" s="117">
        <f t="shared" si="33"/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18" t="s">
        <v>85</v>
      </c>
      <c r="AT254" s="118" t="s">
        <v>81</v>
      </c>
      <c r="AU254" s="118" t="s">
        <v>75</v>
      </c>
      <c r="AY254" s="3" t="s">
        <v>76</v>
      </c>
      <c r="BE254" s="119">
        <f t="shared" si="34"/>
        <v>0</v>
      </c>
      <c r="BF254" s="119">
        <f t="shared" si="35"/>
        <v>0</v>
      </c>
      <c r="BG254" s="119">
        <f t="shared" si="36"/>
        <v>0</v>
      </c>
      <c r="BH254" s="119">
        <f t="shared" si="37"/>
        <v>0</v>
      </c>
      <c r="BI254" s="119">
        <f t="shared" si="38"/>
        <v>0</v>
      </c>
      <c r="BJ254" s="3" t="s">
        <v>75</v>
      </c>
      <c r="BK254" s="119">
        <f t="shared" si="39"/>
        <v>0</v>
      </c>
      <c r="BL254" s="3" t="s">
        <v>85</v>
      </c>
      <c r="BM254" s="118" t="s">
        <v>588</v>
      </c>
    </row>
    <row r="255" spans="1:65" s="15" customFormat="1" ht="21.75" customHeight="1">
      <c r="A255" s="12"/>
      <c r="B255" s="104"/>
      <c r="C255" s="120" t="s">
        <v>589</v>
      </c>
      <c r="D255" s="120" t="s">
        <v>88</v>
      </c>
      <c r="E255" s="121" t="s">
        <v>590</v>
      </c>
      <c r="F255" s="122" t="s">
        <v>591</v>
      </c>
      <c r="G255" s="123" t="s">
        <v>182</v>
      </c>
      <c r="H255" s="124">
        <v>4</v>
      </c>
      <c r="I255" s="125"/>
      <c r="J255" s="126">
        <f t="shared" si="30"/>
        <v>0</v>
      </c>
      <c r="K255" s="127"/>
      <c r="L255" s="128"/>
      <c r="M255" s="129" t="s">
        <v>10</v>
      </c>
      <c r="N255" s="130" t="s">
        <v>30</v>
      </c>
      <c r="O255" s="115"/>
      <c r="P255" s="116">
        <f t="shared" si="31"/>
        <v>0</v>
      </c>
      <c r="Q255" s="116">
        <v>0</v>
      </c>
      <c r="R255" s="116">
        <f t="shared" si="32"/>
        <v>0</v>
      </c>
      <c r="S255" s="116">
        <v>0</v>
      </c>
      <c r="T255" s="117">
        <f t="shared" si="33"/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18" t="s">
        <v>91</v>
      </c>
      <c r="AT255" s="118" t="s">
        <v>88</v>
      </c>
      <c r="AU255" s="118" t="s">
        <v>75</v>
      </c>
      <c r="AY255" s="3" t="s">
        <v>76</v>
      </c>
      <c r="BE255" s="119">
        <f t="shared" si="34"/>
        <v>0</v>
      </c>
      <c r="BF255" s="119">
        <f t="shared" si="35"/>
        <v>0</v>
      </c>
      <c r="BG255" s="119">
        <f t="shared" si="36"/>
        <v>0</v>
      </c>
      <c r="BH255" s="119">
        <f t="shared" si="37"/>
        <v>0</v>
      </c>
      <c r="BI255" s="119">
        <f t="shared" si="38"/>
        <v>0</v>
      </c>
      <c r="BJ255" s="3" t="s">
        <v>75</v>
      </c>
      <c r="BK255" s="119">
        <f t="shared" si="39"/>
        <v>0</v>
      </c>
      <c r="BL255" s="3" t="s">
        <v>85</v>
      </c>
      <c r="BM255" s="118" t="s">
        <v>592</v>
      </c>
    </row>
    <row r="256" spans="1:65" s="15" customFormat="1" ht="21.75" customHeight="1">
      <c r="A256" s="12"/>
      <c r="B256" s="104"/>
      <c r="C256" s="120" t="s">
        <v>593</v>
      </c>
      <c r="D256" s="120" t="s">
        <v>88</v>
      </c>
      <c r="E256" s="121" t="s">
        <v>594</v>
      </c>
      <c r="F256" s="122" t="s">
        <v>595</v>
      </c>
      <c r="G256" s="123" t="s">
        <v>182</v>
      </c>
      <c r="H256" s="124">
        <v>2</v>
      </c>
      <c r="I256" s="125"/>
      <c r="J256" s="126">
        <f t="shared" si="30"/>
        <v>0</v>
      </c>
      <c r="K256" s="127"/>
      <c r="L256" s="128"/>
      <c r="M256" s="129" t="s">
        <v>10</v>
      </c>
      <c r="N256" s="130" t="s">
        <v>30</v>
      </c>
      <c r="O256" s="115"/>
      <c r="P256" s="116">
        <f t="shared" si="31"/>
        <v>0</v>
      </c>
      <c r="Q256" s="116">
        <v>1.1999999999999999E-3</v>
      </c>
      <c r="R256" s="116">
        <f t="shared" si="32"/>
        <v>2.3999999999999998E-3</v>
      </c>
      <c r="S256" s="116">
        <v>0</v>
      </c>
      <c r="T256" s="117">
        <f t="shared" si="33"/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18" t="s">
        <v>91</v>
      </c>
      <c r="AT256" s="118" t="s">
        <v>88</v>
      </c>
      <c r="AU256" s="118" t="s">
        <v>75</v>
      </c>
      <c r="AY256" s="3" t="s">
        <v>76</v>
      </c>
      <c r="BE256" s="119">
        <f t="shared" si="34"/>
        <v>0</v>
      </c>
      <c r="BF256" s="119">
        <f t="shared" si="35"/>
        <v>0</v>
      </c>
      <c r="BG256" s="119">
        <f t="shared" si="36"/>
        <v>0</v>
      </c>
      <c r="BH256" s="119">
        <f t="shared" si="37"/>
        <v>0</v>
      </c>
      <c r="BI256" s="119">
        <f t="shared" si="38"/>
        <v>0</v>
      </c>
      <c r="BJ256" s="3" t="s">
        <v>75</v>
      </c>
      <c r="BK256" s="119">
        <f t="shared" si="39"/>
        <v>0</v>
      </c>
      <c r="BL256" s="3" t="s">
        <v>85</v>
      </c>
      <c r="BM256" s="118" t="s">
        <v>596</v>
      </c>
    </row>
    <row r="257" spans="1:65" s="15" customFormat="1" ht="33" customHeight="1">
      <c r="A257" s="12"/>
      <c r="B257" s="104"/>
      <c r="C257" s="105" t="s">
        <v>597</v>
      </c>
      <c r="D257" s="105" t="s">
        <v>81</v>
      </c>
      <c r="E257" s="106" t="s">
        <v>598</v>
      </c>
      <c r="F257" s="107" t="s">
        <v>599</v>
      </c>
      <c r="G257" s="108" t="s">
        <v>437</v>
      </c>
      <c r="H257" s="109">
        <v>3.548</v>
      </c>
      <c r="I257" s="110"/>
      <c r="J257" s="111">
        <f t="shared" si="30"/>
        <v>0</v>
      </c>
      <c r="K257" s="112"/>
      <c r="L257" s="13"/>
      <c r="M257" s="113" t="s">
        <v>10</v>
      </c>
      <c r="N257" s="114" t="s">
        <v>30</v>
      </c>
      <c r="O257" s="115"/>
      <c r="P257" s="116">
        <f t="shared" si="31"/>
        <v>0</v>
      </c>
      <c r="Q257" s="116">
        <v>0</v>
      </c>
      <c r="R257" s="116">
        <f t="shared" si="32"/>
        <v>0</v>
      </c>
      <c r="S257" s="116">
        <v>0</v>
      </c>
      <c r="T257" s="117">
        <f t="shared" si="33"/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18" t="s">
        <v>85</v>
      </c>
      <c r="AT257" s="118" t="s">
        <v>81</v>
      </c>
      <c r="AU257" s="118" t="s">
        <v>75</v>
      </c>
      <c r="AY257" s="3" t="s">
        <v>76</v>
      </c>
      <c r="BE257" s="119">
        <f t="shared" si="34"/>
        <v>0</v>
      </c>
      <c r="BF257" s="119">
        <f t="shared" si="35"/>
        <v>0</v>
      </c>
      <c r="BG257" s="119">
        <f t="shared" si="36"/>
        <v>0</v>
      </c>
      <c r="BH257" s="119">
        <f t="shared" si="37"/>
        <v>0</v>
      </c>
      <c r="BI257" s="119">
        <f t="shared" si="38"/>
        <v>0</v>
      </c>
      <c r="BJ257" s="3" t="s">
        <v>75</v>
      </c>
      <c r="BK257" s="119">
        <f t="shared" si="39"/>
        <v>0</v>
      </c>
      <c r="BL257" s="3" t="s">
        <v>85</v>
      </c>
      <c r="BM257" s="118" t="s">
        <v>600</v>
      </c>
    </row>
    <row r="258" spans="1:65" s="15" customFormat="1" ht="24.15" customHeight="1">
      <c r="A258" s="12"/>
      <c r="B258" s="104"/>
      <c r="C258" s="105" t="s">
        <v>601</v>
      </c>
      <c r="D258" s="105" t="s">
        <v>81</v>
      </c>
      <c r="E258" s="106" t="s">
        <v>602</v>
      </c>
      <c r="F258" s="107" t="s">
        <v>603</v>
      </c>
      <c r="G258" s="108" t="s">
        <v>420</v>
      </c>
      <c r="H258" s="109">
        <v>48</v>
      </c>
      <c r="I258" s="110"/>
      <c r="J258" s="111">
        <f t="shared" si="30"/>
        <v>0</v>
      </c>
      <c r="K258" s="112"/>
      <c r="L258" s="13"/>
      <c r="M258" s="113" t="s">
        <v>10</v>
      </c>
      <c r="N258" s="114" t="s">
        <v>30</v>
      </c>
      <c r="O258" s="115"/>
      <c r="P258" s="116">
        <f t="shared" si="31"/>
        <v>0</v>
      </c>
      <c r="Q258" s="116">
        <v>0</v>
      </c>
      <c r="R258" s="116">
        <f t="shared" si="32"/>
        <v>0</v>
      </c>
      <c r="S258" s="116">
        <v>2.5999999999999999E-3</v>
      </c>
      <c r="T258" s="117">
        <f t="shared" si="33"/>
        <v>0.12479999999999999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18" t="s">
        <v>85</v>
      </c>
      <c r="AT258" s="118" t="s">
        <v>81</v>
      </c>
      <c r="AU258" s="118" t="s">
        <v>75</v>
      </c>
      <c r="AY258" s="3" t="s">
        <v>76</v>
      </c>
      <c r="BE258" s="119">
        <f t="shared" si="34"/>
        <v>0</v>
      </c>
      <c r="BF258" s="119">
        <f t="shared" si="35"/>
        <v>0</v>
      </c>
      <c r="BG258" s="119">
        <f t="shared" si="36"/>
        <v>0</v>
      </c>
      <c r="BH258" s="119">
        <f t="shared" si="37"/>
        <v>0</v>
      </c>
      <c r="BI258" s="119">
        <f t="shared" si="38"/>
        <v>0</v>
      </c>
      <c r="BJ258" s="3" t="s">
        <v>75</v>
      </c>
      <c r="BK258" s="119">
        <f t="shared" si="39"/>
        <v>0</v>
      </c>
      <c r="BL258" s="3" t="s">
        <v>85</v>
      </c>
      <c r="BM258" s="118" t="s">
        <v>604</v>
      </c>
    </row>
    <row r="259" spans="1:65" s="15" customFormat="1" ht="24.15" customHeight="1">
      <c r="A259" s="12"/>
      <c r="B259" s="104"/>
      <c r="C259" s="105" t="s">
        <v>605</v>
      </c>
      <c r="D259" s="105" t="s">
        <v>81</v>
      </c>
      <c r="E259" s="106" t="s">
        <v>606</v>
      </c>
      <c r="F259" s="107" t="s">
        <v>607</v>
      </c>
      <c r="G259" s="108" t="s">
        <v>182</v>
      </c>
      <c r="H259" s="109">
        <v>61</v>
      </c>
      <c r="I259" s="110"/>
      <c r="J259" s="111">
        <f t="shared" si="30"/>
        <v>0</v>
      </c>
      <c r="K259" s="112"/>
      <c r="L259" s="13"/>
      <c r="M259" s="113" t="s">
        <v>10</v>
      </c>
      <c r="N259" s="114" t="s">
        <v>30</v>
      </c>
      <c r="O259" s="115"/>
      <c r="P259" s="116">
        <f t="shared" si="31"/>
        <v>0</v>
      </c>
      <c r="Q259" s="116">
        <v>0</v>
      </c>
      <c r="R259" s="116">
        <f t="shared" si="32"/>
        <v>0</v>
      </c>
      <c r="S259" s="116">
        <v>0</v>
      </c>
      <c r="T259" s="117">
        <f t="shared" si="33"/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18" t="s">
        <v>85</v>
      </c>
      <c r="AT259" s="118" t="s">
        <v>81</v>
      </c>
      <c r="AU259" s="118" t="s">
        <v>75</v>
      </c>
      <c r="AY259" s="3" t="s">
        <v>76</v>
      </c>
      <c r="BE259" s="119">
        <f t="shared" si="34"/>
        <v>0</v>
      </c>
      <c r="BF259" s="119">
        <f t="shared" si="35"/>
        <v>0</v>
      </c>
      <c r="BG259" s="119">
        <f t="shared" si="36"/>
        <v>0</v>
      </c>
      <c r="BH259" s="119">
        <f t="shared" si="37"/>
        <v>0</v>
      </c>
      <c r="BI259" s="119">
        <f t="shared" si="38"/>
        <v>0</v>
      </c>
      <c r="BJ259" s="3" t="s">
        <v>75</v>
      </c>
      <c r="BK259" s="119">
        <f t="shared" si="39"/>
        <v>0</v>
      </c>
      <c r="BL259" s="3" t="s">
        <v>85</v>
      </c>
      <c r="BM259" s="118" t="s">
        <v>608</v>
      </c>
    </row>
    <row r="260" spans="1:65" s="15" customFormat="1" ht="16.5" customHeight="1">
      <c r="A260" s="12"/>
      <c r="B260" s="104"/>
      <c r="C260" s="120" t="s">
        <v>609</v>
      </c>
      <c r="D260" s="120" t="s">
        <v>88</v>
      </c>
      <c r="E260" s="121" t="s">
        <v>610</v>
      </c>
      <c r="F260" s="122" t="s">
        <v>611</v>
      </c>
      <c r="G260" s="123" t="s">
        <v>182</v>
      </c>
      <c r="H260" s="124">
        <v>54</v>
      </c>
      <c r="I260" s="125"/>
      <c r="J260" s="126">
        <f t="shared" si="30"/>
        <v>0</v>
      </c>
      <c r="K260" s="127"/>
      <c r="L260" s="128"/>
      <c r="M260" s="129" t="s">
        <v>10</v>
      </c>
      <c r="N260" s="130" t="s">
        <v>30</v>
      </c>
      <c r="O260" s="115"/>
      <c r="P260" s="116">
        <f t="shared" si="31"/>
        <v>0</v>
      </c>
      <c r="Q260" s="116">
        <v>2E-3</v>
      </c>
      <c r="R260" s="116">
        <f t="shared" si="32"/>
        <v>0.108</v>
      </c>
      <c r="S260" s="116">
        <v>0</v>
      </c>
      <c r="T260" s="117">
        <f t="shared" si="33"/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18" t="s">
        <v>472</v>
      </c>
      <c r="AT260" s="118" t="s">
        <v>88</v>
      </c>
      <c r="AU260" s="118" t="s">
        <v>75</v>
      </c>
      <c r="AY260" s="3" t="s">
        <v>76</v>
      </c>
      <c r="BE260" s="119">
        <f t="shared" si="34"/>
        <v>0</v>
      </c>
      <c r="BF260" s="119">
        <f t="shared" si="35"/>
        <v>0</v>
      </c>
      <c r="BG260" s="119">
        <f t="shared" si="36"/>
        <v>0</v>
      </c>
      <c r="BH260" s="119">
        <f t="shared" si="37"/>
        <v>0</v>
      </c>
      <c r="BI260" s="119">
        <f t="shared" si="38"/>
        <v>0</v>
      </c>
      <c r="BJ260" s="3" t="s">
        <v>75</v>
      </c>
      <c r="BK260" s="119">
        <f t="shared" si="39"/>
        <v>0</v>
      </c>
      <c r="BL260" s="3" t="s">
        <v>472</v>
      </c>
      <c r="BM260" s="118" t="s">
        <v>612</v>
      </c>
    </row>
    <row r="261" spans="1:65" s="15" customFormat="1" ht="33" customHeight="1">
      <c r="A261" s="12"/>
      <c r="B261" s="104"/>
      <c r="C261" s="120" t="s">
        <v>613</v>
      </c>
      <c r="D261" s="120" t="s">
        <v>88</v>
      </c>
      <c r="E261" s="121" t="s">
        <v>614</v>
      </c>
      <c r="F261" s="122" t="s">
        <v>615</v>
      </c>
      <c r="G261" s="123" t="s">
        <v>182</v>
      </c>
      <c r="H261" s="124">
        <v>1</v>
      </c>
      <c r="I261" s="125"/>
      <c r="J261" s="126">
        <f t="shared" si="30"/>
        <v>0</v>
      </c>
      <c r="K261" s="127"/>
      <c r="L261" s="128"/>
      <c r="M261" s="129" t="s">
        <v>10</v>
      </c>
      <c r="N261" s="130" t="s">
        <v>30</v>
      </c>
      <c r="O261" s="115"/>
      <c r="P261" s="116">
        <f t="shared" si="31"/>
        <v>0</v>
      </c>
      <c r="Q261" s="116">
        <v>1.32E-3</v>
      </c>
      <c r="R261" s="116">
        <f t="shared" si="32"/>
        <v>1.32E-3</v>
      </c>
      <c r="S261" s="116">
        <v>0</v>
      </c>
      <c r="T261" s="117">
        <f t="shared" si="33"/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18" t="s">
        <v>91</v>
      </c>
      <c r="AT261" s="118" t="s">
        <v>88</v>
      </c>
      <c r="AU261" s="118" t="s">
        <v>75</v>
      </c>
      <c r="AY261" s="3" t="s">
        <v>76</v>
      </c>
      <c r="BE261" s="119">
        <f t="shared" si="34"/>
        <v>0</v>
      </c>
      <c r="BF261" s="119">
        <f t="shared" si="35"/>
        <v>0</v>
      </c>
      <c r="BG261" s="119">
        <f t="shared" si="36"/>
        <v>0</v>
      </c>
      <c r="BH261" s="119">
        <f t="shared" si="37"/>
        <v>0</v>
      </c>
      <c r="BI261" s="119">
        <f t="shared" si="38"/>
        <v>0</v>
      </c>
      <c r="BJ261" s="3" t="s">
        <v>75</v>
      </c>
      <c r="BK261" s="119">
        <f t="shared" si="39"/>
        <v>0</v>
      </c>
      <c r="BL261" s="3" t="s">
        <v>85</v>
      </c>
      <c r="BM261" s="118" t="s">
        <v>616</v>
      </c>
    </row>
    <row r="262" spans="1:65" s="15" customFormat="1" ht="37.799999999999997" customHeight="1">
      <c r="A262" s="12"/>
      <c r="B262" s="104"/>
      <c r="C262" s="120" t="s">
        <v>617</v>
      </c>
      <c r="D262" s="120" t="s">
        <v>88</v>
      </c>
      <c r="E262" s="121" t="s">
        <v>618</v>
      </c>
      <c r="F262" s="122" t="s">
        <v>619</v>
      </c>
      <c r="G262" s="123" t="s">
        <v>182</v>
      </c>
      <c r="H262" s="124">
        <v>6</v>
      </c>
      <c r="I262" s="125"/>
      <c r="J262" s="126">
        <f t="shared" si="30"/>
        <v>0</v>
      </c>
      <c r="K262" s="127"/>
      <c r="L262" s="128"/>
      <c r="M262" s="129" t="s">
        <v>10</v>
      </c>
      <c r="N262" s="130" t="s">
        <v>30</v>
      </c>
      <c r="O262" s="115"/>
      <c r="P262" s="116">
        <f t="shared" si="31"/>
        <v>0</v>
      </c>
      <c r="Q262" s="116">
        <v>1.49E-3</v>
      </c>
      <c r="R262" s="116">
        <f t="shared" si="32"/>
        <v>8.94E-3</v>
      </c>
      <c r="S262" s="116">
        <v>0</v>
      </c>
      <c r="T262" s="117">
        <f t="shared" si="33"/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18" t="s">
        <v>91</v>
      </c>
      <c r="AT262" s="118" t="s">
        <v>88</v>
      </c>
      <c r="AU262" s="118" t="s">
        <v>75</v>
      </c>
      <c r="AY262" s="3" t="s">
        <v>76</v>
      </c>
      <c r="BE262" s="119">
        <f t="shared" si="34"/>
        <v>0</v>
      </c>
      <c r="BF262" s="119">
        <f t="shared" si="35"/>
        <v>0</v>
      </c>
      <c r="BG262" s="119">
        <f t="shared" si="36"/>
        <v>0</v>
      </c>
      <c r="BH262" s="119">
        <f t="shared" si="37"/>
        <v>0</v>
      </c>
      <c r="BI262" s="119">
        <f t="shared" si="38"/>
        <v>0</v>
      </c>
      <c r="BJ262" s="3" t="s">
        <v>75</v>
      </c>
      <c r="BK262" s="119">
        <f t="shared" si="39"/>
        <v>0</v>
      </c>
      <c r="BL262" s="3" t="s">
        <v>85</v>
      </c>
      <c r="BM262" s="118" t="s">
        <v>620</v>
      </c>
    </row>
    <row r="263" spans="1:65" s="15" customFormat="1" ht="24.15" customHeight="1">
      <c r="A263" s="12"/>
      <c r="B263" s="104"/>
      <c r="C263" s="105" t="s">
        <v>621</v>
      </c>
      <c r="D263" s="105" t="s">
        <v>81</v>
      </c>
      <c r="E263" s="106" t="s">
        <v>622</v>
      </c>
      <c r="F263" s="107" t="s">
        <v>623</v>
      </c>
      <c r="G263" s="108" t="s">
        <v>182</v>
      </c>
      <c r="H263" s="109">
        <v>3</v>
      </c>
      <c r="I263" s="110"/>
      <c r="J263" s="111">
        <f t="shared" si="30"/>
        <v>0</v>
      </c>
      <c r="K263" s="112"/>
      <c r="L263" s="13"/>
      <c r="M263" s="113" t="s">
        <v>10</v>
      </c>
      <c r="N263" s="114" t="s">
        <v>30</v>
      </c>
      <c r="O263" s="115"/>
      <c r="P263" s="116">
        <f t="shared" si="31"/>
        <v>0</v>
      </c>
      <c r="Q263" s="116">
        <v>1E-4</v>
      </c>
      <c r="R263" s="116">
        <f t="shared" si="32"/>
        <v>3.0000000000000003E-4</v>
      </c>
      <c r="S263" s="116">
        <v>0</v>
      </c>
      <c r="T263" s="117">
        <f t="shared" si="33"/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18" t="s">
        <v>85</v>
      </c>
      <c r="AT263" s="118" t="s">
        <v>81</v>
      </c>
      <c r="AU263" s="118" t="s">
        <v>75</v>
      </c>
      <c r="AY263" s="3" t="s">
        <v>76</v>
      </c>
      <c r="BE263" s="119">
        <f t="shared" si="34"/>
        <v>0</v>
      </c>
      <c r="BF263" s="119">
        <f t="shared" si="35"/>
        <v>0</v>
      </c>
      <c r="BG263" s="119">
        <f t="shared" si="36"/>
        <v>0</v>
      </c>
      <c r="BH263" s="119">
        <f t="shared" si="37"/>
        <v>0</v>
      </c>
      <c r="BI263" s="119">
        <f t="shared" si="38"/>
        <v>0</v>
      </c>
      <c r="BJ263" s="3" t="s">
        <v>75</v>
      </c>
      <c r="BK263" s="119">
        <f t="shared" si="39"/>
        <v>0</v>
      </c>
      <c r="BL263" s="3" t="s">
        <v>85</v>
      </c>
      <c r="BM263" s="118" t="s">
        <v>624</v>
      </c>
    </row>
    <row r="264" spans="1:65" s="15" customFormat="1" ht="37.799999999999997" customHeight="1">
      <c r="A264" s="12"/>
      <c r="B264" s="104"/>
      <c r="C264" s="120" t="s">
        <v>625</v>
      </c>
      <c r="D264" s="120" t="s">
        <v>88</v>
      </c>
      <c r="E264" s="121" t="s">
        <v>626</v>
      </c>
      <c r="F264" s="122" t="s">
        <v>627</v>
      </c>
      <c r="G264" s="123" t="s">
        <v>182</v>
      </c>
      <c r="H264" s="124">
        <v>3</v>
      </c>
      <c r="I264" s="125"/>
      <c r="J264" s="126">
        <f t="shared" si="30"/>
        <v>0</v>
      </c>
      <c r="K264" s="127"/>
      <c r="L264" s="128"/>
      <c r="M264" s="129" t="s">
        <v>10</v>
      </c>
      <c r="N264" s="130" t="s">
        <v>30</v>
      </c>
      <c r="O264" s="115"/>
      <c r="P264" s="116">
        <f t="shared" si="31"/>
        <v>0</v>
      </c>
      <c r="Q264" s="116">
        <v>1.0200000000000001E-3</v>
      </c>
      <c r="R264" s="116">
        <f t="shared" si="32"/>
        <v>3.0600000000000002E-3</v>
      </c>
      <c r="S264" s="116">
        <v>0</v>
      </c>
      <c r="T264" s="117">
        <f t="shared" si="33"/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18" t="s">
        <v>91</v>
      </c>
      <c r="AT264" s="118" t="s">
        <v>88</v>
      </c>
      <c r="AU264" s="118" t="s">
        <v>75</v>
      </c>
      <c r="AY264" s="3" t="s">
        <v>76</v>
      </c>
      <c r="BE264" s="119">
        <f t="shared" si="34"/>
        <v>0</v>
      </c>
      <c r="BF264" s="119">
        <f t="shared" si="35"/>
        <v>0</v>
      </c>
      <c r="BG264" s="119">
        <f t="shared" si="36"/>
        <v>0</v>
      </c>
      <c r="BH264" s="119">
        <f t="shared" si="37"/>
        <v>0</v>
      </c>
      <c r="BI264" s="119">
        <f t="shared" si="38"/>
        <v>0</v>
      </c>
      <c r="BJ264" s="3" t="s">
        <v>75</v>
      </c>
      <c r="BK264" s="119">
        <f t="shared" si="39"/>
        <v>0</v>
      </c>
      <c r="BL264" s="3" t="s">
        <v>85</v>
      </c>
      <c r="BM264" s="118" t="s">
        <v>628</v>
      </c>
    </row>
    <row r="265" spans="1:65" s="15" customFormat="1" ht="24.15" customHeight="1">
      <c r="A265" s="12"/>
      <c r="B265" s="104"/>
      <c r="C265" s="105" t="s">
        <v>629</v>
      </c>
      <c r="D265" s="105" t="s">
        <v>81</v>
      </c>
      <c r="E265" s="106" t="s">
        <v>630</v>
      </c>
      <c r="F265" s="107" t="s">
        <v>631</v>
      </c>
      <c r="G265" s="108" t="s">
        <v>182</v>
      </c>
      <c r="H265" s="109">
        <v>15</v>
      </c>
      <c r="I265" s="110"/>
      <c r="J265" s="111">
        <f t="shared" si="30"/>
        <v>0</v>
      </c>
      <c r="K265" s="112"/>
      <c r="L265" s="13"/>
      <c r="M265" s="113" t="s">
        <v>10</v>
      </c>
      <c r="N265" s="114" t="s">
        <v>30</v>
      </c>
      <c r="O265" s="115"/>
      <c r="P265" s="116">
        <f t="shared" si="31"/>
        <v>0</v>
      </c>
      <c r="Q265" s="116">
        <v>0</v>
      </c>
      <c r="R265" s="116">
        <f t="shared" si="32"/>
        <v>0</v>
      </c>
      <c r="S265" s="116">
        <v>2.2499999999999998E-3</v>
      </c>
      <c r="T265" s="117">
        <f t="shared" si="33"/>
        <v>3.3749999999999995E-2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18" t="s">
        <v>85</v>
      </c>
      <c r="AT265" s="118" t="s">
        <v>81</v>
      </c>
      <c r="AU265" s="118" t="s">
        <v>75</v>
      </c>
      <c r="AY265" s="3" t="s">
        <v>76</v>
      </c>
      <c r="BE265" s="119">
        <f t="shared" si="34"/>
        <v>0</v>
      </c>
      <c r="BF265" s="119">
        <f t="shared" si="35"/>
        <v>0</v>
      </c>
      <c r="BG265" s="119">
        <f t="shared" si="36"/>
        <v>0</v>
      </c>
      <c r="BH265" s="119">
        <f t="shared" si="37"/>
        <v>0</v>
      </c>
      <c r="BI265" s="119">
        <f t="shared" si="38"/>
        <v>0</v>
      </c>
      <c r="BJ265" s="3" t="s">
        <v>75</v>
      </c>
      <c r="BK265" s="119">
        <f t="shared" si="39"/>
        <v>0</v>
      </c>
      <c r="BL265" s="3" t="s">
        <v>85</v>
      </c>
      <c r="BM265" s="118" t="s">
        <v>632</v>
      </c>
    </row>
    <row r="266" spans="1:65" s="15" customFormat="1" ht="24.15" customHeight="1">
      <c r="A266" s="12"/>
      <c r="B266" s="104"/>
      <c r="C266" s="105" t="s">
        <v>633</v>
      </c>
      <c r="D266" s="105" t="s">
        <v>81</v>
      </c>
      <c r="E266" s="106" t="s">
        <v>634</v>
      </c>
      <c r="F266" s="107" t="s">
        <v>635</v>
      </c>
      <c r="G266" s="108" t="s">
        <v>182</v>
      </c>
      <c r="H266" s="109">
        <v>12</v>
      </c>
      <c r="I266" s="110"/>
      <c r="J266" s="111">
        <f t="shared" si="30"/>
        <v>0</v>
      </c>
      <c r="K266" s="112"/>
      <c r="L266" s="13"/>
      <c r="M266" s="113" t="s">
        <v>10</v>
      </c>
      <c r="N266" s="114" t="s">
        <v>30</v>
      </c>
      <c r="O266" s="115"/>
      <c r="P266" s="116">
        <f t="shared" si="31"/>
        <v>0</v>
      </c>
      <c r="Q266" s="116">
        <v>0</v>
      </c>
      <c r="R266" s="116">
        <f t="shared" si="32"/>
        <v>0</v>
      </c>
      <c r="S266" s="116">
        <v>0</v>
      </c>
      <c r="T266" s="117">
        <f t="shared" si="33"/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18" t="s">
        <v>85</v>
      </c>
      <c r="AT266" s="118" t="s">
        <v>81</v>
      </c>
      <c r="AU266" s="118" t="s">
        <v>75</v>
      </c>
      <c r="AY266" s="3" t="s">
        <v>76</v>
      </c>
      <c r="BE266" s="119">
        <f t="shared" si="34"/>
        <v>0</v>
      </c>
      <c r="BF266" s="119">
        <f t="shared" si="35"/>
        <v>0</v>
      </c>
      <c r="BG266" s="119">
        <f t="shared" si="36"/>
        <v>0</v>
      </c>
      <c r="BH266" s="119">
        <f t="shared" si="37"/>
        <v>0</v>
      </c>
      <c r="BI266" s="119">
        <f t="shared" si="38"/>
        <v>0</v>
      </c>
      <c r="BJ266" s="3" t="s">
        <v>75</v>
      </c>
      <c r="BK266" s="119">
        <f t="shared" si="39"/>
        <v>0</v>
      </c>
      <c r="BL266" s="3" t="s">
        <v>85</v>
      </c>
      <c r="BM266" s="118" t="s">
        <v>636</v>
      </c>
    </row>
    <row r="267" spans="1:65" s="15" customFormat="1" ht="24.15" customHeight="1">
      <c r="A267" s="12"/>
      <c r="B267" s="104"/>
      <c r="C267" s="120" t="s">
        <v>637</v>
      </c>
      <c r="D267" s="120" t="s">
        <v>88</v>
      </c>
      <c r="E267" s="121" t="s">
        <v>638</v>
      </c>
      <c r="F267" s="122" t="s">
        <v>639</v>
      </c>
      <c r="G267" s="123" t="s">
        <v>182</v>
      </c>
      <c r="H267" s="124">
        <v>12</v>
      </c>
      <c r="I267" s="125"/>
      <c r="J267" s="126">
        <f t="shared" si="30"/>
        <v>0</v>
      </c>
      <c r="K267" s="127"/>
      <c r="L267" s="128"/>
      <c r="M267" s="129" t="s">
        <v>10</v>
      </c>
      <c r="N267" s="130" t="s">
        <v>30</v>
      </c>
      <c r="O267" s="115"/>
      <c r="P267" s="116">
        <f t="shared" si="31"/>
        <v>0</v>
      </c>
      <c r="Q267" s="116">
        <v>3.5699999999999998E-3</v>
      </c>
      <c r="R267" s="116">
        <f t="shared" si="32"/>
        <v>4.2839999999999996E-2</v>
      </c>
      <c r="S267" s="116">
        <v>0</v>
      </c>
      <c r="T267" s="117">
        <f t="shared" si="33"/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18" t="s">
        <v>91</v>
      </c>
      <c r="AT267" s="118" t="s">
        <v>88</v>
      </c>
      <c r="AU267" s="118" t="s">
        <v>75</v>
      </c>
      <c r="AY267" s="3" t="s">
        <v>76</v>
      </c>
      <c r="BE267" s="119">
        <f t="shared" si="34"/>
        <v>0</v>
      </c>
      <c r="BF267" s="119">
        <f t="shared" si="35"/>
        <v>0</v>
      </c>
      <c r="BG267" s="119">
        <f t="shared" si="36"/>
        <v>0</v>
      </c>
      <c r="BH267" s="119">
        <f t="shared" si="37"/>
        <v>0</v>
      </c>
      <c r="BI267" s="119">
        <f t="shared" si="38"/>
        <v>0</v>
      </c>
      <c r="BJ267" s="3" t="s">
        <v>75</v>
      </c>
      <c r="BK267" s="119">
        <f t="shared" si="39"/>
        <v>0</v>
      </c>
      <c r="BL267" s="3" t="s">
        <v>85</v>
      </c>
      <c r="BM267" s="118" t="s">
        <v>640</v>
      </c>
    </row>
    <row r="268" spans="1:65" s="15" customFormat="1" ht="24.15" customHeight="1">
      <c r="A268" s="12"/>
      <c r="B268" s="104"/>
      <c r="C268" s="105" t="s">
        <v>641</v>
      </c>
      <c r="D268" s="105" t="s">
        <v>81</v>
      </c>
      <c r="E268" s="106" t="s">
        <v>642</v>
      </c>
      <c r="F268" s="107" t="s">
        <v>643</v>
      </c>
      <c r="G268" s="108" t="s">
        <v>182</v>
      </c>
      <c r="H268" s="109">
        <v>55</v>
      </c>
      <c r="I268" s="110"/>
      <c r="J268" s="111">
        <f t="shared" si="30"/>
        <v>0</v>
      </c>
      <c r="K268" s="112"/>
      <c r="L268" s="13"/>
      <c r="M268" s="113" t="s">
        <v>10</v>
      </c>
      <c r="N268" s="114" t="s">
        <v>30</v>
      </c>
      <c r="O268" s="115"/>
      <c r="P268" s="116">
        <f t="shared" si="31"/>
        <v>0</v>
      </c>
      <c r="Q268" s="116">
        <v>0</v>
      </c>
      <c r="R268" s="116">
        <f t="shared" si="32"/>
        <v>0</v>
      </c>
      <c r="S268" s="116">
        <v>0</v>
      </c>
      <c r="T268" s="117">
        <f t="shared" si="33"/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18" t="s">
        <v>85</v>
      </c>
      <c r="AT268" s="118" t="s">
        <v>81</v>
      </c>
      <c r="AU268" s="118" t="s">
        <v>75</v>
      </c>
      <c r="AY268" s="3" t="s">
        <v>76</v>
      </c>
      <c r="BE268" s="119">
        <f t="shared" si="34"/>
        <v>0</v>
      </c>
      <c r="BF268" s="119">
        <f t="shared" si="35"/>
        <v>0</v>
      </c>
      <c r="BG268" s="119">
        <f t="shared" si="36"/>
        <v>0</v>
      </c>
      <c r="BH268" s="119">
        <f t="shared" si="37"/>
        <v>0</v>
      </c>
      <c r="BI268" s="119">
        <f t="shared" si="38"/>
        <v>0</v>
      </c>
      <c r="BJ268" s="3" t="s">
        <v>75</v>
      </c>
      <c r="BK268" s="119">
        <f t="shared" si="39"/>
        <v>0</v>
      </c>
      <c r="BL268" s="3" t="s">
        <v>85</v>
      </c>
      <c r="BM268" s="118" t="s">
        <v>644</v>
      </c>
    </row>
    <row r="269" spans="1:65" s="15" customFormat="1" ht="49.05" customHeight="1">
      <c r="A269" s="12"/>
      <c r="B269" s="104"/>
      <c r="C269" s="120" t="s">
        <v>645</v>
      </c>
      <c r="D269" s="120" t="s">
        <v>88</v>
      </c>
      <c r="E269" s="121" t="s">
        <v>646</v>
      </c>
      <c r="F269" s="122" t="s">
        <v>647</v>
      </c>
      <c r="G269" s="123" t="s">
        <v>182</v>
      </c>
      <c r="H269" s="124">
        <v>55</v>
      </c>
      <c r="I269" s="125"/>
      <c r="J269" s="126">
        <f t="shared" si="30"/>
        <v>0</v>
      </c>
      <c r="K269" s="127"/>
      <c r="L269" s="128"/>
      <c r="M269" s="129" t="s">
        <v>10</v>
      </c>
      <c r="N269" s="130" t="s">
        <v>30</v>
      </c>
      <c r="O269" s="115"/>
      <c r="P269" s="116">
        <f t="shared" si="31"/>
        <v>0</v>
      </c>
      <c r="Q269" s="116">
        <v>3.6999999999999999E-4</v>
      </c>
      <c r="R269" s="116">
        <f t="shared" si="32"/>
        <v>2.035E-2</v>
      </c>
      <c r="S269" s="116">
        <v>0</v>
      </c>
      <c r="T269" s="117">
        <f t="shared" si="33"/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18" t="s">
        <v>472</v>
      </c>
      <c r="AT269" s="118" t="s">
        <v>88</v>
      </c>
      <c r="AU269" s="118" t="s">
        <v>75</v>
      </c>
      <c r="AY269" s="3" t="s">
        <v>76</v>
      </c>
      <c r="BE269" s="119">
        <f t="shared" si="34"/>
        <v>0</v>
      </c>
      <c r="BF269" s="119">
        <f t="shared" si="35"/>
        <v>0</v>
      </c>
      <c r="BG269" s="119">
        <f t="shared" si="36"/>
        <v>0</v>
      </c>
      <c r="BH269" s="119">
        <f t="shared" si="37"/>
        <v>0</v>
      </c>
      <c r="BI269" s="119">
        <f t="shared" si="38"/>
        <v>0</v>
      </c>
      <c r="BJ269" s="3" t="s">
        <v>75</v>
      </c>
      <c r="BK269" s="119">
        <f t="shared" si="39"/>
        <v>0</v>
      </c>
      <c r="BL269" s="3" t="s">
        <v>472</v>
      </c>
      <c r="BM269" s="118" t="s">
        <v>648</v>
      </c>
    </row>
    <row r="270" spans="1:65" s="15" customFormat="1" ht="24.15" customHeight="1">
      <c r="A270" s="12"/>
      <c r="B270" s="104"/>
      <c r="C270" s="105" t="s">
        <v>649</v>
      </c>
      <c r="D270" s="105" t="s">
        <v>81</v>
      </c>
      <c r="E270" s="106" t="s">
        <v>650</v>
      </c>
      <c r="F270" s="107" t="s">
        <v>651</v>
      </c>
      <c r="G270" s="108" t="s">
        <v>182</v>
      </c>
      <c r="H270" s="109">
        <v>3</v>
      </c>
      <c r="I270" s="110"/>
      <c r="J270" s="111">
        <f t="shared" si="30"/>
        <v>0</v>
      </c>
      <c r="K270" s="112"/>
      <c r="L270" s="13"/>
      <c r="M270" s="113" t="s">
        <v>10</v>
      </c>
      <c r="N270" s="114" t="s">
        <v>30</v>
      </c>
      <c r="O270" s="115"/>
      <c r="P270" s="116">
        <f t="shared" si="31"/>
        <v>0</v>
      </c>
      <c r="Q270" s="116">
        <v>1.0000000000000001E-5</v>
      </c>
      <c r="R270" s="116">
        <f t="shared" si="32"/>
        <v>3.0000000000000004E-5</v>
      </c>
      <c r="S270" s="116">
        <v>0</v>
      </c>
      <c r="T270" s="117">
        <f t="shared" si="33"/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18" t="s">
        <v>85</v>
      </c>
      <c r="AT270" s="118" t="s">
        <v>81</v>
      </c>
      <c r="AU270" s="118" t="s">
        <v>75</v>
      </c>
      <c r="AY270" s="3" t="s">
        <v>76</v>
      </c>
      <c r="BE270" s="119">
        <f t="shared" si="34"/>
        <v>0</v>
      </c>
      <c r="BF270" s="119">
        <f t="shared" si="35"/>
        <v>0</v>
      </c>
      <c r="BG270" s="119">
        <f t="shared" si="36"/>
        <v>0</v>
      </c>
      <c r="BH270" s="119">
        <f t="shared" si="37"/>
        <v>0</v>
      </c>
      <c r="BI270" s="119">
        <f t="shared" si="38"/>
        <v>0</v>
      </c>
      <c r="BJ270" s="3" t="s">
        <v>75</v>
      </c>
      <c r="BK270" s="119">
        <f t="shared" si="39"/>
        <v>0</v>
      </c>
      <c r="BL270" s="3" t="s">
        <v>85</v>
      </c>
      <c r="BM270" s="118" t="s">
        <v>652</v>
      </c>
    </row>
    <row r="271" spans="1:65" s="15" customFormat="1" ht="44.25" customHeight="1">
      <c r="A271" s="12"/>
      <c r="B271" s="104"/>
      <c r="C271" s="120" t="s">
        <v>653</v>
      </c>
      <c r="D271" s="120" t="s">
        <v>88</v>
      </c>
      <c r="E271" s="121" t="s">
        <v>654</v>
      </c>
      <c r="F271" s="122" t="s">
        <v>655</v>
      </c>
      <c r="G271" s="123" t="s">
        <v>182</v>
      </c>
      <c r="H271" s="124">
        <v>3</v>
      </c>
      <c r="I271" s="125"/>
      <c r="J271" s="126">
        <f t="shared" si="30"/>
        <v>0</v>
      </c>
      <c r="K271" s="127"/>
      <c r="L271" s="128"/>
      <c r="M271" s="129" t="s">
        <v>10</v>
      </c>
      <c r="N271" s="130" t="s">
        <v>30</v>
      </c>
      <c r="O271" s="115"/>
      <c r="P271" s="116">
        <f t="shared" si="31"/>
        <v>0</v>
      </c>
      <c r="Q271" s="116">
        <v>3.6000000000000002E-4</v>
      </c>
      <c r="R271" s="116">
        <f t="shared" si="32"/>
        <v>1.08E-3</v>
      </c>
      <c r="S271" s="116">
        <v>0</v>
      </c>
      <c r="T271" s="117">
        <f t="shared" si="33"/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18" t="s">
        <v>91</v>
      </c>
      <c r="AT271" s="118" t="s">
        <v>88</v>
      </c>
      <c r="AU271" s="118" t="s">
        <v>75</v>
      </c>
      <c r="AY271" s="3" t="s">
        <v>76</v>
      </c>
      <c r="BE271" s="119">
        <f t="shared" si="34"/>
        <v>0</v>
      </c>
      <c r="BF271" s="119">
        <f t="shared" si="35"/>
        <v>0</v>
      </c>
      <c r="BG271" s="119">
        <f t="shared" si="36"/>
        <v>0</v>
      </c>
      <c r="BH271" s="119">
        <f t="shared" si="37"/>
        <v>0</v>
      </c>
      <c r="BI271" s="119">
        <f t="shared" si="38"/>
        <v>0</v>
      </c>
      <c r="BJ271" s="3" t="s">
        <v>75</v>
      </c>
      <c r="BK271" s="119">
        <f t="shared" si="39"/>
        <v>0</v>
      </c>
      <c r="BL271" s="3" t="s">
        <v>85</v>
      </c>
      <c r="BM271" s="118" t="s">
        <v>656</v>
      </c>
    </row>
    <row r="272" spans="1:65" s="15" customFormat="1" ht="24.15" customHeight="1">
      <c r="A272" s="12"/>
      <c r="B272" s="104"/>
      <c r="C272" s="105" t="s">
        <v>657</v>
      </c>
      <c r="D272" s="105" t="s">
        <v>81</v>
      </c>
      <c r="E272" s="106" t="s">
        <v>658</v>
      </c>
      <c r="F272" s="107" t="s">
        <v>659</v>
      </c>
      <c r="G272" s="108" t="s">
        <v>182</v>
      </c>
      <c r="H272" s="109">
        <v>12</v>
      </c>
      <c r="I272" s="110"/>
      <c r="J272" s="111">
        <f t="shared" si="30"/>
        <v>0</v>
      </c>
      <c r="K272" s="112"/>
      <c r="L272" s="13"/>
      <c r="M272" s="113" t="s">
        <v>10</v>
      </c>
      <c r="N272" s="114" t="s">
        <v>30</v>
      </c>
      <c r="O272" s="115"/>
      <c r="P272" s="116">
        <f t="shared" si="31"/>
        <v>0</v>
      </c>
      <c r="Q272" s="116">
        <v>0</v>
      </c>
      <c r="R272" s="116">
        <f t="shared" si="32"/>
        <v>0</v>
      </c>
      <c r="S272" s="116">
        <v>0</v>
      </c>
      <c r="T272" s="117">
        <f t="shared" si="33"/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18" t="s">
        <v>85</v>
      </c>
      <c r="AT272" s="118" t="s">
        <v>81</v>
      </c>
      <c r="AU272" s="118" t="s">
        <v>75</v>
      </c>
      <c r="AY272" s="3" t="s">
        <v>76</v>
      </c>
      <c r="BE272" s="119">
        <f t="shared" si="34"/>
        <v>0</v>
      </c>
      <c r="BF272" s="119">
        <f t="shared" si="35"/>
        <v>0</v>
      </c>
      <c r="BG272" s="119">
        <f t="shared" si="36"/>
        <v>0</v>
      </c>
      <c r="BH272" s="119">
        <f t="shared" si="37"/>
        <v>0</v>
      </c>
      <c r="BI272" s="119">
        <f t="shared" si="38"/>
        <v>0</v>
      </c>
      <c r="BJ272" s="3" t="s">
        <v>75</v>
      </c>
      <c r="BK272" s="119">
        <f t="shared" si="39"/>
        <v>0</v>
      </c>
      <c r="BL272" s="3" t="s">
        <v>85</v>
      </c>
      <c r="BM272" s="118" t="s">
        <v>660</v>
      </c>
    </row>
    <row r="273" spans="1:65" s="15" customFormat="1" ht="21.75" customHeight="1">
      <c r="A273" s="12"/>
      <c r="B273" s="104"/>
      <c r="C273" s="120" t="s">
        <v>661</v>
      </c>
      <c r="D273" s="120" t="s">
        <v>88</v>
      </c>
      <c r="E273" s="121" t="s">
        <v>662</v>
      </c>
      <c r="F273" s="122" t="s">
        <v>663</v>
      </c>
      <c r="G273" s="123" t="s">
        <v>182</v>
      </c>
      <c r="H273" s="124">
        <v>12</v>
      </c>
      <c r="I273" s="125"/>
      <c r="J273" s="126">
        <f t="shared" si="30"/>
        <v>0</v>
      </c>
      <c r="K273" s="127"/>
      <c r="L273" s="128"/>
      <c r="M273" s="129" t="s">
        <v>10</v>
      </c>
      <c r="N273" s="130" t="s">
        <v>30</v>
      </c>
      <c r="O273" s="115"/>
      <c r="P273" s="116">
        <f t="shared" si="31"/>
        <v>0</v>
      </c>
      <c r="Q273" s="116">
        <v>2.5999999999999998E-4</v>
      </c>
      <c r="R273" s="116">
        <f t="shared" si="32"/>
        <v>3.1199999999999995E-3</v>
      </c>
      <c r="S273" s="116">
        <v>0</v>
      </c>
      <c r="T273" s="117">
        <f t="shared" si="33"/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18" t="s">
        <v>91</v>
      </c>
      <c r="AT273" s="118" t="s">
        <v>88</v>
      </c>
      <c r="AU273" s="118" t="s">
        <v>75</v>
      </c>
      <c r="AY273" s="3" t="s">
        <v>76</v>
      </c>
      <c r="BE273" s="119">
        <f t="shared" si="34"/>
        <v>0</v>
      </c>
      <c r="BF273" s="119">
        <f t="shared" si="35"/>
        <v>0</v>
      </c>
      <c r="BG273" s="119">
        <f t="shared" si="36"/>
        <v>0</v>
      </c>
      <c r="BH273" s="119">
        <f t="shared" si="37"/>
        <v>0</v>
      </c>
      <c r="BI273" s="119">
        <f t="shared" si="38"/>
        <v>0</v>
      </c>
      <c r="BJ273" s="3" t="s">
        <v>75</v>
      </c>
      <c r="BK273" s="119">
        <f t="shared" si="39"/>
        <v>0</v>
      </c>
      <c r="BL273" s="3" t="s">
        <v>85</v>
      </c>
      <c r="BM273" s="118" t="s">
        <v>664</v>
      </c>
    </row>
    <row r="274" spans="1:65" s="15" customFormat="1" ht="24.15" customHeight="1">
      <c r="A274" s="12"/>
      <c r="B274" s="104"/>
      <c r="C274" s="105" t="s">
        <v>665</v>
      </c>
      <c r="D274" s="105" t="s">
        <v>81</v>
      </c>
      <c r="E274" s="106" t="s">
        <v>666</v>
      </c>
      <c r="F274" s="107" t="s">
        <v>667</v>
      </c>
      <c r="G274" s="108" t="s">
        <v>182</v>
      </c>
      <c r="H274" s="109">
        <v>17</v>
      </c>
      <c r="I274" s="110"/>
      <c r="J274" s="111">
        <f t="shared" si="30"/>
        <v>0</v>
      </c>
      <c r="K274" s="112"/>
      <c r="L274" s="13"/>
      <c r="M274" s="113" t="s">
        <v>10</v>
      </c>
      <c r="N274" s="114" t="s">
        <v>30</v>
      </c>
      <c r="O274" s="115"/>
      <c r="P274" s="116">
        <f t="shared" si="31"/>
        <v>0</v>
      </c>
      <c r="Q274" s="116">
        <v>0</v>
      </c>
      <c r="R274" s="116">
        <f t="shared" si="32"/>
        <v>0</v>
      </c>
      <c r="S274" s="116">
        <v>0</v>
      </c>
      <c r="T274" s="117">
        <f t="shared" si="33"/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18" t="s">
        <v>85</v>
      </c>
      <c r="AT274" s="118" t="s">
        <v>81</v>
      </c>
      <c r="AU274" s="118" t="s">
        <v>75</v>
      </c>
      <c r="AY274" s="3" t="s">
        <v>76</v>
      </c>
      <c r="BE274" s="119">
        <f t="shared" si="34"/>
        <v>0</v>
      </c>
      <c r="BF274" s="119">
        <f t="shared" si="35"/>
        <v>0</v>
      </c>
      <c r="BG274" s="119">
        <f t="shared" si="36"/>
        <v>0</v>
      </c>
      <c r="BH274" s="119">
        <f t="shared" si="37"/>
        <v>0</v>
      </c>
      <c r="BI274" s="119">
        <f t="shared" si="38"/>
        <v>0</v>
      </c>
      <c r="BJ274" s="3" t="s">
        <v>75</v>
      </c>
      <c r="BK274" s="119">
        <f t="shared" si="39"/>
        <v>0</v>
      </c>
      <c r="BL274" s="3" t="s">
        <v>85</v>
      </c>
      <c r="BM274" s="118" t="s">
        <v>668</v>
      </c>
    </row>
    <row r="275" spans="1:65" s="15" customFormat="1" ht="16.5" customHeight="1">
      <c r="A275" s="12"/>
      <c r="B275" s="104"/>
      <c r="C275" s="120" t="s">
        <v>669</v>
      </c>
      <c r="D275" s="120" t="s">
        <v>88</v>
      </c>
      <c r="E275" s="121" t="s">
        <v>670</v>
      </c>
      <c r="F275" s="122" t="s">
        <v>671</v>
      </c>
      <c r="G275" s="123" t="s">
        <v>182</v>
      </c>
      <c r="H275" s="124">
        <v>17</v>
      </c>
      <c r="I275" s="125"/>
      <c r="J275" s="126">
        <f t="shared" si="30"/>
        <v>0</v>
      </c>
      <c r="K275" s="127"/>
      <c r="L275" s="128"/>
      <c r="M275" s="129" t="s">
        <v>10</v>
      </c>
      <c r="N275" s="130" t="s">
        <v>30</v>
      </c>
      <c r="O275" s="115"/>
      <c r="P275" s="116">
        <f t="shared" si="31"/>
        <v>0</v>
      </c>
      <c r="Q275" s="116">
        <v>2.5999999999999998E-4</v>
      </c>
      <c r="R275" s="116">
        <f t="shared" si="32"/>
        <v>4.4199999999999995E-3</v>
      </c>
      <c r="S275" s="116">
        <v>0</v>
      </c>
      <c r="T275" s="117">
        <f t="shared" si="33"/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18" t="s">
        <v>91</v>
      </c>
      <c r="AT275" s="118" t="s">
        <v>88</v>
      </c>
      <c r="AU275" s="118" t="s">
        <v>75</v>
      </c>
      <c r="AY275" s="3" t="s">
        <v>76</v>
      </c>
      <c r="BE275" s="119">
        <f t="shared" si="34"/>
        <v>0</v>
      </c>
      <c r="BF275" s="119">
        <f t="shared" si="35"/>
        <v>0</v>
      </c>
      <c r="BG275" s="119">
        <f t="shared" si="36"/>
        <v>0</v>
      </c>
      <c r="BH275" s="119">
        <f t="shared" si="37"/>
        <v>0</v>
      </c>
      <c r="BI275" s="119">
        <f t="shared" si="38"/>
        <v>0</v>
      </c>
      <c r="BJ275" s="3" t="s">
        <v>75</v>
      </c>
      <c r="BK275" s="119">
        <f t="shared" si="39"/>
        <v>0</v>
      </c>
      <c r="BL275" s="3" t="s">
        <v>85</v>
      </c>
      <c r="BM275" s="118" t="s">
        <v>672</v>
      </c>
    </row>
    <row r="276" spans="1:65" s="15" customFormat="1" ht="24.15" customHeight="1">
      <c r="A276" s="12"/>
      <c r="B276" s="104"/>
      <c r="C276" s="105" t="s">
        <v>673</v>
      </c>
      <c r="D276" s="105" t="s">
        <v>81</v>
      </c>
      <c r="E276" s="106" t="s">
        <v>674</v>
      </c>
      <c r="F276" s="107" t="s">
        <v>675</v>
      </c>
      <c r="G276" s="108" t="s">
        <v>132</v>
      </c>
      <c r="H276" s="109"/>
      <c r="I276" s="110"/>
      <c r="J276" s="111">
        <f t="shared" si="30"/>
        <v>0</v>
      </c>
      <c r="K276" s="112"/>
      <c r="L276" s="13"/>
      <c r="M276" s="113" t="s">
        <v>10</v>
      </c>
      <c r="N276" s="114" t="s">
        <v>30</v>
      </c>
      <c r="O276" s="115"/>
      <c r="P276" s="116">
        <f t="shared" si="31"/>
        <v>0</v>
      </c>
      <c r="Q276" s="116">
        <v>0</v>
      </c>
      <c r="R276" s="116">
        <f t="shared" si="32"/>
        <v>0</v>
      </c>
      <c r="S276" s="116">
        <v>0</v>
      </c>
      <c r="T276" s="117">
        <f t="shared" si="33"/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18" t="s">
        <v>85</v>
      </c>
      <c r="AT276" s="118" t="s">
        <v>81</v>
      </c>
      <c r="AU276" s="118" t="s">
        <v>75</v>
      </c>
      <c r="AY276" s="3" t="s">
        <v>76</v>
      </c>
      <c r="BE276" s="119">
        <f t="shared" si="34"/>
        <v>0</v>
      </c>
      <c r="BF276" s="119">
        <f t="shared" si="35"/>
        <v>0</v>
      </c>
      <c r="BG276" s="119">
        <f t="shared" si="36"/>
        <v>0</v>
      </c>
      <c r="BH276" s="119">
        <f t="shared" si="37"/>
        <v>0</v>
      </c>
      <c r="BI276" s="119">
        <f t="shared" si="38"/>
        <v>0</v>
      </c>
      <c r="BJ276" s="3" t="s">
        <v>75</v>
      </c>
      <c r="BK276" s="119">
        <f t="shared" si="39"/>
        <v>0</v>
      </c>
      <c r="BL276" s="3" t="s">
        <v>85</v>
      </c>
      <c r="BM276" s="118" t="s">
        <v>179</v>
      </c>
    </row>
    <row r="277" spans="1:65" s="15" customFormat="1" ht="24.15" customHeight="1">
      <c r="A277" s="12"/>
      <c r="B277" s="104"/>
      <c r="C277" s="105" t="s">
        <v>408</v>
      </c>
      <c r="D277" s="105" t="s">
        <v>81</v>
      </c>
      <c r="E277" s="106" t="s">
        <v>676</v>
      </c>
      <c r="F277" s="107" t="s">
        <v>677</v>
      </c>
      <c r="G277" s="108" t="s">
        <v>132</v>
      </c>
      <c r="H277" s="109"/>
      <c r="I277" s="110"/>
      <c r="J277" s="111">
        <f t="shared" si="30"/>
        <v>0</v>
      </c>
      <c r="K277" s="112"/>
      <c r="L277" s="13"/>
      <c r="M277" s="113" t="s">
        <v>10</v>
      </c>
      <c r="N277" s="114" t="s">
        <v>30</v>
      </c>
      <c r="O277" s="115"/>
      <c r="P277" s="116">
        <f t="shared" si="31"/>
        <v>0</v>
      </c>
      <c r="Q277" s="116">
        <v>0</v>
      </c>
      <c r="R277" s="116">
        <f t="shared" si="32"/>
        <v>0</v>
      </c>
      <c r="S277" s="116">
        <v>0</v>
      </c>
      <c r="T277" s="117">
        <f t="shared" si="33"/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18" t="s">
        <v>85</v>
      </c>
      <c r="AT277" s="118" t="s">
        <v>81</v>
      </c>
      <c r="AU277" s="118" t="s">
        <v>75</v>
      </c>
      <c r="AY277" s="3" t="s">
        <v>76</v>
      </c>
      <c r="BE277" s="119">
        <f t="shared" si="34"/>
        <v>0</v>
      </c>
      <c r="BF277" s="119">
        <f t="shared" si="35"/>
        <v>0</v>
      </c>
      <c r="BG277" s="119">
        <f t="shared" si="36"/>
        <v>0</v>
      </c>
      <c r="BH277" s="119">
        <f t="shared" si="37"/>
        <v>0</v>
      </c>
      <c r="BI277" s="119">
        <f t="shared" si="38"/>
        <v>0</v>
      </c>
      <c r="BJ277" s="3" t="s">
        <v>75</v>
      </c>
      <c r="BK277" s="119">
        <f t="shared" si="39"/>
        <v>0</v>
      </c>
      <c r="BL277" s="3" t="s">
        <v>85</v>
      </c>
      <c r="BM277" s="118" t="s">
        <v>678</v>
      </c>
    </row>
    <row r="278" spans="1:65" s="91" customFormat="1" ht="25.95" customHeight="1">
      <c r="B278" s="92"/>
      <c r="D278" s="93" t="s">
        <v>72</v>
      </c>
      <c r="E278" s="94" t="s">
        <v>88</v>
      </c>
      <c r="F278" s="94" t="s">
        <v>679</v>
      </c>
      <c r="I278" s="95"/>
      <c r="J278" s="72">
        <f>BK278</f>
        <v>0</v>
      </c>
      <c r="L278" s="92"/>
      <c r="M278" s="96"/>
      <c r="N278" s="97"/>
      <c r="O278" s="97"/>
      <c r="P278" s="98">
        <f>P279</f>
        <v>0</v>
      </c>
      <c r="Q278" s="97"/>
      <c r="R278" s="98">
        <f>R279</f>
        <v>0.10246000000000001</v>
      </c>
      <c r="S278" s="97"/>
      <c r="T278" s="99">
        <f>T279</f>
        <v>0</v>
      </c>
      <c r="AR278" s="93" t="s">
        <v>680</v>
      </c>
      <c r="AT278" s="100" t="s">
        <v>72</v>
      </c>
      <c r="AU278" s="100" t="s">
        <v>2</v>
      </c>
      <c r="AY278" s="93" t="s">
        <v>76</v>
      </c>
      <c r="BK278" s="101">
        <f>BK279</f>
        <v>0</v>
      </c>
    </row>
    <row r="279" spans="1:65" s="91" customFormat="1" ht="22.8" customHeight="1">
      <c r="B279" s="92"/>
      <c r="D279" s="93" t="s">
        <v>72</v>
      </c>
      <c r="E279" s="102" t="s">
        <v>681</v>
      </c>
      <c r="F279" s="102" t="s">
        <v>682</v>
      </c>
      <c r="I279" s="95"/>
      <c r="J279" s="103">
        <f>BK279</f>
        <v>0</v>
      </c>
      <c r="L279" s="92"/>
      <c r="M279" s="96"/>
      <c r="N279" s="97"/>
      <c r="O279" s="97"/>
      <c r="P279" s="98">
        <f>SUM(P280:P283)</f>
        <v>0</v>
      </c>
      <c r="Q279" s="97"/>
      <c r="R279" s="98">
        <f>SUM(R280:R283)</f>
        <v>0.10246000000000001</v>
      </c>
      <c r="S279" s="97"/>
      <c r="T279" s="99">
        <f>SUM(T280:T283)</f>
        <v>0</v>
      </c>
      <c r="AR279" s="93" t="s">
        <v>680</v>
      </c>
      <c r="AT279" s="100" t="s">
        <v>72</v>
      </c>
      <c r="AU279" s="100" t="s">
        <v>79</v>
      </c>
      <c r="AY279" s="93" t="s">
        <v>76</v>
      </c>
      <c r="BK279" s="101">
        <f>SUM(BK280:BK283)</f>
        <v>0</v>
      </c>
    </row>
    <row r="280" spans="1:65" s="15" customFormat="1" ht="16.5" customHeight="1">
      <c r="A280" s="12"/>
      <c r="B280" s="104"/>
      <c r="C280" s="105" t="s">
        <v>683</v>
      </c>
      <c r="D280" s="105" t="s">
        <v>81</v>
      </c>
      <c r="E280" s="106" t="s">
        <v>684</v>
      </c>
      <c r="F280" s="107" t="s">
        <v>685</v>
      </c>
      <c r="G280" s="108" t="s">
        <v>182</v>
      </c>
      <c r="H280" s="109">
        <v>175</v>
      </c>
      <c r="I280" s="110"/>
      <c r="J280" s="111">
        <f>ROUND(I280*H280,2)</f>
        <v>0</v>
      </c>
      <c r="K280" s="112"/>
      <c r="L280" s="13"/>
      <c r="M280" s="113" t="s">
        <v>10</v>
      </c>
      <c r="N280" s="114" t="s">
        <v>30</v>
      </c>
      <c r="O280" s="115"/>
      <c r="P280" s="116">
        <f>O280*H280</f>
        <v>0</v>
      </c>
      <c r="Q280" s="116">
        <v>0</v>
      </c>
      <c r="R280" s="116">
        <f>Q280*H280</f>
        <v>0</v>
      </c>
      <c r="S280" s="116">
        <v>0</v>
      </c>
      <c r="T280" s="117">
        <f>S280*H280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18" t="s">
        <v>686</v>
      </c>
      <c r="AT280" s="118" t="s">
        <v>81</v>
      </c>
      <c r="AU280" s="118" t="s">
        <v>75</v>
      </c>
      <c r="AY280" s="3" t="s">
        <v>76</v>
      </c>
      <c r="BE280" s="119">
        <f>IF(N280="základná",J280,0)</f>
        <v>0</v>
      </c>
      <c r="BF280" s="119">
        <f>IF(N280="znížená",J280,0)</f>
        <v>0</v>
      </c>
      <c r="BG280" s="119">
        <f>IF(N280="zákl. prenesená",J280,0)</f>
        <v>0</v>
      </c>
      <c r="BH280" s="119">
        <f>IF(N280="zníž. prenesená",J280,0)</f>
        <v>0</v>
      </c>
      <c r="BI280" s="119">
        <f>IF(N280="nulová",J280,0)</f>
        <v>0</v>
      </c>
      <c r="BJ280" s="3" t="s">
        <v>75</v>
      </c>
      <c r="BK280" s="119">
        <f>ROUND(I280*H280,2)</f>
        <v>0</v>
      </c>
      <c r="BL280" s="3" t="s">
        <v>686</v>
      </c>
      <c r="BM280" s="118" t="s">
        <v>687</v>
      </c>
    </row>
    <row r="281" spans="1:65" s="15" customFormat="1" ht="16.5" customHeight="1">
      <c r="A281" s="12"/>
      <c r="B281" s="104"/>
      <c r="C281" s="120" t="s">
        <v>688</v>
      </c>
      <c r="D281" s="120" t="s">
        <v>88</v>
      </c>
      <c r="E281" s="121" t="s">
        <v>689</v>
      </c>
      <c r="F281" s="122" t="s">
        <v>690</v>
      </c>
      <c r="G281" s="123" t="s">
        <v>182</v>
      </c>
      <c r="H281" s="124">
        <v>175</v>
      </c>
      <c r="I281" s="125"/>
      <c r="J281" s="126">
        <f>ROUND(I281*H281,2)</f>
        <v>0</v>
      </c>
      <c r="K281" s="127"/>
      <c r="L281" s="128"/>
      <c r="M281" s="129" t="s">
        <v>10</v>
      </c>
      <c r="N281" s="130" t="s">
        <v>30</v>
      </c>
      <c r="O281" s="115"/>
      <c r="P281" s="116">
        <f>O281*H281</f>
        <v>0</v>
      </c>
      <c r="Q281" s="116">
        <v>5.8E-4</v>
      </c>
      <c r="R281" s="116">
        <f>Q281*H281</f>
        <v>0.10150000000000001</v>
      </c>
      <c r="S281" s="116">
        <v>0</v>
      </c>
      <c r="T281" s="117">
        <f>S281*H281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18" t="s">
        <v>91</v>
      </c>
      <c r="AT281" s="118" t="s">
        <v>88</v>
      </c>
      <c r="AU281" s="118" t="s">
        <v>75</v>
      </c>
      <c r="AY281" s="3" t="s">
        <v>76</v>
      </c>
      <c r="BE281" s="119">
        <f>IF(N281="základná",J281,0)</f>
        <v>0</v>
      </c>
      <c r="BF281" s="119">
        <f>IF(N281="znížená",J281,0)</f>
        <v>0</v>
      </c>
      <c r="BG281" s="119">
        <f>IF(N281="zákl. prenesená",J281,0)</f>
        <v>0</v>
      </c>
      <c r="BH281" s="119">
        <f>IF(N281="zníž. prenesená",J281,0)</f>
        <v>0</v>
      </c>
      <c r="BI281" s="119">
        <f>IF(N281="nulová",J281,0)</f>
        <v>0</v>
      </c>
      <c r="BJ281" s="3" t="s">
        <v>75</v>
      </c>
      <c r="BK281" s="119">
        <f>ROUND(I281*H281,2)</f>
        <v>0</v>
      </c>
      <c r="BL281" s="3" t="s">
        <v>85</v>
      </c>
      <c r="BM281" s="118" t="s">
        <v>691</v>
      </c>
    </row>
    <row r="282" spans="1:65" s="15" customFormat="1" ht="16.5" customHeight="1">
      <c r="A282" s="12"/>
      <c r="B282" s="104"/>
      <c r="C282" s="105" t="s">
        <v>692</v>
      </c>
      <c r="D282" s="105" t="s">
        <v>81</v>
      </c>
      <c r="E282" s="106" t="s">
        <v>693</v>
      </c>
      <c r="F282" s="107" t="s">
        <v>694</v>
      </c>
      <c r="G282" s="108" t="s">
        <v>182</v>
      </c>
      <c r="H282" s="109">
        <v>2</v>
      </c>
      <c r="I282" s="110"/>
      <c r="J282" s="111">
        <f>ROUND(I282*H282,2)</f>
        <v>0</v>
      </c>
      <c r="K282" s="112"/>
      <c r="L282" s="13"/>
      <c r="M282" s="113" t="s">
        <v>10</v>
      </c>
      <c r="N282" s="114" t="s">
        <v>30</v>
      </c>
      <c r="O282" s="115"/>
      <c r="P282" s="116">
        <f>O282*H282</f>
        <v>0</v>
      </c>
      <c r="Q282" s="116">
        <v>0</v>
      </c>
      <c r="R282" s="116">
        <f>Q282*H282</f>
        <v>0</v>
      </c>
      <c r="S282" s="116">
        <v>0</v>
      </c>
      <c r="T282" s="117">
        <f>S282*H282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18" t="s">
        <v>686</v>
      </c>
      <c r="AT282" s="118" t="s">
        <v>81</v>
      </c>
      <c r="AU282" s="118" t="s">
        <v>75</v>
      </c>
      <c r="AY282" s="3" t="s">
        <v>76</v>
      </c>
      <c r="BE282" s="119">
        <f>IF(N282="základná",J282,0)</f>
        <v>0</v>
      </c>
      <c r="BF282" s="119">
        <f>IF(N282="znížená",J282,0)</f>
        <v>0</v>
      </c>
      <c r="BG282" s="119">
        <f>IF(N282="zákl. prenesená",J282,0)</f>
        <v>0</v>
      </c>
      <c r="BH282" s="119">
        <f>IF(N282="zníž. prenesená",J282,0)</f>
        <v>0</v>
      </c>
      <c r="BI282" s="119">
        <f>IF(N282="nulová",J282,0)</f>
        <v>0</v>
      </c>
      <c r="BJ282" s="3" t="s">
        <v>75</v>
      </c>
      <c r="BK282" s="119">
        <f>ROUND(I282*H282,2)</f>
        <v>0</v>
      </c>
      <c r="BL282" s="3" t="s">
        <v>686</v>
      </c>
      <c r="BM282" s="118" t="s">
        <v>695</v>
      </c>
    </row>
    <row r="283" spans="1:65" s="15" customFormat="1" ht="37.799999999999997" customHeight="1">
      <c r="A283" s="12"/>
      <c r="B283" s="104"/>
      <c r="C283" s="120" t="s">
        <v>696</v>
      </c>
      <c r="D283" s="120" t="s">
        <v>88</v>
      </c>
      <c r="E283" s="121" t="s">
        <v>697</v>
      </c>
      <c r="F283" s="122" t="s">
        <v>698</v>
      </c>
      <c r="G283" s="123" t="s">
        <v>182</v>
      </c>
      <c r="H283" s="124">
        <v>2</v>
      </c>
      <c r="I283" s="125"/>
      <c r="J283" s="126">
        <f>ROUND(I283*H283,2)</f>
        <v>0</v>
      </c>
      <c r="K283" s="127"/>
      <c r="L283" s="128"/>
      <c r="M283" s="129" t="s">
        <v>10</v>
      </c>
      <c r="N283" s="130" t="s">
        <v>30</v>
      </c>
      <c r="O283" s="115"/>
      <c r="P283" s="116">
        <f>O283*H283</f>
        <v>0</v>
      </c>
      <c r="Q283" s="116">
        <v>4.8000000000000001E-4</v>
      </c>
      <c r="R283" s="116">
        <f>Q283*H283</f>
        <v>9.6000000000000002E-4</v>
      </c>
      <c r="S283" s="116">
        <v>0</v>
      </c>
      <c r="T283" s="117">
        <f>S283*H283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18" t="s">
        <v>91</v>
      </c>
      <c r="AT283" s="118" t="s">
        <v>88</v>
      </c>
      <c r="AU283" s="118" t="s">
        <v>75</v>
      </c>
      <c r="AY283" s="3" t="s">
        <v>76</v>
      </c>
      <c r="BE283" s="119">
        <f>IF(N283="základná",J283,0)</f>
        <v>0</v>
      </c>
      <c r="BF283" s="119">
        <f>IF(N283="znížená",J283,0)</f>
        <v>0</v>
      </c>
      <c r="BG283" s="119">
        <f>IF(N283="zákl. prenesená",J283,0)</f>
        <v>0</v>
      </c>
      <c r="BH283" s="119">
        <f>IF(N283="zníž. prenesená",J283,0)</f>
        <v>0</v>
      </c>
      <c r="BI283" s="119">
        <f>IF(N283="nulová",J283,0)</f>
        <v>0</v>
      </c>
      <c r="BJ283" s="3" t="s">
        <v>75</v>
      </c>
      <c r="BK283" s="119">
        <f>ROUND(I283*H283,2)</f>
        <v>0</v>
      </c>
      <c r="BL283" s="3" t="s">
        <v>85</v>
      </c>
      <c r="BM283" s="118" t="s">
        <v>699</v>
      </c>
    </row>
    <row r="284" spans="1:65" s="91" customFormat="1" ht="25.95" customHeight="1">
      <c r="B284" s="92"/>
      <c r="D284" s="93" t="s">
        <v>72</v>
      </c>
      <c r="E284" s="94" t="s">
        <v>700</v>
      </c>
      <c r="F284" s="94" t="s">
        <v>701</v>
      </c>
      <c r="I284" s="95"/>
      <c r="J284" s="72">
        <f>BK284</f>
        <v>0</v>
      </c>
      <c r="L284" s="92"/>
      <c r="M284" s="96"/>
      <c r="N284" s="97"/>
      <c r="O284" s="97"/>
      <c r="P284" s="98">
        <f>SUM(P285:P286)</f>
        <v>0</v>
      </c>
      <c r="Q284" s="97"/>
      <c r="R284" s="98">
        <f>SUM(R285:R286)</f>
        <v>0</v>
      </c>
      <c r="S284" s="97"/>
      <c r="T284" s="99">
        <f>SUM(T285:T286)</f>
        <v>0</v>
      </c>
      <c r="AR284" s="93" t="s">
        <v>702</v>
      </c>
      <c r="AT284" s="100" t="s">
        <v>72</v>
      </c>
      <c r="AU284" s="100" t="s">
        <v>2</v>
      </c>
      <c r="AY284" s="93" t="s">
        <v>76</v>
      </c>
      <c r="BK284" s="101">
        <f>SUM(BK285:BK286)</f>
        <v>0</v>
      </c>
    </row>
    <row r="285" spans="1:65" s="15" customFormat="1" ht="33" customHeight="1">
      <c r="A285" s="12"/>
      <c r="B285" s="104"/>
      <c r="C285" s="105" t="s">
        <v>703</v>
      </c>
      <c r="D285" s="105" t="s">
        <v>81</v>
      </c>
      <c r="E285" s="106" t="s">
        <v>704</v>
      </c>
      <c r="F285" s="107" t="s">
        <v>705</v>
      </c>
      <c r="G285" s="108" t="s">
        <v>706</v>
      </c>
      <c r="H285" s="109">
        <v>112</v>
      </c>
      <c r="I285" s="110"/>
      <c r="J285" s="111">
        <f>ROUND(I285*H285,2)</f>
        <v>0</v>
      </c>
      <c r="K285" s="112"/>
      <c r="L285" s="13"/>
      <c r="M285" s="113" t="s">
        <v>10</v>
      </c>
      <c r="N285" s="114" t="s">
        <v>30</v>
      </c>
      <c r="O285" s="115"/>
      <c r="P285" s="116">
        <f>O285*H285</f>
        <v>0</v>
      </c>
      <c r="Q285" s="116">
        <v>0</v>
      </c>
      <c r="R285" s="116">
        <f>Q285*H285</f>
        <v>0</v>
      </c>
      <c r="S285" s="116">
        <v>0</v>
      </c>
      <c r="T285" s="117">
        <f>S285*H285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18" t="s">
        <v>707</v>
      </c>
      <c r="AT285" s="118" t="s">
        <v>81</v>
      </c>
      <c r="AU285" s="118" t="s">
        <v>79</v>
      </c>
      <c r="AY285" s="3" t="s">
        <v>76</v>
      </c>
      <c r="BE285" s="119">
        <f>IF(N285="základná",J285,0)</f>
        <v>0</v>
      </c>
      <c r="BF285" s="119">
        <f>IF(N285="znížená",J285,0)</f>
        <v>0</v>
      </c>
      <c r="BG285" s="119">
        <f>IF(N285="zákl. prenesená",J285,0)</f>
        <v>0</v>
      </c>
      <c r="BH285" s="119">
        <f>IF(N285="zníž. prenesená",J285,0)</f>
        <v>0</v>
      </c>
      <c r="BI285" s="119">
        <f>IF(N285="nulová",J285,0)</f>
        <v>0</v>
      </c>
      <c r="BJ285" s="3" t="s">
        <v>75</v>
      </c>
      <c r="BK285" s="119">
        <f>ROUND(I285*H285,2)</f>
        <v>0</v>
      </c>
      <c r="BL285" s="3" t="s">
        <v>707</v>
      </c>
      <c r="BM285" s="118" t="s">
        <v>708</v>
      </c>
    </row>
    <row r="286" spans="1:65" s="15" customFormat="1" ht="37.799999999999997" customHeight="1">
      <c r="A286" s="12"/>
      <c r="B286" s="104"/>
      <c r="C286" s="105" t="s">
        <v>709</v>
      </c>
      <c r="D286" s="105" t="s">
        <v>81</v>
      </c>
      <c r="E286" s="106" t="s">
        <v>710</v>
      </c>
      <c r="F286" s="107" t="s">
        <v>711</v>
      </c>
      <c r="G286" s="108" t="s">
        <v>706</v>
      </c>
      <c r="H286" s="109">
        <v>32</v>
      </c>
      <c r="I286" s="110"/>
      <c r="J286" s="111">
        <f>ROUND(I286*H286,2)</f>
        <v>0</v>
      </c>
      <c r="K286" s="112"/>
      <c r="L286" s="13"/>
      <c r="M286" s="113" t="s">
        <v>10</v>
      </c>
      <c r="N286" s="114" t="s">
        <v>30</v>
      </c>
      <c r="O286" s="115"/>
      <c r="P286" s="116">
        <f>O286*H286</f>
        <v>0</v>
      </c>
      <c r="Q286" s="116">
        <v>0</v>
      </c>
      <c r="R286" s="116">
        <f>Q286*H286</f>
        <v>0</v>
      </c>
      <c r="S286" s="116">
        <v>0</v>
      </c>
      <c r="T286" s="117">
        <f>S286*H286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18" t="s">
        <v>85</v>
      </c>
      <c r="AT286" s="118" t="s">
        <v>81</v>
      </c>
      <c r="AU286" s="118" t="s">
        <v>79</v>
      </c>
      <c r="AY286" s="3" t="s">
        <v>76</v>
      </c>
      <c r="BE286" s="119">
        <f>IF(N286="základná",J286,0)</f>
        <v>0</v>
      </c>
      <c r="BF286" s="119">
        <f>IF(N286="znížená",J286,0)</f>
        <v>0</v>
      </c>
      <c r="BG286" s="119">
        <f>IF(N286="zákl. prenesená",J286,0)</f>
        <v>0</v>
      </c>
      <c r="BH286" s="119">
        <f>IF(N286="zníž. prenesená",J286,0)</f>
        <v>0</v>
      </c>
      <c r="BI286" s="119">
        <f>IF(N286="nulová",J286,0)</f>
        <v>0</v>
      </c>
      <c r="BJ286" s="3" t="s">
        <v>75</v>
      </c>
      <c r="BK286" s="119">
        <f>ROUND(I286*H286,2)</f>
        <v>0</v>
      </c>
      <c r="BL286" s="3" t="s">
        <v>85</v>
      </c>
      <c r="BM286" s="118" t="s">
        <v>712</v>
      </c>
    </row>
    <row r="287" spans="1:65" s="15" customFormat="1" ht="49.95" customHeight="1">
      <c r="A287" s="12"/>
      <c r="B287" s="13"/>
      <c r="C287" s="12"/>
      <c r="D287" s="12"/>
      <c r="E287" s="94" t="s">
        <v>713</v>
      </c>
      <c r="F287" s="94" t="s">
        <v>714</v>
      </c>
      <c r="G287" s="12"/>
      <c r="H287" s="12"/>
      <c r="I287" s="12"/>
      <c r="J287" s="72">
        <f t="shared" ref="J287:J292" si="40">BK287</f>
        <v>0</v>
      </c>
      <c r="K287" s="12"/>
      <c r="L287" s="13"/>
      <c r="M287" s="131"/>
      <c r="N287" s="132"/>
      <c r="O287" s="115"/>
      <c r="P287" s="115"/>
      <c r="Q287" s="115"/>
      <c r="R287" s="115"/>
      <c r="S287" s="115"/>
      <c r="T287" s="13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3" t="s">
        <v>72</v>
      </c>
      <c r="AU287" s="3" t="s">
        <v>2</v>
      </c>
      <c r="AY287" s="3" t="s">
        <v>715</v>
      </c>
      <c r="BK287" s="119">
        <f>SUM(BK288:BK292)</f>
        <v>0</v>
      </c>
    </row>
    <row r="288" spans="1:65" s="15" customFormat="1" ht="16.350000000000001" customHeight="1">
      <c r="A288" s="12"/>
      <c r="B288" s="13"/>
      <c r="C288" s="134" t="s">
        <v>10</v>
      </c>
      <c r="D288" s="134" t="s">
        <v>81</v>
      </c>
      <c r="E288" s="135" t="s">
        <v>10</v>
      </c>
      <c r="F288" s="136" t="s">
        <v>10</v>
      </c>
      <c r="G288" s="137" t="s">
        <v>10</v>
      </c>
      <c r="H288" s="138"/>
      <c r="I288" s="139"/>
      <c r="J288" s="140">
        <f t="shared" si="40"/>
        <v>0</v>
      </c>
      <c r="K288" s="141"/>
      <c r="L288" s="13"/>
      <c r="M288" s="142" t="s">
        <v>10</v>
      </c>
      <c r="N288" s="143" t="s">
        <v>30</v>
      </c>
      <c r="O288" s="115"/>
      <c r="P288" s="115"/>
      <c r="Q288" s="115"/>
      <c r="R288" s="115"/>
      <c r="S288" s="115"/>
      <c r="T288" s="133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3" t="s">
        <v>715</v>
      </c>
      <c r="AU288" s="3" t="s">
        <v>79</v>
      </c>
      <c r="AY288" s="3" t="s">
        <v>715</v>
      </c>
      <c r="BE288" s="119">
        <f>IF(N288="základná",J288,0)</f>
        <v>0</v>
      </c>
      <c r="BF288" s="119">
        <f>IF(N288="znížená",J288,0)</f>
        <v>0</v>
      </c>
      <c r="BG288" s="119">
        <f>IF(N288="zákl. prenesená",J288,0)</f>
        <v>0</v>
      </c>
      <c r="BH288" s="119">
        <f>IF(N288="zníž. prenesená",J288,0)</f>
        <v>0</v>
      </c>
      <c r="BI288" s="119">
        <f>IF(N288="nulová",J288,0)</f>
        <v>0</v>
      </c>
      <c r="BJ288" s="3" t="s">
        <v>75</v>
      </c>
      <c r="BK288" s="119">
        <f>I288*H288</f>
        <v>0</v>
      </c>
    </row>
    <row r="289" spans="1:63" s="15" customFormat="1" ht="16.350000000000001" customHeight="1">
      <c r="A289" s="12"/>
      <c r="B289" s="13"/>
      <c r="C289" s="134" t="s">
        <v>10</v>
      </c>
      <c r="D289" s="134" t="s">
        <v>81</v>
      </c>
      <c r="E289" s="135" t="s">
        <v>10</v>
      </c>
      <c r="F289" s="136" t="s">
        <v>10</v>
      </c>
      <c r="G289" s="137" t="s">
        <v>10</v>
      </c>
      <c r="H289" s="138"/>
      <c r="I289" s="139"/>
      <c r="J289" s="140">
        <f t="shared" si="40"/>
        <v>0</v>
      </c>
      <c r="K289" s="141"/>
      <c r="L289" s="13"/>
      <c r="M289" s="142" t="s">
        <v>10</v>
      </c>
      <c r="N289" s="143" t="s">
        <v>30</v>
      </c>
      <c r="O289" s="115"/>
      <c r="P289" s="115"/>
      <c r="Q289" s="115"/>
      <c r="R289" s="115"/>
      <c r="S289" s="115"/>
      <c r="T289" s="133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3" t="s">
        <v>715</v>
      </c>
      <c r="AU289" s="3" t="s">
        <v>79</v>
      </c>
      <c r="AY289" s="3" t="s">
        <v>715</v>
      </c>
      <c r="BE289" s="119">
        <f>IF(N289="základná",J289,0)</f>
        <v>0</v>
      </c>
      <c r="BF289" s="119">
        <f>IF(N289="znížená",J289,0)</f>
        <v>0</v>
      </c>
      <c r="BG289" s="119">
        <f>IF(N289="zákl. prenesená",J289,0)</f>
        <v>0</v>
      </c>
      <c r="BH289" s="119">
        <f>IF(N289="zníž. prenesená",J289,0)</f>
        <v>0</v>
      </c>
      <c r="BI289" s="119">
        <f>IF(N289="nulová",J289,0)</f>
        <v>0</v>
      </c>
      <c r="BJ289" s="3" t="s">
        <v>75</v>
      </c>
      <c r="BK289" s="119">
        <f>I289*H289</f>
        <v>0</v>
      </c>
    </row>
    <row r="290" spans="1:63" s="15" customFormat="1" ht="16.350000000000001" customHeight="1">
      <c r="A290" s="12"/>
      <c r="B290" s="13"/>
      <c r="C290" s="134" t="s">
        <v>10</v>
      </c>
      <c r="D290" s="134" t="s">
        <v>81</v>
      </c>
      <c r="E290" s="135" t="s">
        <v>10</v>
      </c>
      <c r="F290" s="136" t="s">
        <v>10</v>
      </c>
      <c r="G290" s="137" t="s">
        <v>10</v>
      </c>
      <c r="H290" s="138"/>
      <c r="I290" s="139"/>
      <c r="J290" s="140">
        <f t="shared" si="40"/>
        <v>0</v>
      </c>
      <c r="K290" s="141"/>
      <c r="L290" s="13"/>
      <c r="M290" s="142" t="s">
        <v>10</v>
      </c>
      <c r="N290" s="143" t="s">
        <v>30</v>
      </c>
      <c r="O290" s="115"/>
      <c r="P290" s="115"/>
      <c r="Q290" s="115"/>
      <c r="R290" s="115"/>
      <c r="S290" s="115"/>
      <c r="T290" s="13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3" t="s">
        <v>715</v>
      </c>
      <c r="AU290" s="3" t="s">
        <v>79</v>
      </c>
      <c r="AY290" s="3" t="s">
        <v>715</v>
      </c>
      <c r="BE290" s="119">
        <f>IF(N290="základná",J290,0)</f>
        <v>0</v>
      </c>
      <c r="BF290" s="119">
        <f>IF(N290="znížená",J290,0)</f>
        <v>0</v>
      </c>
      <c r="BG290" s="119">
        <f>IF(N290="zákl. prenesená",J290,0)</f>
        <v>0</v>
      </c>
      <c r="BH290" s="119">
        <f>IF(N290="zníž. prenesená",J290,0)</f>
        <v>0</v>
      </c>
      <c r="BI290" s="119">
        <f>IF(N290="nulová",J290,0)</f>
        <v>0</v>
      </c>
      <c r="BJ290" s="3" t="s">
        <v>75</v>
      </c>
      <c r="BK290" s="119">
        <f>I290*H290</f>
        <v>0</v>
      </c>
    </row>
    <row r="291" spans="1:63" s="15" customFormat="1" ht="16.350000000000001" customHeight="1">
      <c r="A291" s="12"/>
      <c r="B291" s="13"/>
      <c r="C291" s="134" t="s">
        <v>10</v>
      </c>
      <c r="D291" s="134" t="s">
        <v>81</v>
      </c>
      <c r="E291" s="135" t="s">
        <v>10</v>
      </c>
      <c r="F291" s="136" t="s">
        <v>10</v>
      </c>
      <c r="G291" s="137" t="s">
        <v>10</v>
      </c>
      <c r="H291" s="138"/>
      <c r="I291" s="139"/>
      <c r="J291" s="140">
        <f t="shared" si="40"/>
        <v>0</v>
      </c>
      <c r="K291" s="141"/>
      <c r="L291" s="13"/>
      <c r="M291" s="142" t="s">
        <v>10</v>
      </c>
      <c r="N291" s="143" t="s">
        <v>30</v>
      </c>
      <c r="O291" s="115"/>
      <c r="P291" s="115"/>
      <c r="Q291" s="115"/>
      <c r="R291" s="115"/>
      <c r="S291" s="115"/>
      <c r="T291" s="133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3" t="s">
        <v>715</v>
      </c>
      <c r="AU291" s="3" t="s">
        <v>79</v>
      </c>
      <c r="AY291" s="3" t="s">
        <v>715</v>
      </c>
      <c r="BE291" s="119">
        <f>IF(N291="základná",J291,0)</f>
        <v>0</v>
      </c>
      <c r="BF291" s="119">
        <f>IF(N291="znížená",J291,0)</f>
        <v>0</v>
      </c>
      <c r="BG291" s="119">
        <f>IF(N291="zákl. prenesená",J291,0)</f>
        <v>0</v>
      </c>
      <c r="BH291" s="119">
        <f>IF(N291="zníž. prenesená",J291,0)</f>
        <v>0</v>
      </c>
      <c r="BI291" s="119">
        <f>IF(N291="nulová",J291,0)</f>
        <v>0</v>
      </c>
      <c r="BJ291" s="3" t="s">
        <v>75</v>
      </c>
      <c r="BK291" s="119">
        <f>I291*H291</f>
        <v>0</v>
      </c>
    </row>
    <row r="292" spans="1:63" s="15" customFormat="1" ht="16.350000000000001" customHeight="1">
      <c r="A292" s="12"/>
      <c r="B292" s="13"/>
      <c r="C292" s="134" t="s">
        <v>10</v>
      </c>
      <c r="D292" s="134" t="s">
        <v>81</v>
      </c>
      <c r="E292" s="135" t="s">
        <v>10</v>
      </c>
      <c r="F292" s="136" t="s">
        <v>10</v>
      </c>
      <c r="G292" s="137" t="s">
        <v>10</v>
      </c>
      <c r="H292" s="138"/>
      <c r="I292" s="139"/>
      <c r="J292" s="140">
        <f t="shared" si="40"/>
        <v>0</v>
      </c>
      <c r="K292" s="141"/>
      <c r="L292" s="13"/>
      <c r="M292" s="142" t="s">
        <v>10</v>
      </c>
      <c r="N292" s="143" t="s">
        <v>30</v>
      </c>
      <c r="O292" s="144"/>
      <c r="P292" s="144"/>
      <c r="Q292" s="144"/>
      <c r="R292" s="144"/>
      <c r="S292" s="144"/>
      <c r="T292" s="145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3" t="s">
        <v>715</v>
      </c>
      <c r="AU292" s="3" t="s">
        <v>79</v>
      </c>
      <c r="AY292" s="3" t="s">
        <v>715</v>
      </c>
      <c r="BE292" s="119">
        <f>IF(N292="základná",J292,0)</f>
        <v>0</v>
      </c>
      <c r="BF292" s="119">
        <f>IF(N292="znížená",J292,0)</f>
        <v>0</v>
      </c>
      <c r="BG292" s="119">
        <f>IF(N292="zákl. prenesená",J292,0)</f>
        <v>0</v>
      </c>
      <c r="BH292" s="119">
        <f>IF(N292="zníž. prenesená",J292,0)</f>
        <v>0</v>
      </c>
      <c r="BI292" s="119">
        <f>IF(N292="nulová",J292,0)</f>
        <v>0</v>
      </c>
      <c r="BJ292" s="3" t="s">
        <v>75</v>
      </c>
      <c r="BK292" s="119">
        <f>I292*H292</f>
        <v>0</v>
      </c>
    </row>
    <row r="293" spans="1:63" s="15" customFormat="1" ht="6.9" customHeight="1">
      <c r="A293" s="12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13"/>
      <c r="M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</row>
  </sheetData>
  <autoFilter ref="C124:K29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88:N293">
      <formula1>"základná, znížená, nulová"</formula1>
    </dataValidation>
    <dataValidation type="list" allowBlank="1" showInputMessage="1" showErrorMessage="1" error="Povolené sú hodnoty K, M." sqref="D288:D293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5 - SO-05 Technický príst...</vt:lpstr>
      <vt:lpstr>'5 - SO-05 Technický príst...'!Názvy_tlače</vt:lpstr>
      <vt:lpstr>'5 - SO-05 Technický príst...'!Oblasť_tlače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2022-05-19T09:52:59Z</dcterms:created>
  <dcterms:modified xsi:type="dcterms:W3CDTF">2022-05-19T09:53:22Z</dcterms:modified>
</cp:coreProperties>
</file>