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Uzivatel\Desktop\Rozpočty v excely\Malinová\Prístavba k MŠ Borovce\"/>
    </mc:Choice>
  </mc:AlternateContent>
  <bookViews>
    <workbookView xWindow="0" yWindow="0" windowWidth="0" windowHeight="0"/>
  </bookViews>
  <sheets>
    <sheet name="Rekapitulácia stavby" sheetId="1" r:id="rId1"/>
    <sheet name="1-1 - SO 101 - Prístavba ..." sheetId="2" r:id="rId2"/>
    <sheet name="1-2 - SO 101 - Prístavba ..." sheetId="3" r:id="rId3"/>
    <sheet name="1-3 - SO 101 - Prístavba ..." sheetId="4" r:id="rId4"/>
    <sheet name="1-4 - SO 101 - Prístavba ..." sheetId="5" r:id="rId5"/>
    <sheet name="2 - SO 102 - Rampa pre im..." sheetId="6" r:id="rId6"/>
  </sheets>
  <definedNames>
    <definedName name="_xlnm.Print_Area" localSheetId="0">'Rekapitulácia stavby'!$D$4:$AO$76,'Rekapitulácia stavby'!$C$82:$AQ$101</definedName>
    <definedName name="_xlnm.Print_Titles" localSheetId="0">'Rekapitulácia stavby'!$92:$92</definedName>
    <definedName name="_xlnm._FilterDatabase" localSheetId="1" hidden="1">'1-1 - SO 101 - Prístavba ...'!$C$147:$K$720</definedName>
    <definedName name="_xlnm.Print_Area" localSheetId="1">'1-1 - SO 101 - Prístavba ...'!$C$4:$J$76,'1-1 - SO 101 - Prístavba ...'!$C$82:$J$127,'1-1 - SO 101 - Prístavba ...'!$C$133:$J$720</definedName>
    <definedName name="_xlnm.Print_Titles" localSheetId="1">'1-1 - SO 101 - Prístavba ...'!$147:$147</definedName>
    <definedName name="_xlnm._FilterDatabase" localSheetId="2" hidden="1">'1-2 - SO 101 - Prístavba ...'!$C$135:$K$267</definedName>
    <definedName name="_xlnm.Print_Area" localSheetId="2">'1-2 - SO 101 - Prístavba ...'!$C$4:$J$76,'1-2 - SO 101 - Prístavba ...'!$C$82:$J$115,'1-2 - SO 101 - Prístavba ...'!$C$121:$J$267</definedName>
    <definedName name="_xlnm.Print_Titles" localSheetId="2">'1-2 - SO 101 - Prístavba ...'!$135:$135</definedName>
    <definedName name="_xlnm._FilterDatabase" localSheetId="3" hidden="1">'1-3 - SO 101 - Prístavba ...'!$C$128:$K$206</definedName>
    <definedName name="_xlnm.Print_Area" localSheetId="3">'1-3 - SO 101 - Prístavba ...'!$C$4:$J$76,'1-3 - SO 101 - Prístavba ...'!$C$82:$J$108,'1-3 - SO 101 - Prístavba ...'!$C$114:$J$206</definedName>
    <definedName name="_xlnm.Print_Titles" localSheetId="3">'1-3 - SO 101 - Prístavba ...'!$128:$128</definedName>
    <definedName name="_xlnm._FilterDatabase" localSheetId="4" hidden="1">'1-4 - SO 101 - Prístavba ...'!$C$121:$K$125</definedName>
    <definedName name="_xlnm.Print_Area" localSheetId="4">'1-4 - SO 101 - Prístavba ...'!$C$4:$J$76,'1-4 - SO 101 - Prístavba ...'!$C$82:$J$101,'1-4 - SO 101 - Prístavba ...'!$C$107:$J$125</definedName>
    <definedName name="_xlnm.Print_Titles" localSheetId="4">'1-4 - SO 101 - Prístavba ...'!$121:$121</definedName>
    <definedName name="_xlnm._FilterDatabase" localSheetId="5" hidden="1">'2 - SO 102 - Rampa pre im...'!$C$123:$K$196</definedName>
    <definedName name="_xlnm.Print_Area" localSheetId="5">'2 - SO 102 - Rampa pre im...'!$C$4:$J$76,'2 - SO 102 - Rampa pre im...'!$C$82:$J$105,'2 - SO 102 - Rampa pre im...'!$C$111:$J$196</definedName>
    <definedName name="_xlnm.Print_Titles" localSheetId="5">'2 - SO 102 - Rampa pre im...'!$123:$123</definedName>
  </definedNames>
  <calcPr/>
</workbook>
</file>

<file path=xl/calcChain.xml><?xml version="1.0" encoding="utf-8"?>
<calcChain xmlns="http://schemas.openxmlformats.org/spreadsheetml/2006/main">
  <c i="6" l="1" r="J37"/>
  <c r="J36"/>
  <c i="1" r="AY100"/>
  <c i="6" r="J35"/>
  <c i="1" r="AX100"/>
  <c i="6" r="BI196"/>
  <c r="BH196"/>
  <c r="BG196"/>
  <c r="BE196"/>
  <c r="T196"/>
  <c r="R196"/>
  <c r="P196"/>
  <c r="BI194"/>
  <c r="BH194"/>
  <c r="BG194"/>
  <c r="BE194"/>
  <c r="T194"/>
  <c r="R194"/>
  <c r="P194"/>
  <c r="BI192"/>
  <c r="BH192"/>
  <c r="BG192"/>
  <c r="BE192"/>
  <c r="T192"/>
  <c r="R192"/>
  <c r="P192"/>
  <c r="BI190"/>
  <c r="BH190"/>
  <c r="BG190"/>
  <c r="BE190"/>
  <c r="T190"/>
  <c r="R190"/>
  <c r="P190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2"/>
  <c r="BH182"/>
  <c r="BG182"/>
  <c r="BE182"/>
  <c r="T182"/>
  <c r="T181"/>
  <c r="R182"/>
  <c r="R181"/>
  <c r="P182"/>
  <c r="P181"/>
  <c r="BI178"/>
  <c r="BH178"/>
  <c r="BG178"/>
  <c r="BE178"/>
  <c r="T178"/>
  <c r="R178"/>
  <c r="P178"/>
  <c r="BI176"/>
  <c r="BH176"/>
  <c r="BG176"/>
  <c r="BE176"/>
  <c r="T176"/>
  <c r="R176"/>
  <c r="P176"/>
  <c r="BI174"/>
  <c r="BH174"/>
  <c r="BG174"/>
  <c r="BE174"/>
  <c r="T174"/>
  <c r="R174"/>
  <c r="P174"/>
  <c r="BI172"/>
  <c r="BH172"/>
  <c r="BG172"/>
  <c r="BE172"/>
  <c r="T172"/>
  <c r="R172"/>
  <c r="P172"/>
  <c r="BI168"/>
  <c r="BH168"/>
  <c r="BG168"/>
  <c r="BE168"/>
  <c r="T168"/>
  <c r="R168"/>
  <c r="P168"/>
  <c r="BI158"/>
  <c r="BH158"/>
  <c r="BG158"/>
  <c r="BE158"/>
  <c r="T158"/>
  <c r="R158"/>
  <c r="P158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49"/>
  <c r="BH149"/>
  <c r="BG149"/>
  <c r="BE149"/>
  <c r="T149"/>
  <c r="R149"/>
  <c r="P149"/>
  <c r="BI145"/>
  <c r="BH145"/>
  <c r="BG145"/>
  <c r="BE145"/>
  <c r="T145"/>
  <c r="R145"/>
  <c r="P145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27"/>
  <c r="BH127"/>
  <c r="BG127"/>
  <c r="BE127"/>
  <c r="T127"/>
  <c r="R127"/>
  <c r="P127"/>
  <c r="F120"/>
  <c r="F118"/>
  <c r="E116"/>
  <c r="F91"/>
  <c r="F89"/>
  <c r="E87"/>
  <c r="J24"/>
  <c r="E24"/>
  <c r="J121"/>
  <c r="J23"/>
  <c r="J21"/>
  <c r="E21"/>
  <c r="J120"/>
  <c r="J20"/>
  <c r="J18"/>
  <c r="E18"/>
  <c r="F121"/>
  <c r="J17"/>
  <c r="J12"/>
  <c r="J118"/>
  <c r="E7"/>
  <c r="E114"/>
  <c i="5" r="J39"/>
  <c r="J38"/>
  <c i="1" r="AY99"/>
  <c i="5" r="J37"/>
  <c i="1" r="AX99"/>
  <c i="5" r="BI125"/>
  <c r="BH125"/>
  <c r="BG125"/>
  <c r="BE125"/>
  <c r="T125"/>
  <c r="T124"/>
  <c r="T123"/>
  <c r="T122"/>
  <c r="R125"/>
  <c r="R124"/>
  <c r="R123"/>
  <c r="R122"/>
  <c r="P125"/>
  <c r="P124"/>
  <c r="P123"/>
  <c r="P122"/>
  <c i="1" r="AU99"/>
  <c i="5" r="F118"/>
  <c r="F116"/>
  <c r="E114"/>
  <c r="F93"/>
  <c r="F91"/>
  <c r="E89"/>
  <c r="J26"/>
  <c r="E26"/>
  <c r="J94"/>
  <c r="J25"/>
  <c r="J23"/>
  <c r="E23"/>
  <c r="J93"/>
  <c r="J22"/>
  <c r="J20"/>
  <c r="E20"/>
  <c r="F119"/>
  <c r="J19"/>
  <c r="J14"/>
  <c r="J116"/>
  <c r="E7"/>
  <c r="E110"/>
  <c i="4" r="J39"/>
  <c r="J38"/>
  <c i="1" r="AY98"/>
  <c i="4" r="J37"/>
  <c i="1" r="AX98"/>
  <c i="4" r="BI206"/>
  <c r="BH206"/>
  <c r="BG206"/>
  <c r="BE206"/>
  <c r="T206"/>
  <c r="R206"/>
  <c r="P206"/>
  <c r="BI205"/>
  <c r="BH205"/>
  <c r="BG205"/>
  <c r="BE205"/>
  <c r="T205"/>
  <c r="R205"/>
  <c r="P205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F125"/>
  <c r="F123"/>
  <c r="E121"/>
  <c r="F93"/>
  <c r="F91"/>
  <c r="E89"/>
  <c r="J26"/>
  <c r="E26"/>
  <c r="J126"/>
  <c r="J25"/>
  <c r="J23"/>
  <c r="E23"/>
  <c r="J125"/>
  <c r="J22"/>
  <c r="J20"/>
  <c r="E20"/>
  <c r="F94"/>
  <c r="J19"/>
  <c r="J14"/>
  <c r="J123"/>
  <c r="E7"/>
  <c r="E117"/>
  <c i="3" r="J39"/>
  <c r="J38"/>
  <c i="1" r="AY97"/>
  <c i="3" r="J37"/>
  <c i="1" r="AX97"/>
  <c i="3" r="BI267"/>
  <c r="BH267"/>
  <c r="BG267"/>
  <c r="BE267"/>
  <c r="T267"/>
  <c r="T266"/>
  <c r="R267"/>
  <c r="R266"/>
  <c r="P267"/>
  <c r="P266"/>
  <c r="BI265"/>
  <c r="BH265"/>
  <c r="BG265"/>
  <c r="BE265"/>
  <c r="T265"/>
  <c r="T264"/>
  <c r="T263"/>
  <c r="R265"/>
  <c r="R264"/>
  <c r="R263"/>
  <c r="P265"/>
  <c r="P264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3"/>
  <c r="BH203"/>
  <c r="BG203"/>
  <c r="BE203"/>
  <c r="T203"/>
  <c r="T202"/>
  <c r="R203"/>
  <c r="R202"/>
  <c r="P203"/>
  <c r="P202"/>
  <c r="BI201"/>
  <c r="BH201"/>
  <c r="BG201"/>
  <c r="BE201"/>
  <c r="T201"/>
  <c r="R201"/>
  <c r="P201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0"/>
  <c r="BH170"/>
  <c r="BG170"/>
  <c r="BE170"/>
  <c r="T170"/>
  <c r="R170"/>
  <c r="P170"/>
  <c r="BI169"/>
  <c r="BH169"/>
  <c r="BG169"/>
  <c r="BE169"/>
  <c r="T169"/>
  <c r="R169"/>
  <c r="P169"/>
  <c r="BI167"/>
  <c r="BH167"/>
  <c r="BG167"/>
  <c r="BE167"/>
  <c r="T167"/>
  <c r="R167"/>
  <c r="P167"/>
  <c r="BI163"/>
  <c r="BH163"/>
  <c r="BG163"/>
  <c r="BE163"/>
  <c r="T163"/>
  <c r="T162"/>
  <c r="R163"/>
  <c r="R162"/>
  <c r="P163"/>
  <c r="P162"/>
  <c r="BI161"/>
  <c r="BH161"/>
  <c r="BG161"/>
  <c r="BE161"/>
  <c r="T161"/>
  <c r="T160"/>
  <c r="R161"/>
  <c r="R160"/>
  <c r="P161"/>
  <c r="P160"/>
  <c r="BI158"/>
  <c r="BH158"/>
  <c r="BG158"/>
  <c r="BE158"/>
  <c r="T158"/>
  <c r="R158"/>
  <c r="P158"/>
  <c r="BI155"/>
  <c r="BH155"/>
  <c r="BG155"/>
  <c r="BE155"/>
  <c r="T155"/>
  <c r="R155"/>
  <c r="P155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39"/>
  <c r="BH139"/>
  <c r="BG139"/>
  <c r="BE139"/>
  <c r="T139"/>
  <c r="R139"/>
  <c r="P139"/>
  <c r="J133"/>
  <c r="J132"/>
  <c r="F132"/>
  <c r="F130"/>
  <c r="E128"/>
  <c r="J94"/>
  <c r="J93"/>
  <c r="F93"/>
  <c r="F91"/>
  <c r="E89"/>
  <c r="J20"/>
  <c r="E20"/>
  <c r="F133"/>
  <c r="J19"/>
  <c r="J14"/>
  <c r="J91"/>
  <c r="E7"/>
  <c r="E124"/>
  <c i="2" r="J39"/>
  <c r="J38"/>
  <c i="1" r="AY96"/>
  <c i="2" r="J37"/>
  <c i="1" r="AX96"/>
  <c i="2" r="BI720"/>
  <c r="BH720"/>
  <c r="BG720"/>
  <c r="BE720"/>
  <c r="T720"/>
  <c r="T719"/>
  <c r="R720"/>
  <c r="R719"/>
  <c r="P720"/>
  <c r="P719"/>
  <c r="BI718"/>
  <c r="BH718"/>
  <c r="BG718"/>
  <c r="BE718"/>
  <c r="T718"/>
  <c r="T717"/>
  <c r="T716"/>
  <c r="R718"/>
  <c r="R717"/>
  <c r="R716"/>
  <c r="P718"/>
  <c r="P717"/>
  <c r="P716"/>
  <c r="BI715"/>
  <c r="BH715"/>
  <c r="BG715"/>
  <c r="BE715"/>
  <c r="T715"/>
  <c r="R715"/>
  <c r="P715"/>
  <c r="BI714"/>
  <c r="BH714"/>
  <c r="BG714"/>
  <c r="BE714"/>
  <c r="T714"/>
  <c r="R714"/>
  <c r="P714"/>
  <c r="BI712"/>
  <c r="BH712"/>
  <c r="BG712"/>
  <c r="BE712"/>
  <c r="T712"/>
  <c r="R712"/>
  <c r="P712"/>
  <c r="BI711"/>
  <c r="BH711"/>
  <c r="BG711"/>
  <c r="BE711"/>
  <c r="T711"/>
  <c r="R711"/>
  <c r="P711"/>
  <c r="BI690"/>
  <c r="BH690"/>
  <c r="BG690"/>
  <c r="BE690"/>
  <c r="T690"/>
  <c r="R690"/>
  <c r="P690"/>
  <c r="BI688"/>
  <c r="BH688"/>
  <c r="BG688"/>
  <c r="BE688"/>
  <c r="T688"/>
  <c r="R688"/>
  <c r="P688"/>
  <c r="BI685"/>
  <c r="BH685"/>
  <c r="BG685"/>
  <c r="BE685"/>
  <c r="T685"/>
  <c r="R685"/>
  <c r="P685"/>
  <c r="BI678"/>
  <c r="BH678"/>
  <c r="BG678"/>
  <c r="BE678"/>
  <c r="T678"/>
  <c r="R678"/>
  <c r="P678"/>
  <c r="BI672"/>
  <c r="BH672"/>
  <c r="BG672"/>
  <c r="BE672"/>
  <c r="T672"/>
  <c r="R672"/>
  <c r="P672"/>
  <c r="BI670"/>
  <c r="BH670"/>
  <c r="BG670"/>
  <c r="BE670"/>
  <c r="T670"/>
  <c r="R670"/>
  <c r="P670"/>
  <c r="BI668"/>
  <c r="BH668"/>
  <c r="BG668"/>
  <c r="BE668"/>
  <c r="T668"/>
  <c r="R668"/>
  <c r="P668"/>
  <c r="BI658"/>
  <c r="BH658"/>
  <c r="BG658"/>
  <c r="BE658"/>
  <c r="T658"/>
  <c r="R658"/>
  <c r="P658"/>
  <c r="BI657"/>
  <c r="BH657"/>
  <c r="BG657"/>
  <c r="BE657"/>
  <c r="T657"/>
  <c r="R657"/>
  <c r="P657"/>
  <c r="BI655"/>
  <c r="BH655"/>
  <c r="BG655"/>
  <c r="BE655"/>
  <c r="T655"/>
  <c r="R655"/>
  <c r="P655"/>
  <c r="BI653"/>
  <c r="BH653"/>
  <c r="BG653"/>
  <c r="BE653"/>
  <c r="T653"/>
  <c r="R653"/>
  <c r="P653"/>
  <c r="BI652"/>
  <c r="BH652"/>
  <c r="BG652"/>
  <c r="BE652"/>
  <c r="T652"/>
  <c r="R652"/>
  <c r="P652"/>
  <c r="BI650"/>
  <c r="BH650"/>
  <c r="BG650"/>
  <c r="BE650"/>
  <c r="T650"/>
  <c r="R650"/>
  <c r="P650"/>
  <c r="BI648"/>
  <c r="BH648"/>
  <c r="BG648"/>
  <c r="BE648"/>
  <c r="T648"/>
  <c r="R648"/>
  <c r="P648"/>
  <c r="BI646"/>
  <c r="BH646"/>
  <c r="BG646"/>
  <c r="BE646"/>
  <c r="T646"/>
  <c r="R646"/>
  <c r="P646"/>
  <c r="BI644"/>
  <c r="BH644"/>
  <c r="BG644"/>
  <c r="BE644"/>
  <c r="T644"/>
  <c r="R644"/>
  <c r="P644"/>
  <c r="BI642"/>
  <c r="BH642"/>
  <c r="BG642"/>
  <c r="BE642"/>
  <c r="T642"/>
  <c r="R642"/>
  <c r="P642"/>
  <c r="BI641"/>
  <c r="BH641"/>
  <c r="BG641"/>
  <c r="BE641"/>
  <c r="T641"/>
  <c r="R641"/>
  <c r="P641"/>
  <c r="BI637"/>
  <c r="BH637"/>
  <c r="BG637"/>
  <c r="BE637"/>
  <c r="T637"/>
  <c r="R637"/>
  <c r="P637"/>
  <c r="BI634"/>
  <c r="BH634"/>
  <c r="BG634"/>
  <c r="BE634"/>
  <c r="T634"/>
  <c r="R634"/>
  <c r="P634"/>
  <c r="BI629"/>
  <c r="BH629"/>
  <c r="BG629"/>
  <c r="BE629"/>
  <c r="T629"/>
  <c r="R629"/>
  <c r="P629"/>
  <c r="BI626"/>
  <c r="BH626"/>
  <c r="BG626"/>
  <c r="BE626"/>
  <c r="T626"/>
  <c r="R626"/>
  <c r="P626"/>
  <c r="BI618"/>
  <c r="BH618"/>
  <c r="BG618"/>
  <c r="BE618"/>
  <c r="T618"/>
  <c r="R618"/>
  <c r="P618"/>
  <c r="BI617"/>
  <c r="BH617"/>
  <c r="BG617"/>
  <c r="BE617"/>
  <c r="T617"/>
  <c r="R617"/>
  <c r="P617"/>
  <c r="BI615"/>
  <c r="BH615"/>
  <c r="BG615"/>
  <c r="BE615"/>
  <c r="T615"/>
  <c r="R615"/>
  <c r="P615"/>
  <c r="BI613"/>
  <c r="BH613"/>
  <c r="BG613"/>
  <c r="BE613"/>
  <c r="T613"/>
  <c r="R613"/>
  <c r="P613"/>
  <c r="BI612"/>
  <c r="BH612"/>
  <c r="BG612"/>
  <c r="BE612"/>
  <c r="T612"/>
  <c r="R612"/>
  <c r="P612"/>
  <c r="BI607"/>
  <c r="BH607"/>
  <c r="BG607"/>
  <c r="BE607"/>
  <c r="T607"/>
  <c r="R607"/>
  <c r="P607"/>
  <c r="BI605"/>
  <c r="BH605"/>
  <c r="BG605"/>
  <c r="BE605"/>
  <c r="T605"/>
  <c r="R605"/>
  <c r="P605"/>
  <c r="BI604"/>
  <c r="BH604"/>
  <c r="BG604"/>
  <c r="BE604"/>
  <c r="T604"/>
  <c r="R604"/>
  <c r="P604"/>
  <c r="BI603"/>
  <c r="BH603"/>
  <c r="BG603"/>
  <c r="BE603"/>
  <c r="T603"/>
  <c r="R603"/>
  <c r="P603"/>
  <c r="BI602"/>
  <c r="BH602"/>
  <c r="BG602"/>
  <c r="BE602"/>
  <c r="T602"/>
  <c r="R602"/>
  <c r="P602"/>
  <c r="BI601"/>
  <c r="BH601"/>
  <c r="BG601"/>
  <c r="BE601"/>
  <c r="T601"/>
  <c r="R601"/>
  <c r="P601"/>
  <c r="BI599"/>
  <c r="BH599"/>
  <c r="BG599"/>
  <c r="BE599"/>
  <c r="T599"/>
  <c r="R599"/>
  <c r="P599"/>
  <c r="BI598"/>
  <c r="BH598"/>
  <c r="BG598"/>
  <c r="BE598"/>
  <c r="T598"/>
  <c r="R598"/>
  <c r="P598"/>
  <c r="BI597"/>
  <c r="BH597"/>
  <c r="BG597"/>
  <c r="BE597"/>
  <c r="T597"/>
  <c r="R597"/>
  <c r="P597"/>
  <c r="BI595"/>
  <c r="BH595"/>
  <c r="BG595"/>
  <c r="BE595"/>
  <c r="T595"/>
  <c r="R595"/>
  <c r="P595"/>
  <c r="BI593"/>
  <c r="BH593"/>
  <c r="BG593"/>
  <c r="BE593"/>
  <c r="T593"/>
  <c r="R593"/>
  <c r="P593"/>
  <c r="BI592"/>
  <c r="BH592"/>
  <c r="BG592"/>
  <c r="BE592"/>
  <c r="T592"/>
  <c r="R592"/>
  <c r="P592"/>
  <c r="BI590"/>
  <c r="BH590"/>
  <c r="BG590"/>
  <c r="BE590"/>
  <c r="T590"/>
  <c r="R590"/>
  <c r="P590"/>
  <c r="BI588"/>
  <c r="BH588"/>
  <c r="BG588"/>
  <c r="BE588"/>
  <c r="T588"/>
  <c r="R588"/>
  <c r="P588"/>
  <c r="BI583"/>
  <c r="BH583"/>
  <c r="BG583"/>
  <c r="BE583"/>
  <c r="T583"/>
  <c r="R583"/>
  <c r="P583"/>
  <c r="BI581"/>
  <c r="BH581"/>
  <c r="BG581"/>
  <c r="BE581"/>
  <c r="T581"/>
  <c r="R581"/>
  <c r="P581"/>
  <c r="BI578"/>
  <c r="BH578"/>
  <c r="BG578"/>
  <c r="BE578"/>
  <c r="T578"/>
  <c r="R578"/>
  <c r="P578"/>
  <c r="BI568"/>
  <c r="BH568"/>
  <c r="BG568"/>
  <c r="BE568"/>
  <c r="T568"/>
  <c r="R568"/>
  <c r="P568"/>
  <c r="BI567"/>
  <c r="BH567"/>
  <c r="BG567"/>
  <c r="BE567"/>
  <c r="T567"/>
  <c r="R567"/>
  <c r="P567"/>
  <c r="BI566"/>
  <c r="BH566"/>
  <c r="BG566"/>
  <c r="BE566"/>
  <c r="T566"/>
  <c r="R566"/>
  <c r="P566"/>
  <c r="BI564"/>
  <c r="BH564"/>
  <c r="BG564"/>
  <c r="BE564"/>
  <c r="T564"/>
  <c r="R564"/>
  <c r="P564"/>
  <c r="BI562"/>
  <c r="BH562"/>
  <c r="BG562"/>
  <c r="BE562"/>
  <c r="T562"/>
  <c r="R562"/>
  <c r="P562"/>
  <c r="BI560"/>
  <c r="BH560"/>
  <c r="BG560"/>
  <c r="BE560"/>
  <c r="T560"/>
  <c r="R560"/>
  <c r="P560"/>
  <c r="BI559"/>
  <c r="BH559"/>
  <c r="BG559"/>
  <c r="BE559"/>
  <c r="T559"/>
  <c r="R559"/>
  <c r="P559"/>
  <c r="BI558"/>
  <c r="BH558"/>
  <c r="BG558"/>
  <c r="BE558"/>
  <c r="T558"/>
  <c r="R558"/>
  <c r="P558"/>
  <c r="BI557"/>
  <c r="BH557"/>
  <c r="BG557"/>
  <c r="BE557"/>
  <c r="T557"/>
  <c r="R557"/>
  <c r="P557"/>
  <c r="BI556"/>
  <c r="BH556"/>
  <c r="BG556"/>
  <c r="BE556"/>
  <c r="T556"/>
  <c r="R556"/>
  <c r="P556"/>
  <c r="BI554"/>
  <c r="BH554"/>
  <c r="BG554"/>
  <c r="BE554"/>
  <c r="T554"/>
  <c r="R554"/>
  <c r="P554"/>
  <c r="BI552"/>
  <c r="BH552"/>
  <c r="BG552"/>
  <c r="BE552"/>
  <c r="T552"/>
  <c r="R552"/>
  <c r="P552"/>
  <c r="BI550"/>
  <c r="BH550"/>
  <c r="BG550"/>
  <c r="BE550"/>
  <c r="T550"/>
  <c r="R550"/>
  <c r="P550"/>
  <c r="BI549"/>
  <c r="BH549"/>
  <c r="BG549"/>
  <c r="BE549"/>
  <c r="T549"/>
  <c r="R549"/>
  <c r="P549"/>
  <c r="BI547"/>
  <c r="BH547"/>
  <c r="BG547"/>
  <c r="BE547"/>
  <c r="T547"/>
  <c r="R547"/>
  <c r="P547"/>
  <c r="BI545"/>
  <c r="BH545"/>
  <c r="BG545"/>
  <c r="BE545"/>
  <c r="T545"/>
  <c r="R545"/>
  <c r="P545"/>
  <c r="BI543"/>
  <c r="BH543"/>
  <c r="BG543"/>
  <c r="BE543"/>
  <c r="T543"/>
  <c r="R543"/>
  <c r="P543"/>
  <c r="BI542"/>
  <c r="BH542"/>
  <c r="BG542"/>
  <c r="BE542"/>
  <c r="T542"/>
  <c r="R542"/>
  <c r="P542"/>
  <c r="BI538"/>
  <c r="BH538"/>
  <c r="BG538"/>
  <c r="BE538"/>
  <c r="T538"/>
  <c r="R538"/>
  <c r="P538"/>
  <c r="BI536"/>
  <c r="BH536"/>
  <c r="BG536"/>
  <c r="BE536"/>
  <c r="T536"/>
  <c r="R536"/>
  <c r="P536"/>
  <c r="BI533"/>
  <c r="BH533"/>
  <c r="BG533"/>
  <c r="BE533"/>
  <c r="T533"/>
  <c r="R533"/>
  <c r="P533"/>
  <c r="BI532"/>
  <c r="BH532"/>
  <c r="BG532"/>
  <c r="BE532"/>
  <c r="T532"/>
  <c r="R532"/>
  <c r="P532"/>
  <c r="BI529"/>
  <c r="BH529"/>
  <c r="BG529"/>
  <c r="BE529"/>
  <c r="T529"/>
  <c r="R529"/>
  <c r="P529"/>
  <c r="BI528"/>
  <c r="BH528"/>
  <c r="BG528"/>
  <c r="BE528"/>
  <c r="T528"/>
  <c r="R528"/>
  <c r="P528"/>
  <c r="BI526"/>
  <c r="BH526"/>
  <c r="BG526"/>
  <c r="BE526"/>
  <c r="T526"/>
  <c r="R526"/>
  <c r="P526"/>
  <c r="BI525"/>
  <c r="BH525"/>
  <c r="BG525"/>
  <c r="BE525"/>
  <c r="T525"/>
  <c r="R525"/>
  <c r="P525"/>
  <c r="BI523"/>
  <c r="BH523"/>
  <c r="BG523"/>
  <c r="BE523"/>
  <c r="T523"/>
  <c r="R523"/>
  <c r="P523"/>
  <c r="BI521"/>
  <c r="BH521"/>
  <c r="BG521"/>
  <c r="BE521"/>
  <c r="T521"/>
  <c r="R521"/>
  <c r="P521"/>
  <c r="BI519"/>
  <c r="BH519"/>
  <c r="BG519"/>
  <c r="BE519"/>
  <c r="T519"/>
  <c r="R519"/>
  <c r="P519"/>
  <c r="BI518"/>
  <c r="BH518"/>
  <c r="BG518"/>
  <c r="BE518"/>
  <c r="T518"/>
  <c r="R518"/>
  <c r="P518"/>
  <c r="BI512"/>
  <c r="BH512"/>
  <c r="BG512"/>
  <c r="BE512"/>
  <c r="T512"/>
  <c r="R512"/>
  <c r="P512"/>
  <c r="BI510"/>
  <c r="BH510"/>
  <c r="BG510"/>
  <c r="BE510"/>
  <c r="T510"/>
  <c r="R510"/>
  <c r="P510"/>
  <c r="BI506"/>
  <c r="BH506"/>
  <c r="BG506"/>
  <c r="BE506"/>
  <c r="T506"/>
  <c r="R506"/>
  <c r="P506"/>
  <c r="BI504"/>
  <c r="BH504"/>
  <c r="BG504"/>
  <c r="BE504"/>
  <c r="T504"/>
  <c r="R504"/>
  <c r="P504"/>
  <c r="BI502"/>
  <c r="BH502"/>
  <c r="BG502"/>
  <c r="BE502"/>
  <c r="T502"/>
  <c r="R502"/>
  <c r="P502"/>
  <c r="BI496"/>
  <c r="BH496"/>
  <c r="BG496"/>
  <c r="BE496"/>
  <c r="T496"/>
  <c r="R496"/>
  <c r="P496"/>
  <c r="BI494"/>
  <c r="BH494"/>
  <c r="BG494"/>
  <c r="BE494"/>
  <c r="T494"/>
  <c r="R494"/>
  <c r="P494"/>
  <c r="BI490"/>
  <c r="BH490"/>
  <c r="BG490"/>
  <c r="BE490"/>
  <c r="T490"/>
  <c r="R490"/>
  <c r="P490"/>
  <c r="BI488"/>
  <c r="BH488"/>
  <c r="BG488"/>
  <c r="BE488"/>
  <c r="T488"/>
  <c r="R488"/>
  <c r="P488"/>
  <c r="BI486"/>
  <c r="BH486"/>
  <c r="BG486"/>
  <c r="BE486"/>
  <c r="T486"/>
  <c r="R486"/>
  <c r="P486"/>
  <c r="BI484"/>
  <c r="BH484"/>
  <c r="BG484"/>
  <c r="BE484"/>
  <c r="T484"/>
  <c r="R484"/>
  <c r="P484"/>
  <c r="BI482"/>
  <c r="BH482"/>
  <c r="BG482"/>
  <c r="BE482"/>
  <c r="T482"/>
  <c r="R482"/>
  <c r="P482"/>
  <c r="BI481"/>
  <c r="BH481"/>
  <c r="BG481"/>
  <c r="BE481"/>
  <c r="T481"/>
  <c r="R481"/>
  <c r="P481"/>
  <c r="BI479"/>
  <c r="BH479"/>
  <c r="BG479"/>
  <c r="BE479"/>
  <c r="T479"/>
  <c r="R479"/>
  <c r="P479"/>
  <c r="BI477"/>
  <c r="BH477"/>
  <c r="BG477"/>
  <c r="BE477"/>
  <c r="T477"/>
  <c r="R477"/>
  <c r="P477"/>
  <c r="BI474"/>
  <c r="BH474"/>
  <c r="BG474"/>
  <c r="BE474"/>
  <c r="T474"/>
  <c r="R474"/>
  <c r="P474"/>
  <c r="BI472"/>
  <c r="BH472"/>
  <c r="BG472"/>
  <c r="BE472"/>
  <c r="T472"/>
  <c r="R472"/>
  <c r="P472"/>
  <c r="BI470"/>
  <c r="BH470"/>
  <c r="BG470"/>
  <c r="BE470"/>
  <c r="T470"/>
  <c r="R470"/>
  <c r="P470"/>
  <c r="BI466"/>
  <c r="BH466"/>
  <c r="BG466"/>
  <c r="BE466"/>
  <c r="T466"/>
  <c r="R466"/>
  <c r="P466"/>
  <c r="BI464"/>
  <c r="BH464"/>
  <c r="BG464"/>
  <c r="BE464"/>
  <c r="T464"/>
  <c r="R464"/>
  <c r="P464"/>
  <c r="BI459"/>
  <c r="BH459"/>
  <c r="BG459"/>
  <c r="BE459"/>
  <c r="T459"/>
  <c r="R459"/>
  <c r="P459"/>
  <c r="BI456"/>
  <c r="BH456"/>
  <c r="BG456"/>
  <c r="BE456"/>
  <c r="T456"/>
  <c r="R456"/>
  <c r="P456"/>
  <c r="BI451"/>
  <c r="BH451"/>
  <c r="BG451"/>
  <c r="BE451"/>
  <c r="T451"/>
  <c r="R451"/>
  <c r="P451"/>
  <c r="BI450"/>
  <c r="BH450"/>
  <c r="BG450"/>
  <c r="BE450"/>
  <c r="T450"/>
  <c r="R450"/>
  <c r="P450"/>
  <c r="BI448"/>
  <c r="BH448"/>
  <c r="BG448"/>
  <c r="BE448"/>
  <c r="T448"/>
  <c r="R448"/>
  <c r="P448"/>
  <c r="BI445"/>
  <c r="BH445"/>
  <c r="BG445"/>
  <c r="BE445"/>
  <c r="T445"/>
  <c r="R445"/>
  <c r="P445"/>
  <c r="BI443"/>
  <c r="BH443"/>
  <c r="BG443"/>
  <c r="BE443"/>
  <c r="T443"/>
  <c r="R443"/>
  <c r="P443"/>
  <c r="BI441"/>
  <c r="BH441"/>
  <c r="BG441"/>
  <c r="BE441"/>
  <c r="T441"/>
  <c r="R441"/>
  <c r="P441"/>
  <c r="BI439"/>
  <c r="BH439"/>
  <c r="BG439"/>
  <c r="BE439"/>
  <c r="T439"/>
  <c r="R439"/>
  <c r="P439"/>
  <c r="BI436"/>
  <c r="BH436"/>
  <c r="BG436"/>
  <c r="BE436"/>
  <c r="T436"/>
  <c r="T435"/>
  <c r="R436"/>
  <c r="R435"/>
  <c r="P436"/>
  <c r="P435"/>
  <c r="BI434"/>
  <c r="BH434"/>
  <c r="BG434"/>
  <c r="BE434"/>
  <c r="T434"/>
  <c r="R434"/>
  <c r="P434"/>
  <c r="BI433"/>
  <c r="BH433"/>
  <c r="BG433"/>
  <c r="BE433"/>
  <c r="T433"/>
  <c r="R433"/>
  <c r="P433"/>
  <c r="BI432"/>
  <c r="BH432"/>
  <c r="BG432"/>
  <c r="BE432"/>
  <c r="T432"/>
  <c r="R432"/>
  <c r="P432"/>
  <c r="BI430"/>
  <c r="BH430"/>
  <c r="BG430"/>
  <c r="BE430"/>
  <c r="T430"/>
  <c r="R430"/>
  <c r="P430"/>
  <c r="BI429"/>
  <c r="BH429"/>
  <c r="BG429"/>
  <c r="BE429"/>
  <c r="T429"/>
  <c r="R429"/>
  <c r="P429"/>
  <c r="BI428"/>
  <c r="BH428"/>
  <c r="BG428"/>
  <c r="BE428"/>
  <c r="T428"/>
  <c r="R428"/>
  <c r="P428"/>
  <c r="BI426"/>
  <c r="BH426"/>
  <c r="BG426"/>
  <c r="BE426"/>
  <c r="T426"/>
  <c r="R426"/>
  <c r="P426"/>
  <c r="BI424"/>
  <c r="BH424"/>
  <c r="BG424"/>
  <c r="BE424"/>
  <c r="T424"/>
  <c r="R424"/>
  <c r="P424"/>
  <c r="BI422"/>
  <c r="BH422"/>
  <c r="BG422"/>
  <c r="BE422"/>
  <c r="T422"/>
  <c r="R422"/>
  <c r="P422"/>
  <c r="BI421"/>
  <c r="BH421"/>
  <c r="BG421"/>
  <c r="BE421"/>
  <c r="T421"/>
  <c r="R421"/>
  <c r="P421"/>
  <c r="BI407"/>
  <c r="BH407"/>
  <c r="BG407"/>
  <c r="BE407"/>
  <c r="T407"/>
  <c r="R407"/>
  <c r="P407"/>
  <c r="BI405"/>
  <c r="BH405"/>
  <c r="BG405"/>
  <c r="BE405"/>
  <c r="T405"/>
  <c r="R405"/>
  <c r="P405"/>
  <c r="BI404"/>
  <c r="BH404"/>
  <c r="BG404"/>
  <c r="BE404"/>
  <c r="T404"/>
  <c r="R404"/>
  <c r="P404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3"/>
  <c r="BH393"/>
  <c r="BG393"/>
  <c r="BE393"/>
  <c r="T393"/>
  <c r="R393"/>
  <c r="P393"/>
  <c r="BI390"/>
  <c r="BH390"/>
  <c r="BG390"/>
  <c r="BE390"/>
  <c r="T390"/>
  <c r="R390"/>
  <c r="P390"/>
  <c r="BI387"/>
  <c r="BH387"/>
  <c r="BG387"/>
  <c r="BE387"/>
  <c r="T387"/>
  <c r="R387"/>
  <c r="P387"/>
  <c r="BI385"/>
  <c r="BH385"/>
  <c r="BG385"/>
  <c r="BE385"/>
  <c r="T385"/>
  <c r="R385"/>
  <c r="P385"/>
  <c r="BI384"/>
  <c r="BH384"/>
  <c r="BG384"/>
  <c r="BE384"/>
  <c r="T384"/>
  <c r="R384"/>
  <c r="P384"/>
  <c r="BI382"/>
  <c r="BH382"/>
  <c r="BG382"/>
  <c r="BE382"/>
  <c r="T382"/>
  <c r="R382"/>
  <c r="P382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2"/>
  <c r="BH372"/>
  <c r="BG372"/>
  <c r="BE372"/>
  <c r="T372"/>
  <c r="R372"/>
  <c r="P372"/>
  <c r="BI366"/>
  <c r="BH366"/>
  <c r="BG366"/>
  <c r="BE366"/>
  <c r="T366"/>
  <c r="R366"/>
  <c r="P366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56"/>
  <c r="BH356"/>
  <c r="BG356"/>
  <c r="BE356"/>
  <c r="T356"/>
  <c r="R356"/>
  <c r="P356"/>
  <c r="BI350"/>
  <c r="BH350"/>
  <c r="BG350"/>
  <c r="BE350"/>
  <c r="T350"/>
  <c r="R350"/>
  <c r="P350"/>
  <c r="BI348"/>
  <c r="BH348"/>
  <c r="BG348"/>
  <c r="BE348"/>
  <c r="T348"/>
  <c r="R348"/>
  <c r="P348"/>
  <c r="BI334"/>
  <c r="BH334"/>
  <c r="BG334"/>
  <c r="BE334"/>
  <c r="T334"/>
  <c r="R334"/>
  <c r="P334"/>
  <c r="BI327"/>
  <c r="BH327"/>
  <c r="BG327"/>
  <c r="BE327"/>
  <c r="T327"/>
  <c r="R327"/>
  <c r="P327"/>
  <c r="BI324"/>
  <c r="BH324"/>
  <c r="BG324"/>
  <c r="BE324"/>
  <c r="T324"/>
  <c r="R324"/>
  <c r="P324"/>
  <c r="BI320"/>
  <c r="BH320"/>
  <c r="BG320"/>
  <c r="BE320"/>
  <c r="T320"/>
  <c r="R320"/>
  <c r="P320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4"/>
  <c r="BH314"/>
  <c r="BG314"/>
  <c r="BE314"/>
  <c r="T314"/>
  <c r="R314"/>
  <c r="P314"/>
  <c r="BI296"/>
  <c r="BH296"/>
  <c r="BG296"/>
  <c r="BE296"/>
  <c r="T296"/>
  <c r="R296"/>
  <c r="P296"/>
  <c r="BI295"/>
  <c r="BH295"/>
  <c r="BG295"/>
  <c r="BE295"/>
  <c r="T295"/>
  <c r="R295"/>
  <c r="P295"/>
  <c r="BI293"/>
  <c r="BH293"/>
  <c r="BG293"/>
  <c r="BE293"/>
  <c r="T293"/>
  <c r="R293"/>
  <c r="P293"/>
  <c r="BI290"/>
  <c r="BH290"/>
  <c r="BG290"/>
  <c r="BE290"/>
  <c r="T290"/>
  <c r="R290"/>
  <c r="P290"/>
  <c r="BI286"/>
  <c r="BH286"/>
  <c r="BG286"/>
  <c r="BE286"/>
  <c r="T286"/>
  <c r="R286"/>
  <c r="P286"/>
  <c r="BI283"/>
  <c r="BH283"/>
  <c r="BG283"/>
  <c r="BE283"/>
  <c r="T283"/>
  <c r="R283"/>
  <c r="P283"/>
  <c r="BI281"/>
  <c r="BH281"/>
  <c r="BG281"/>
  <c r="BE281"/>
  <c r="T281"/>
  <c r="R281"/>
  <c r="P281"/>
  <c r="BI280"/>
  <c r="BH280"/>
  <c r="BG280"/>
  <c r="BE280"/>
  <c r="T280"/>
  <c r="R280"/>
  <c r="P280"/>
  <c r="BI277"/>
  <c r="BH277"/>
  <c r="BG277"/>
  <c r="BE277"/>
  <c r="T277"/>
  <c r="R277"/>
  <c r="P277"/>
  <c r="BI271"/>
  <c r="BH271"/>
  <c r="BG271"/>
  <c r="BE271"/>
  <c r="T271"/>
  <c r="R271"/>
  <c r="P271"/>
  <c r="BI269"/>
  <c r="BH269"/>
  <c r="BG269"/>
  <c r="BE269"/>
  <c r="T269"/>
  <c r="R269"/>
  <c r="P269"/>
  <c r="BI268"/>
  <c r="BH268"/>
  <c r="BG268"/>
  <c r="BE268"/>
  <c r="T268"/>
  <c r="R268"/>
  <c r="P268"/>
  <c r="BI258"/>
  <c r="BH258"/>
  <c r="BG258"/>
  <c r="BE258"/>
  <c r="T258"/>
  <c r="R258"/>
  <c r="P258"/>
  <c r="BI248"/>
  <c r="BH248"/>
  <c r="BG248"/>
  <c r="BE248"/>
  <c r="T248"/>
  <c r="R248"/>
  <c r="P248"/>
  <c r="BI245"/>
  <c r="BH245"/>
  <c r="BG245"/>
  <c r="BE245"/>
  <c r="T245"/>
  <c r="R245"/>
  <c r="P245"/>
  <c r="BI243"/>
  <c r="BH243"/>
  <c r="BG243"/>
  <c r="BE243"/>
  <c r="T243"/>
  <c r="R243"/>
  <c r="P243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29"/>
  <c r="BH229"/>
  <c r="BG229"/>
  <c r="BE229"/>
  <c r="T229"/>
  <c r="R229"/>
  <c r="P229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1"/>
  <c r="BH211"/>
  <c r="BG211"/>
  <c r="BE211"/>
  <c r="T211"/>
  <c r="R211"/>
  <c r="P211"/>
  <c r="BI209"/>
  <c r="BH209"/>
  <c r="BG209"/>
  <c r="BE209"/>
  <c r="T209"/>
  <c r="R209"/>
  <c r="P209"/>
  <c r="BI205"/>
  <c r="BH205"/>
  <c r="BG205"/>
  <c r="BE205"/>
  <c r="T205"/>
  <c r="R205"/>
  <c r="P205"/>
  <c r="BI197"/>
  <c r="BH197"/>
  <c r="BG197"/>
  <c r="BE197"/>
  <c r="T197"/>
  <c r="R197"/>
  <c r="P197"/>
  <c r="BI193"/>
  <c r="BH193"/>
  <c r="BG193"/>
  <c r="BE193"/>
  <c r="T193"/>
  <c r="R193"/>
  <c r="P193"/>
  <c r="BI191"/>
  <c r="BH191"/>
  <c r="BG191"/>
  <c r="BE191"/>
  <c r="T191"/>
  <c r="R191"/>
  <c r="P191"/>
  <c r="BI190"/>
  <c r="BH190"/>
  <c r="BG190"/>
  <c r="BE190"/>
  <c r="T190"/>
  <c r="R190"/>
  <c r="P190"/>
  <c r="BI186"/>
  <c r="BH186"/>
  <c r="BG186"/>
  <c r="BE186"/>
  <c r="T186"/>
  <c r="R186"/>
  <c r="P186"/>
  <c r="BI183"/>
  <c r="BH183"/>
  <c r="BG183"/>
  <c r="BE183"/>
  <c r="T183"/>
  <c r="R183"/>
  <c r="P183"/>
  <c r="BI179"/>
  <c r="BH179"/>
  <c r="BG179"/>
  <c r="BE179"/>
  <c r="T179"/>
  <c r="R179"/>
  <c r="P179"/>
  <c r="BI175"/>
  <c r="BH175"/>
  <c r="BG175"/>
  <c r="BE175"/>
  <c r="T175"/>
  <c r="R175"/>
  <c r="P175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58"/>
  <c r="BH158"/>
  <c r="BG158"/>
  <c r="BE158"/>
  <c r="T158"/>
  <c r="R158"/>
  <c r="P158"/>
  <c r="BI156"/>
  <c r="BH156"/>
  <c r="BG156"/>
  <c r="BE156"/>
  <c r="T156"/>
  <c r="R156"/>
  <c r="P156"/>
  <c r="BI151"/>
  <c r="BH151"/>
  <c r="BG151"/>
  <c r="BE151"/>
  <c r="T151"/>
  <c r="R151"/>
  <c r="P151"/>
  <c r="J144"/>
  <c r="F144"/>
  <c r="F142"/>
  <c r="E140"/>
  <c r="J93"/>
  <c r="F93"/>
  <c r="F91"/>
  <c r="E89"/>
  <c r="J26"/>
  <c r="E26"/>
  <c r="J145"/>
  <c r="J25"/>
  <c r="J20"/>
  <c r="E20"/>
  <c r="F145"/>
  <c r="J19"/>
  <c r="J14"/>
  <c r="J142"/>
  <c r="E7"/>
  <c r="E85"/>
  <c i="1" r="L90"/>
  <c r="AM90"/>
  <c r="AM89"/>
  <c r="L89"/>
  <c r="AM87"/>
  <c r="L87"/>
  <c r="L85"/>
  <c r="L84"/>
  <c i="2" r="BK718"/>
  <c r="J714"/>
  <c r="J712"/>
  <c r="BK711"/>
  <c r="J690"/>
  <c r="J685"/>
  <c r="BK670"/>
  <c r="BK658"/>
  <c r="BK657"/>
  <c r="BK655"/>
  <c r="BK653"/>
  <c r="BK652"/>
  <c r="BK650"/>
  <c r="BK648"/>
  <c r="BK646"/>
  <c r="BK644"/>
  <c r="BK642"/>
  <c r="BK641"/>
  <c r="J637"/>
  <c r="BK629"/>
  <c r="J618"/>
  <c r="BK615"/>
  <c r="BK612"/>
  <c r="BK605"/>
  <c r="J603"/>
  <c r="J601"/>
  <c r="J598"/>
  <c r="J595"/>
  <c r="J592"/>
  <c r="J588"/>
  <c r="J581"/>
  <c r="J568"/>
  <c r="BK566"/>
  <c r="J562"/>
  <c r="J559"/>
  <c r="BK557"/>
  <c r="BK554"/>
  <c r="J550"/>
  <c r="BK547"/>
  <c r="J543"/>
  <c r="BK538"/>
  <c r="BK459"/>
  <c r="J456"/>
  <c r="J451"/>
  <c r="BK450"/>
  <c r="J445"/>
  <c r="BK441"/>
  <c r="J439"/>
  <c r="J436"/>
  <c r="J434"/>
  <c r="J433"/>
  <c r="J426"/>
  <c r="J422"/>
  <c r="J407"/>
  <c r="J396"/>
  <c r="J393"/>
  <c r="J387"/>
  <c r="J382"/>
  <c r="BK376"/>
  <c r="BK374"/>
  <c r="J366"/>
  <c r="J362"/>
  <c r="J356"/>
  <c r="BK348"/>
  <c r="BK327"/>
  <c r="BK324"/>
  <c r="BK318"/>
  <c r="J314"/>
  <c r="J293"/>
  <c r="BK286"/>
  <c r="BK281"/>
  <c r="BK277"/>
  <c r="BK269"/>
  <c r="J258"/>
  <c r="J245"/>
  <c r="BK236"/>
  <c r="BK229"/>
  <c r="J222"/>
  <c r="BK220"/>
  <c r="J218"/>
  <c r="J211"/>
  <c r="J205"/>
  <c r="J193"/>
  <c r="BK191"/>
  <c r="J186"/>
  <c r="BK179"/>
  <c r="J172"/>
  <c r="BK168"/>
  <c r="J164"/>
  <c r="J156"/>
  <c r="BK720"/>
  <c r="J718"/>
  <c r="BK715"/>
  <c r="BK714"/>
  <c r="BK688"/>
  <c r="J688"/>
  <c r="J678"/>
  <c r="J670"/>
  <c r="J658"/>
  <c r="BK634"/>
  <c r="BK626"/>
  <c r="J615"/>
  <c r="J612"/>
  <c r="J605"/>
  <c r="BK603"/>
  <c r="BK601"/>
  <c r="BK599"/>
  <c r="J597"/>
  <c r="J593"/>
  <c r="BK590"/>
  <c r="BK583"/>
  <c r="BK578"/>
  <c r="J567"/>
  <c r="J564"/>
  <c r="J560"/>
  <c r="BK558"/>
  <c r="J556"/>
  <c r="BK552"/>
  <c r="J549"/>
  <c r="BK545"/>
  <c r="BK542"/>
  <c r="J536"/>
  <c r="BK532"/>
  <c r="J528"/>
  <c r="BK525"/>
  <c r="J521"/>
  <c r="BK518"/>
  <c r="BK510"/>
  <c r="BK504"/>
  <c r="J496"/>
  <c r="J490"/>
  <c r="BK486"/>
  <c r="BK482"/>
  <c r="J479"/>
  <c r="J477"/>
  <c r="BK472"/>
  <c r="J466"/>
  <c r="J459"/>
  <c r="BK451"/>
  <c r="J450"/>
  <c r="BK445"/>
  <c r="BK432"/>
  <c r="BK430"/>
  <c r="BK429"/>
  <c r="BK428"/>
  <c r="BK426"/>
  <c r="BK422"/>
  <c r="BK407"/>
  <c r="J405"/>
  <c r="J404"/>
  <c r="BK396"/>
  <c r="BK393"/>
  <c r="BK387"/>
  <c r="J385"/>
  <c r="BK382"/>
  <c r="BK375"/>
  <c r="J372"/>
  <c r="BK363"/>
  <c r="BK361"/>
  <c r="BK356"/>
  <c r="J348"/>
  <c r="J327"/>
  <c r="BK320"/>
  <c r="BK317"/>
  <c r="BK314"/>
  <c r="J295"/>
  <c r="J290"/>
  <c r="J283"/>
  <c r="J280"/>
  <c r="J271"/>
  <c r="J268"/>
  <c r="J248"/>
  <c r="BK243"/>
  <c r="J237"/>
  <c r="BK235"/>
  <c r="BK223"/>
  <c r="J221"/>
  <c r="J219"/>
  <c r="J217"/>
  <c r="BK211"/>
  <c r="BK197"/>
  <c r="BK193"/>
  <c r="J190"/>
  <c r="J183"/>
  <c r="BK175"/>
  <c r="BK171"/>
  <c r="J168"/>
  <c r="BK164"/>
  <c r="BK156"/>
  <c i="3" r="J265"/>
  <c r="J261"/>
  <c r="BK259"/>
  <c r="J257"/>
  <c r="J255"/>
  <c r="J253"/>
  <c r="J251"/>
  <c r="J249"/>
  <c r="BK247"/>
  <c r="J245"/>
  <c r="BK242"/>
  <c r="BK241"/>
  <c r="BK238"/>
  <c r="J236"/>
  <c r="BK234"/>
  <c r="BK232"/>
  <c r="J230"/>
  <c r="BK228"/>
  <c r="J226"/>
  <c r="BK224"/>
  <c r="J223"/>
  <c r="J219"/>
  <c r="BK217"/>
  <c r="J215"/>
  <c r="BK212"/>
  <c r="J210"/>
  <c r="J208"/>
  <c r="BK203"/>
  <c r="BK199"/>
  <c r="BK196"/>
  <c r="BK193"/>
  <c r="J190"/>
  <c r="BK188"/>
  <c r="BK186"/>
  <c r="BK184"/>
  <c r="BK182"/>
  <c r="J180"/>
  <c r="BK178"/>
  <c r="J176"/>
  <c r="BK174"/>
  <c r="BK170"/>
  <c r="BK167"/>
  <c r="J161"/>
  <c r="J155"/>
  <c r="BK150"/>
  <c r="BK148"/>
  <c r="J144"/>
  <c r="BK139"/>
  <c r="J267"/>
  <c r="BK262"/>
  <c r="BK260"/>
  <c r="J258"/>
  <c r="BK256"/>
  <c r="J254"/>
  <c r="BK252"/>
  <c r="J250"/>
  <c r="BK248"/>
  <c r="J246"/>
  <c r="J244"/>
  <c r="J242"/>
  <c r="J240"/>
  <c r="J237"/>
  <c r="J235"/>
  <c r="J233"/>
  <c r="BK231"/>
  <c r="J229"/>
  <c r="J227"/>
  <c r="BK225"/>
  <c r="BK223"/>
  <c r="BK219"/>
  <c r="J217"/>
  <c r="J216"/>
  <c r="J212"/>
  <c r="BK210"/>
  <c r="BK208"/>
  <c r="J203"/>
  <c r="J199"/>
  <c r="J196"/>
  <c r="J193"/>
  <c r="BK190"/>
  <c r="J188"/>
  <c r="J186"/>
  <c r="J184"/>
  <c r="J182"/>
  <c r="BK180"/>
  <c r="J178"/>
  <c r="BK176"/>
  <c r="J174"/>
  <c r="J170"/>
  <c r="J167"/>
  <c r="BK161"/>
  <c r="BK155"/>
  <c r="J150"/>
  <c r="J148"/>
  <c r="BK144"/>
  <c r="J139"/>
  <c i="4" r="BK205"/>
  <c r="BK202"/>
  <c r="J199"/>
  <c r="BK196"/>
  <c r="J194"/>
  <c r="J192"/>
  <c r="BK190"/>
  <c r="BK188"/>
  <c r="BK186"/>
  <c r="J184"/>
  <c r="J181"/>
  <c r="J180"/>
  <c r="J178"/>
  <c r="BK176"/>
  <c r="BK174"/>
  <c r="J172"/>
  <c r="BK169"/>
  <c r="J168"/>
  <c r="J166"/>
  <c r="BK163"/>
  <c r="BK161"/>
  <c r="BK159"/>
  <c r="J157"/>
  <c r="J155"/>
  <c r="J153"/>
  <c r="BK150"/>
  <c r="BK148"/>
  <c r="J146"/>
  <c r="J144"/>
  <c r="J142"/>
  <c r="BK140"/>
  <c r="BK134"/>
  <c r="BK132"/>
  <c r="J205"/>
  <c r="J202"/>
  <c r="BK199"/>
  <c r="J196"/>
  <c r="BK194"/>
  <c r="BK192"/>
  <c r="J190"/>
  <c r="J188"/>
  <c r="J186"/>
  <c r="BK185"/>
  <c r="BK181"/>
  <c r="BK179"/>
  <c r="BK177"/>
  <c r="BK175"/>
  <c r="J173"/>
  <c r="J171"/>
  <c r="J169"/>
  <c r="J167"/>
  <c r="J164"/>
  <c r="J162"/>
  <c r="J160"/>
  <c r="J158"/>
  <c r="BK156"/>
  <c r="J154"/>
  <c r="BK151"/>
  <c r="J148"/>
  <c r="J147"/>
  <c r="J145"/>
  <c r="BK142"/>
  <c r="J140"/>
  <c r="BK138"/>
  <c r="BK136"/>
  <c r="BK135"/>
  <c r="J135"/>
  <c r="BK133"/>
  <c i="5" r="BK125"/>
  <c r="F37"/>
  <c i="1" r="BB99"/>
  <c i="5" r="J35"/>
  <c i="1" r="AV99"/>
  <c i="6" r="J192"/>
  <c r="J188"/>
  <c r="J185"/>
  <c r="BK182"/>
  <c r="BK176"/>
  <c r="J174"/>
  <c r="BK172"/>
  <c r="J168"/>
  <c r="BK155"/>
  <c r="J154"/>
  <c r="J141"/>
  <c r="BK138"/>
  <c r="J135"/>
  <c r="J196"/>
  <c r="BK192"/>
  <c r="BK188"/>
  <c r="BK185"/>
  <c r="BK178"/>
  <c r="BK174"/>
  <c r="BK168"/>
  <c r="J155"/>
  <c r="BK152"/>
  <c r="BK149"/>
  <c r="BK145"/>
  <c r="BK142"/>
  <c r="BK140"/>
  <c r="J137"/>
  <c r="BK127"/>
  <c i="2" r="J720"/>
  <c r="J715"/>
  <c r="BK712"/>
  <c r="J711"/>
  <c r="BK690"/>
  <c r="BK685"/>
  <c r="BK672"/>
  <c r="BK668"/>
  <c r="J657"/>
  <c r="J655"/>
  <c r="J653"/>
  <c r="J652"/>
  <c r="J650"/>
  <c r="J648"/>
  <c r="J646"/>
  <c r="J644"/>
  <c r="J642"/>
  <c r="J641"/>
  <c r="BK637"/>
  <c r="J634"/>
  <c r="J626"/>
  <c r="J617"/>
  <c r="BK613"/>
  <c r="BK607"/>
  <c r="BK604"/>
  <c r="J602"/>
  <c r="J599"/>
  <c r="BK597"/>
  <c r="BK593"/>
  <c r="J590"/>
  <c r="J583"/>
  <c r="J578"/>
  <c r="BK567"/>
  <c r="BK564"/>
  <c r="BK560"/>
  <c r="J558"/>
  <c r="BK556"/>
  <c r="J552"/>
  <c r="BK549"/>
  <c r="J545"/>
  <c r="J542"/>
  <c r="BK536"/>
  <c r="BK533"/>
  <c r="J532"/>
  <c r="BK529"/>
  <c r="BK528"/>
  <c r="J526"/>
  <c r="J525"/>
  <c r="BK523"/>
  <c r="BK521"/>
  <c r="BK519"/>
  <c r="J518"/>
  <c r="J512"/>
  <c r="J510"/>
  <c r="J506"/>
  <c r="J504"/>
  <c r="J502"/>
  <c r="BK496"/>
  <c r="BK494"/>
  <c r="BK490"/>
  <c r="BK488"/>
  <c r="J486"/>
  <c r="BK484"/>
  <c r="J482"/>
  <c r="J481"/>
  <c r="BK479"/>
  <c r="J474"/>
  <c r="J472"/>
  <c r="BK470"/>
  <c r="BK466"/>
  <c r="J464"/>
  <c r="BK448"/>
  <c r="BK443"/>
  <c r="BK439"/>
  <c r="BK436"/>
  <c r="BK434"/>
  <c r="BK433"/>
  <c r="J428"/>
  <c r="J424"/>
  <c r="BK421"/>
  <c r="J397"/>
  <c r="J395"/>
  <c r="J390"/>
  <c r="BK385"/>
  <c r="J384"/>
  <c r="J375"/>
  <c r="BK372"/>
  <c r="J363"/>
  <c r="J361"/>
  <c r="BK350"/>
  <c r="J334"/>
  <c r="J320"/>
  <c r="J317"/>
  <c r="J316"/>
  <c r="BK296"/>
  <c r="BK295"/>
  <c r="BK290"/>
  <c r="BK283"/>
  <c r="BK280"/>
  <c r="BK271"/>
  <c r="BK268"/>
  <c r="BK248"/>
  <c r="J243"/>
  <c r="J235"/>
  <c r="J223"/>
  <c r="BK221"/>
  <c r="BK219"/>
  <c r="BK217"/>
  <c r="BK209"/>
  <c r="J197"/>
  <c r="BK190"/>
  <c r="BK183"/>
  <c r="J175"/>
  <c r="J171"/>
  <c r="J170"/>
  <c r="BK166"/>
  <c r="J158"/>
  <c r="BK151"/>
  <c i="1" r="AS95"/>
  <c i="2" r="BK678"/>
  <c r="J672"/>
  <c r="J668"/>
  <c r="J629"/>
  <c r="BK618"/>
  <c r="BK617"/>
  <c r="J613"/>
  <c r="J607"/>
  <c r="J604"/>
  <c r="BK602"/>
  <c r="BK598"/>
  <c r="BK595"/>
  <c r="BK592"/>
  <c r="BK588"/>
  <c r="BK581"/>
  <c r="BK568"/>
  <c r="J566"/>
  <c r="BK562"/>
  <c r="BK559"/>
  <c r="J557"/>
  <c r="J554"/>
  <c r="BK550"/>
  <c r="J547"/>
  <c r="BK543"/>
  <c r="J538"/>
  <c r="J533"/>
  <c r="J529"/>
  <c r="BK526"/>
  <c r="J523"/>
  <c r="J519"/>
  <c r="BK512"/>
  <c r="BK506"/>
  <c r="BK502"/>
  <c r="J494"/>
  <c r="J488"/>
  <c r="J484"/>
  <c r="BK481"/>
  <c r="BK477"/>
  <c r="BK474"/>
  <c r="J470"/>
  <c r="BK464"/>
  <c r="BK456"/>
  <c r="J448"/>
  <c r="J443"/>
  <c r="J441"/>
  <c r="J432"/>
  <c r="J430"/>
  <c r="J429"/>
  <c r="BK424"/>
  <c r="J421"/>
  <c r="BK405"/>
  <c r="BK404"/>
  <c r="BK397"/>
  <c r="BK395"/>
  <c r="BK390"/>
  <c r="BK384"/>
  <c r="J376"/>
  <c r="J374"/>
  <c r="BK366"/>
  <c r="BK362"/>
  <c r="J350"/>
  <c r="BK334"/>
  <c r="J324"/>
  <c r="J318"/>
  <c r="BK316"/>
  <c r="J296"/>
  <c r="BK293"/>
  <c r="J286"/>
  <c r="J281"/>
  <c r="J277"/>
  <c r="J269"/>
  <c r="BK258"/>
  <c r="BK245"/>
  <c r="BK237"/>
  <c r="J236"/>
  <c r="J229"/>
  <c r="BK222"/>
  <c r="J220"/>
  <c r="BK218"/>
  <c r="J209"/>
  <c r="BK205"/>
  <c r="J191"/>
  <c r="BK186"/>
  <c r="J179"/>
  <c r="BK172"/>
  <c r="BK170"/>
  <c r="J166"/>
  <c r="BK158"/>
  <c r="J151"/>
  <c i="3" r="J262"/>
  <c r="J260"/>
  <c r="BK258"/>
  <c r="J256"/>
  <c r="BK254"/>
  <c r="J252"/>
  <c r="BK250"/>
  <c r="J248"/>
  <c r="BK246"/>
  <c r="BK244"/>
  <c r="J243"/>
  <c r="BK240"/>
  <c r="BK237"/>
  <c r="BK235"/>
  <c r="BK233"/>
  <c r="J231"/>
  <c r="BK229"/>
  <c r="BK227"/>
  <c r="J225"/>
  <c r="J220"/>
  <c r="J218"/>
  <c r="BK215"/>
  <c r="BK213"/>
  <c r="J211"/>
  <c r="BK209"/>
  <c r="J207"/>
  <c r="J201"/>
  <c r="BK198"/>
  <c r="J195"/>
  <c r="BK192"/>
  <c r="BK189"/>
  <c r="J187"/>
  <c r="BK185"/>
  <c r="BK183"/>
  <c r="BK181"/>
  <c r="BK179"/>
  <c r="BK177"/>
  <c r="J175"/>
  <c r="BK173"/>
  <c r="J169"/>
  <c r="BK163"/>
  <c r="BK158"/>
  <c r="BK152"/>
  <c r="BK149"/>
  <c r="J146"/>
  <c r="J142"/>
  <c r="BK267"/>
  <c r="BK265"/>
  <c r="BK261"/>
  <c r="J259"/>
  <c r="BK257"/>
  <c r="BK255"/>
  <c r="BK253"/>
  <c r="BK251"/>
  <c r="BK249"/>
  <c r="J247"/>
  <c r="BK245"/>
  <c r="BK243"/>
  <c r="J241"/>
  <c r="J238"/>
  <c r="BK236"/>
  <c r="J234"/>
  <c r="J232"/>
  <c r="BK230"/>
  <c r="J228"/>
  <c r="BK226"/>
  <c r="J224"/>
  <c r="BK220"/>
  <c r="BK218"/>
  <c r="BK216"/>
  <c r="J213"/>
  <c r="BK211"/>
  <c r="J209"/>
  <c r="BK207"/>
  <c r="BK201"/>
  <c r="J198"/>
  <c r="BK195"/>
  <c r="J192"/>
  <c r="J189"/>
  <c r="BK187"/>
  <c r="J185"/>
  <c r="J183"/>
  <c r="J181"/>
  <c r="J179"/>
  <c r="J177"/>
  <c r="BK175"/>
  <c r="J173"/>
  <c r="BK169"/>
  <c r="J163"/>
  <c r="J158"/>
  <c r="J152"/>
  <c r="J149"/>
  <c r="BK146"/>
  <c r="BK142"/>
  <c i="4" r="J206"/>
  <c r="BK203"/>
  <c r="BK201"/>
  <c r="BK198"/>
  <c r="BK195"/>
  <c r="J193"/>
  <c r="BK191"/>
  <c r="BK189"/>
  <c r="J187"/>
  <c r="J185"/>
  <c r="J182"/>
  <c r="J179"/>
  <c r="J177"/>
  <c r="J175"/>
  <c r="BK173"/>
  <c r="BK171"/>
  <c r="BK170"/>
  <c r="BK167"/>
  <c r="BK164"/>
  <c r="BK162"/>
  <c r="BK160"/>
  <c r="BK158"/>
  <c r="J156"/>
  <c r="BK154"/>
  <c r="J151"/>
  <c r="BK149"/>
  <c r="BK147"/>
  <c r="BK145"/>
  <c r="BK143"/>
  <c r="BK141"/>
  <c r="BK139"/>
  <c r="J133"/>
  <c r="BK206"/>
  <c r="J203"/>
  <c r="J201"/>
  <c r="J198"/>
  <c r="J195"/>
  <c r="BK193"/>
  <c r="J191"/>
  <c r="J189"/>
  <c r="BK187"/>
  <c r="BK184"/>
  <c r="BK182"/>
  <c r="BK180"/>
  <c r="BK178"/>
  <c r="J176"/>
  <c r="J174"/>
  <c r="BK172"/>
  <c r="J170"/>
  <c r="BK168"/>
  <c r="BK166"/>
  <c r="J163"/>
  <c r="J161"/>
  <c r="J159"/>
  <c r="BK157"/>
  <c r="BK155"/>
  <c r="BK153"/>
  <c r="J150"/>
  <c r="J149"/>
  <c r="BK146"/>
  <c r="BK144"/>
  <c r="J143"/>
  <c r="J141"/>
  <c r="J139"/>
  <c r="J138"/>
  <c r="J136"/>
  <c r="J134"/>
  <c r="J132"/>
  <c i="5" r="J125"/>
  <c r="F39"/>
  <c i="1" r="BD99"/>
  <c i="5" r="F38"/>
  <c i="1" r="BC99"/>
  <c i="6" r="BK196"/>
  <c r="J194"/>
  <c r="BK190"/>
  <c r="BK187"/>
  <c r="J178"/>
  <c r="J158"/>
  <c r="J142"/>
  <c r="J140"/>
  <c r="BK137"/>
  <c r="J127"/>
  <c r="BK194"/>
  <c r="J190"/>
  <c r="J187"/>
  <c r="J182"/>
  <c r="J176"/>
  <c r="J172"/>
  <c r="BK158"/>
  <c r="BK154"/>
  <c r="J152"/>
  <c r="J149"/>
  <c r="J145"/>
  <c r="BK141"/>
  <c r="J138"/>
  <c r="BK135"/>
  <c i="2" l="1" r="BK150"/>
  <c r="J150"/>
  <c r="J100"/>
  <c r="T150"/>
  <c r="BK174"/>
  <c r="J174"/>
  <c r="J101"/>
  <c r="P174"/>
  <c r="R174"/>
  <c r="T174"/>
  <c r="BK208"/>
  <c r="J208"/>
  <c r="J102"/>
  <c r="P208"/>
  <c r="T208"/>
  <c r="P247"/>
  <c r="T247"/>
  <c r="P279"/>
  <c r="T279"/>
  <c r="P289"/>
  <c r="R289"/>
  <c r="BK386"/>
  <c r="J386"/>
  <c r="J106"/>
  <c r="T386"/>
  <c r="P438"/>
  <c r="T438"/>
  <c r="P471"/>
  <c r="T471"/>
  <c r="P485"/>
  <c r="T485"/>
  <c r="P505"/>
  <c r="T505"/>
  <c r="P527"/>
  <c r="T527"/>
  <c r="P544"/>
  <c r="T544"/>
  <c r="P553"/>
  <c r="T553"/>
  <c r="P565"/>
  <c r="R565"/>
  <c r="BK606"/>
  <c r="J606"/>
  <c r="J117"/>
  <c r="R606"/>
  <c r="BK614"/>
  <c r="J614"/>
  <c r="J118"/>
  <c r="T614"/>
  <c r="P647"/>
  <c r="T647"/>
  <c r="P656"/>
  <c r="T656"/>
  <c r="P671"/>
  <c r="T671"/>
  <c r="P689"/>
  <c r="T689"/>
  <c r="P713"/>
  <c r="R713"/>
  <c i="3" r="BK138"/>
  <c r="J138"/>
  <c r="J100"/>
  <c r="T138"/>
  <c r="P166"/>
  <c r="T166"/>
  <c r="P172"/>
  <c r="T172"/>
  <c r="P191"/>
  <c r="T191"/>
  <c r="BK206"/>
  <c r="J206"/>
  <c r="J108"/>
  <c r="R206"/>
  <c r="BK214"/>
  <c r="J214"/>
  <c r="J109"/>
  <c r="R214"/>
  <c r="BK222"/>
  <c r="J222"/>
  <c r="J110"/>
  <c r="R222"/>
  <c r="BK239"/>
  <c r="J239"/>
  <c r="J111"/>
  <c r="T239"/>
  <c i="4" r="P131"/>
  <c r="T131"/>
  <c r="P137"/>
  <c r="R137"/>
  <c r="P152"/>
  <c r="R152"/>
  <c r="BK165"/>
  <c r="J165"/>
  <c r="J103"/>
  <c r="R165"/>
  <c r="BK183"/>
  <c r="J183"/>
  <c r="J104"/>
  <c r="R183"/>
  <c r="BK197"/>
  <c r="J197"/>
  <c r="J105"/>
  <c r="R197"/>
  <c r="BK200"/>
  <c r="J200"/>
  <c r="J106"/>
  <c r="R200"/>
  <c r="BK204"/>
  <c r="J204"/>
  <c r="J107"/>
  <c r="T204"/>
  <c i="6" r="P126"/>
  <c r="T126"/>
  <c r="P144"/>
  <c r="R144"/>
  <c r="BK173"/>
  <c r="J173"/>
  <c r="J100"/>
  <c r="T173"/>
  <c r="R184"/>
  <c r="BK189"/>
  <c r="J189"/>
  <c r="J104"/>
  <c r="R189"/>
  <c i="2" r="P150"/>
  <c r="R150"/>
  <c r="R208"/>
  <c r="BK247"/>
  <c r="J247"/>
  <c r="J103"/>
  <c r="R247"/>
  <c r="BK279"/>
  <c r="J279"/>
  <c r="J104"/>
  <c r="R279"/>
  <c r="BK289"/>
  <c r="J289"/>
  <c r="J105"/>
  <c r="T289"/>
  <c r="P386"/>
  <c r="R386"/>
  <c r="BK438"/>
  <c r="J438"/>
  <c r="J109"/>
  <c r="R438"/>
  <c r="BK471"/>
  <c r="J471"/>
  <c r="J110"/>
  <c r="R471"/>
  <c r="BK485"/>
  <c r="J485"/>
  <c r="J111"/>
  <c r="R485"/>
  <c r="BK505"/>
  <c r="J505"/>
  <c r="J112"/>
  <c r="R505"/>
  <c r="BK527"/>
  <c r="J527"/>
  <c r="J113"/>
  <c r="R527"/>
  <c r="BK544"/>
  <c r="J544"/>
  <c r="J114"/>
  <c r="R544"/>
  <c r="BK553"/>
  <c r="J553"/>
  <c r="J115"/>
  <c r="R553"/>
  <c r="BK565"/>
  <c r="J565"/>
  <c r="J116"/>
  <c r="T565"/>
  <c r="P606"/>
  <c r="T606"/>
  <c r="P614"/>
  <c r="R614"/>
  <c r="BK647"/>
  <c r="J647"/>
  <c r="J119"/>
  <c r="R647"/>
  <c r="BK656"/>
  <c r="J656"/>
  <c r="J120"/>
  <c r="R656"/>
  <c r="BK671"/>
  <c r="J671"/>
  <c r="J121"/>
  <c r="R671"/>
  <c r="BK689"/>
  <c r="J689"/>
  <c r="J122"/>
  <c r="R689"/>
  <c r="BK713"/>
  <c r="J713"/>
  <c r="J123"/>
  <c r="T713"/>
  <c i="3" r="P138"/>
  <c r="P137"/>
  <c r="R138"/>
  <c r="BK166"/>
  <c r="J166"/>
  <c r="J103"/>
  <c r="R166"/>
  <c r="BK172"/>
  <c r="J172"/>
  <c r="J104"/>
  <c r="R172"/>
  <c r="BK191"/>
  <c r="J191"/>
  <c r="J105"/>
  <c r="R191"/>
  <c r="P206"/>
  <c r="T206"/>
  <c r="P214"/>
  <c r="T214"/>
  <c r="P222"/>
  <c r="T222"/>
  <c r="P239"/>
  <c r="R239"/>
  <c i="4" r="BK131"/>
  <c r="J131"/>
  <c r="J100"/>
  <c r="R131"/>
  <c r="R130"/>
  <c r="BK137"/>
  <c r="J137"/>
  <c r="J101"/>
  <c r="T137"/>
  <c r="BK152"/>
  <c r="J152"/>
  <c r="J102"/>
  <c r="T152"/>
  <c r="P165"/>
  <c r="T165"/>
  <c r="P183"/>
  <c r="T183"/>
  <c r="P197"/>
  <c r="T197"/>
  <c r="P200"/>
  <c r="T200"/>
  <c r="P204"/>
  <c r="R204"/>
  <c i="6" r="BK126"/>
  <c r="J126"/>
  <c r="J98"/>
  <c r="R126"/>
  <c r="BK144"/>
  <c r="J144"/>
  <c r="J99"/>
  <c r="T144"/>
  <c r="P173"/>
  <c r="R173"/>
  <c r="BK184"/>
  <c r="BK183"/>
  <c r="J183"/>
  <c r="J102"/>
  <c r="P184"/>
  <c r="T184"/>
  <c r="P189"/>
  <c r="T189"/>
  <c i="2" r="BK717"/>
  <c r="J717"/>
  <c r="J125"/>
  <c r="BK719"/>
  <c r="J719"/>
  <c r="J126"/>
  <c i="3" r="BK202"/>
  <c r="J202"/>
  <c r="J106"/>
  <c i="6" r="BK181"/>
  <c r="J181"/>
  <c r="J101"/>
  <c i="2" r="BK435"/>
  <c r="J435"/>
  <c r="J107"/>
  <c i="3" r="BK160"/>
  <c r="J160"/>
  <c r="J101"/>
  <c r="BK162"/>
  <c r="J162"/>
  <c r="J102"/>
  <c r="BK264"/>
  <c r="J264"/>
  <c r="J113"/>
  <c r="BK266"/>
  <c r="J266"/>
  <c r="J114"/>
  <c i="5" r="BK124"/>
  <c r="J124"/>
  <c r="J100"/>
  <c i="6" r="E85"/>
  <c r="F92"/>
  <c r="J92"/>
  <c r="BF127"/>
  <c r="BF135"/>
  <c r="BF137"/>
  <c r="BF138"/>
  <c r="BF140"/>
  <c r="BF145"/>
  <c r="BF149"/>
  <c r="BF152"/>
  <c r="BF154"/>
  <c r="BF168"/>
  <c r="BF185"/>
  <c r="BF187"/>
  <c r="BF188"/>
  <c r="BF194"/>
  <c r="J89"/>
  <c r="J91"/>
  <c r="BF141"/>
  <c r="BF142"/>
  <c r="BF155"/>
  <c r="BF158"/>
  <c r="BF172"/>
  <c r="BF174"/>
  <c r="BF176"/>
  <c r="BF178"/>
  <c r="BF182"/>
  <c r="BF190"/>
  <c r="BF192"/>
  <c r="BF196"/>
  <c i="5" r="E85"/>
  <c r="J91"/>
  <c r="F94"/>
  <c r="J118"/>
  <c r="J119"/>
  <c r="BF125"/>
  <c i="4" r="J91"/>
  <c r="J93"/>
  <c r="J94"/>
  <c r="F126"/>
  <c r="BF133"/>
  <c r="BF135"/>
  <c r="BF136"/>
  <c r="BF138"/>
  <c r="BF139"/>
  <c r="BF140"/>
  <c r="BF142"/>
  <c r="BF144"/>
  <c r="BF146"/>
  <c r="BF147"/>
  <c r="BF148"/>
  <c r="BF149"/>
  <c r="BF155"/>
  <c r="BF159"/>
  <c r="BF160"/>
  <c r="BF162"/>
  <c r="BF163"/>
  <c r="BF166"/>
  <c r="BF169"/>
  <c r="BF170"/>
  <c r="BF172"/>
  <c r="BF174"/>
  <c r="BF175"/>
  <c r="BF178"/>
  <c r="BF180"/>
  <c r="BF181"/>
  <c r="BF185"/>
  <c r="BF187"/>
  <c r="BF188"/>
  <c r="BF189"/>
  <c r="BF190"/>
  <c r="BF195"/>
  <c r="BF201"/>
  <c r="BF205"/>
  <c r="BF206"/>
  <c r="E85"/>
  <c r="BF132"/>
  <c r="BF134"/>
  <c r="BF141"/>
  <c r="BF143"/>
  <c r="BF145"/>
  <c r="BF150"/>
  <c r="BF151"/>
  <c r="BF153"/>
  <c r="BF154"/>
  <c r="BF156"/>
  <c r="BF157"/>
  <c r="BF158"/>
  <c r="BF161"/>
  <c r="BF164"/>
  <c r="BF167"/>
  <c r="BF168"/>
  <c r="BF171"/>
  <c r="BF173"/>
  <c r="BF176"/>
  <c r="BF177"/>
  <c r="BF179"/>
  <c r="BF182"/>
  <c r="BF184"/>
  <c r="BF186"/>
  <c r="BF191"/>
  <c r="BF192"/>
  <c r="BF193"/>
  <c r="BF194"/>
  <c r="BF196"/>
  <c r="BF198"/>
  <c r="BF199"/>
  <c r="BF202"/>
  <c r="BF203"/>
  <c i="3" r="E85"/>
  <c r="F94"/>
  <c r="J130"/>
  <c r="BF146"/>
  <c r="BF149"/>
  <c r="BF150"/>
  <c r="BF155"/>
  <c r="BF158"/>
  <c r="BF163"/>
  <c r="BF169"/>
  <c r="BF173"/>
  <c r="BF175"/>
  <c r="BF176"/>
  <c r="BF177"/>
  <c r="BF178"/>
  <c r="BF180"/>
  <c r="BF181"/>
  <c r="BF182"/>
  <c r="BF187"/>
  <c r="BF192"/>
  <c r="BF193"/>
  <c r="BF195"/>
  <c r="BF196"/>
  <c r="BF198"/>
  <c r="BF199"/>
  <c r="BF208"/>
  <c r="BF211"/>
  <c r="BF212"/>
  <c r="BF218"/>
  <c r="BF220"/>
  <c r="BF223"/>
  <c r="BF227"/>
  <c r="BF228"/>
  <c r="BF230"/>
  <c r="BF232"/>
  <c r="BF233"/>
  <c r="BF236"/>
  <c r="BF237"/>
  <c r="BF240"/>
  <c r="BF243"/>
  <c r="BF245"/>
  <c r="BF246"/>
  <c r="BF249"/>
  <c r="BF250"/>
  <c r="BF253"/>
  <c r="BF257"/>
  <c r="BF260"/>
  <c r="BF262"/>
  <c r="BF265"/>
  <c r="BF267"/>
  <c r="BF139"/>
  <c r="BF142"/>
  <c r="BF144"/>
  <c r="BF148"/>
  <c r="BF152"/>
  <c r="BF161"/>
  <c r="BF167"/>
  <c r="BF170"/>
  <c r="BF174"/>
  <c r="BF179"/>
  <c r="BF183"/>
  <c r="BF184"/>
  <c r="BF185"/>
  <c r="BF186"/>
  <c r="BF188"/>
  <c r="BF189"/>
  <c r="BF190"/>
  <c r="BF201"/>
  <c r="BF203"/>
  <c r="BF207"/>
  <c r="BF209"/>
  <c r="BF210"/>
  <c r="BF213"/>
  <c r="BF215"/>
  <c r="BF216"/>
  <c r="BF217"/>
  <c r="BF219"/>
  <c r="BF224"/>
  <c r="BF225"/>
  <c r="BF226"/>
  <c r="BF229"/>
  <c r="BF231"/>
  <c r="BF234"/>
  <c r="BF235"/>
  <c r="BF238"/>
  <c r="BF241"/>
  <c r="BF242"/>
  <c r="BF244"/>
  <c r="BF247"/>
  <c r="BF248"/>
  <c r="BF251"/>
  <c r="BF252"/>
  <c r="BF254"/>
  <c r="BF255"/>
  <c r="BF256"/>
  <c r="BF258"/>
  <c r="BF259"/>
  <c r="BF261"/>
  <c i="2" r="J91"/>
  <c r="F94"/>
  <c r="E136"/>
  <c r="BF151"/>
  <c r="BF156"/>
  <c r="BF166"/>
  <c r="BF171"/>
  <c r="BF172"/>
  <c r="BF179"/>
  <c r="BF186"/>
  <c r="BF190"/>
  <c r="BF197"/>
  <c r="BF205"/>
  <c r="BF211"/>
  <c r="BF218"/>
  <c r="BF219"/>
  <c r="BF220"/>
  <c r="BF223"/>
  <c r="BF229"/>
  <c r="BF235"/>
  <c r="BF236"/>
  <c r="BF237"/>
  <c r="BF245"/>
  <c r="BF248"/>
  <c r="BF258"/>
  <c r="BF269"/>
  <c r="BF271"/>
  <c r="BF280"/>
  <c r="BF281"/>
  <c r="BF283"/>
  <c r="BF290"/>
  <c r="BF293"/>
  <c r="BF314"/>
  <c r="BF317"/>
  <c r="BF318"/>
  <c r="BF320"/>
  <c r="BF327"/>
  <c r="BF334"/>
  <c r="BF348"/>
  <c r="BF363"/>
  <c r="BF366"/>
  <c r="BF384"/>
  <c r="BF385"/>
  <c r="BF397"/>
  <c r="BF404"/>
  <c r="BF405"/>
  <c r="BF407"/>
  <c r="BF428"/>
  <c r="BF429"/>
  <c r="BF430"/>
  <c r="BF432"/>
  <c r="BF433"/>
  <c r="BF443"/>
  <c r="BF445"/>
  <c r="BF448"/>
  <c r="BF456"/>
  <c r="BF464"/>
  <c r="BF466"/>
  <c r="BF477"/>
  <c r="BF481"/>
  <c r="BF482"/>
  <c r="BF484"/>
  <c r="BF486"/>
  <c r="BF490"/>
  <c r="BF494"/>
  <c r="BF504"/>
  <c r="BF510"/>
  <c r="BF512"/>
  <c r="BF518"/>
  <c r="BF519"/>
  <c r="BF526"/>
  <c r="BF532"/>
  <c r="BF536"/>
  <c r="BF543"/>
  <c r="BF545"/>
  <c r="BF547"/>
  <c r="BF554"/>
  <c r="BF556"/>
  <c r="BF559"/>
  <c r="BF560"/>
  <c r="BF568"/>
  <c r="BF588"/>
  <c r="BF592"/>
  <c r="BF593"/>
  <c r="BF602"/>
  <c r="BF603"/>
  <c r="BF607"/>
  <c r="BF612"/>
  <c r="BF615"/>
  <c r="BF617"/>
  <c r="BF626"/>
  <c r="BF629"/>
  <c r="BF658"/>
  <c r="BF668"/>
  <c r="BF678"/>
  <c r="BF715"/>
  <c r="BF718"/>
  <c r="J94"/>
  <c r="BF158"/>
  <c r="BF164"/>
  <c r="BF168"/>
  <c r="BF170"/>
  <c r="BF175"/>
  <c r="BF183"/>
  <c r="BF191"/>
  <c r="BF193"/>
  <c r="BF209"/>
  <c r="BF217"/>
  <c r="BF221"/>
  <c r="BF222"/>
  <c r="BF243"/>
  <c r="BF268"/>
  <c r="BF277"/>
  <c r="BF286"/>
  <c r="BF295"/>
  <c r="BF296"/>
  <c r="BF316"/>
  <c r="BF324"/>
  <c r="BF350"/>
  <c r="BF356"/>
  <c r="BF361"/>
  <c r="BF362"/>
  <c r="BF372"/>
  <c r="BF374"/>
  <c r="BF375"/>
  <c r="BF376"/>
  <c r="BF382"/>
  <c r="BF387"/>
  <c r="BF390"/>
  <c r="BF393"/>
  <c r="BF395"/>
  <c r="BF396"/>
  <c r="BF421"/>
  <c r="BF422"/>
  <c r="BF424"/>
  <c r="BF426"/>
  <c r="BF434"/>
  <c r="BF436"/>
  <c r="BF439"/>
  <c r="BF441"/>
  <c r="BF450"/>
  <c r="BF451"/>
  <c r="BF459"/>
  <c r="BF470"/>
  <c r="BF472"/>
  <c r="BF474"/>
  <c r="BF479"/>
  <c r="BF488"/>
  <c r="BF496"/>
  <c r="BF502"/>
  <c r="BF506"/>
  <c r="BF521"/>
  <c r="BF523"/>
  <c r="BF525"/>
  <c r="BF528"/>
  <c r="BF529"/>
  <c r="BF533"/>
  <c r="BF538"/>
  <c r="BF542"/>
  <c r="BF549"/>
  <c r="BF550"/>
  <c r="BF552"/>
  <c r="BF557"/>
  <c r="BF558"/>
  <c r="BF562"/>
  <c r="BF564"/>
  <c r="BF566"/>
  <c r="BF567"/>
  <c r="BF578"/>
  <c r="BF581"/>
  <c r="BF583"/>
  <c r="BF590"/>
  <c r="BF595"/>
  <c r="BF597"/>
  <c r="BF598"/>
  <c r="BF599"/>
  <c r="BF601"/>
  <c r="BF604"/>
  <c r="BF605"/>
  <c r="BF613"/>
  <c r="BF618"/>
  <c r="BF634"/>
  <c r="BF637"/>
  <c r="BF641"/>
  <c r="BF642"/>
  <c r="BF644"/>
  <c r="BF646"/>
  <c r="BF648"/>
  <c r="BF650"/>
  <c r="BF652"/>
  <c r="BF653"/>
  <c r="BF655"/>
  <c r="BF657"/>
  <c r="BF670"/>
  <c r="BF672"/>
  <c r="BF685"/>
  <c r="BF688"/>
  <c r="BF690"/>
  <c r="BF711"/>
  <c r="BF712"/>
  <c r="BF714"/>
  <c r="BF720"/>
  <c r="F35"/>
  <c i="1" r="AZ96"/>
  <c i="2" r="F39"/>
  <c i="1" r="BD96"/>
  <c i="3" r="J35"/>
  <c i="1" r="AV97"/>
  <c i="3" r="F35"/>
  <c i="1" r="AZ97"/>
  <c i="3" r="F37"/>
  <c i="1" r="BB97"/>
  <c i="4" r="F37"/>
  <c i="1" r="BB98"/>
  <c i="4" r="F39"/>
  <c i="1" r="BD98"/>
  <c i="5" r="J36"/>
  <c i="1" r="AW99"/>
  <c r="AT99"/>
  <c i="6" r="F33"/>
  <c i="1" r="AZ100"/>
  <c i="6" r="F35"/>
  <c i="1" r="BB100"/>
  <c i="6" r="F37"/>
  <c i="1" r="BD100"/>
  <c i="2" r="F37"/>
  <c i="1" r="BB96"/>
  <c i="2" r="J35"/>
  <c i="1" r="AV96"/>
  <c i="2" r="F38"/>
  <c i="1" r="BC96"/>
  <c r="AS94"/>
  <c i="3" r="F38"/>
  <c i="1" r="BC97"/>
  <c i="3" r="F39"/>
  <c i="1" r="BD97"/>
  <c i="4" r="F35"/>
  <c i="1" r="AZ98"/>
  <c i="4" r="J35"/>
  <c i="1" r="AV98"/>
  <c i="4" r="F38"/>
  <c i="1" r="BC98"/>
  <c i="5" r="F35"/>
  <c i="1" r="AZ99"/>
  <c i="6" r="J33"/>
  <c i="1" r="AV100"/>
  <c i="6" r="F36"/>
  <c i="1" r="BC100"/>
  <c i="6" l="1" r="P183"/>
  <c i="3" r="P205"/>
  <c i="2" r="R149"/>
  <c i="6" r="R183"/>
  <c r="T125"/>
  <c i="4" r="P130"/>
  <c r="P129"/>
  <c i="1" r="AU98"/>
  <c i="3" r="R205"/>
  <c i="2" r="P437"/>
  <c r="T149"/>
  <c i="6" r="T183"/>
  <c r="R125"/>
  <c r="R124"/>
  <c i="4" r="R129"/>
  <c i="3" r="T205"/>
  <c r="R137"/>
  <c r="R136"/>
  <c r="P136"/>
  <c i="1" r="AU97"/>
  <c i="2" r="R437"/>
  <c r="P149"/>
  <c r="P148"/>
  <c i="1" r="AU96"/>
  <c i="6" r="P125"/>
  <c r="P124"/>
  <c i="1" r="AU100"/>
  <c i="4" r="T130"/>
  <c r="T129"/>
  <c i="3" r="T137"/>
  <c r="T136"/>
  <c i="2" r="T437"/>
  <c r="BK437"/>
  <c r="J437"/>
  <c r="J108"/>
  <c r="BK716"/>
  <c r="J716"/>
  <c r="J124"/>
  <c i="3" r="BK137"/>
  <c r="J137"/>
  <c r="J99"/>
  <c i="5" r="BK123"/>
  <c r="J123"/>
  <c r="J99"/>
  <c i="6" r="BK125"/>
  <c r="BK124"/>
  <c r="J124"/>
  <c r="J96"/>
  <c r="J184"/>
  <c r="J103"/>
  <c i="2" r="BK149"/>
  <c r="J149"/>
  <c r="J99"/>
  <c i="3" r="BK205"/>
  <c r="J205"/>
  <c r="J107"/>
  <c r="BK263"/>
  <c r="J263"/>
  <c r="J112"/>
  <c i="4" r="BK130"/>
  <c r="J130"/>
  <c r="J99"/>
  <c i="2" r="F36"/>
  <c i="1" r="BA96"/>
  <c i="3" r="J36"/>
  <c i="1" r="AW97"/>
  <c r="AT97"/>
  <c i="4" r="J36"/>
  <c i="1" r="AW98"/>
  <c r="AT98"/>
  <c r="BC95"/>
  <c r="AY95"/>
  <c r="AZ95"/>
  <c r="AV95"/>
  <c r="BB95"/>
  <c r="AX95"/>
  <c i="6" r="J34"/>
  <c i="1" r="AW100"/>
  <c r="AT100"/>
  <c i="2" r="J36"/>
  <c i="1" r="AW96"/>
  <c r="AT96"/>
  <c i="3" r="F36"/>
  <c i="1" r="BA97"/>
  <c i="4" r="F36"/>
  <c i="1" r="BA98"/>
  <c r="BD95"/>
  <c i="5" r="F36"/>
  <c i="1" r="BA99"/>
  <c i="6" r="F34"/>
  <c i="1" r="BA100"/>
  <c i="2" l="1" r="T148"/>
  <c i="6" r="T124"/>
  <c i="2" r="R148"/>
  <c i="4" r="BK129"/>
  <c r="J129"/>
  <c r="J98"/>
  <c i="6" r="J125"/>
  <c r="J97"/>
  <c i="2" r="BK148"/>
  <c r="J148"/>
  <c r="J98"/>
  <c i="3" r="BK136"/>
  <c r="J136"/>
  <c i="5" r="BK122"/>
  <c r="J122"/>
  <c r="J98"/>
  <c i="1" r="AU95"/>
  <c r="AU94"/>
  <c r="BD94"/>
  <c r="W33"/>
  <c i="6" r="J30"/>
  <c i="1" r="AG100"/>
  <c i="3" r="J32"/>
  <c i="1" r="AG97"/>
  <c r="BA95"/>
  <c r="AW95"/>
  <c r="AT95"/>
  <c r="BB94"/>
  <c r="AX94"/>
  <c r="AZ94"/>
  <c r="W29"/>
  <c r="BC94"/>
  <c r="W32"/>
  <c i="6" l="1" r="J39"/>
  <c i="3" r="J41"/>
  <c r="J98"/>
  <c i="1" r="AN97"/>
  <c r="AN100"/>
  <c i="2" r="J32"/>
  <c i="1" r="AG96"/>
  <c i="5" r="J32"/>
  <c r="J41"/>
  <c i="4" r="J32"/>
  <c i="1" r="AG98"/>
  <c r="AY94"/>
  <c r="BA94"/>
  <c r="W30"/>
  <c r="W31"/>
  <c r="AV94"/>
  <c r="AK29"/>
  <c i="2" l="1" r="J41"/>
  <c i="1" r="AG99"/>
  <c r="AN99"/>
  <c i="4" r="J41"/>
  <c i="1" r="AN98"/>
  <c r="AN96"/>
  <c r="AW94"/>
  <c r="AK30"/>
  <c l="1" r="AG95"/>
  <c r="AG94"/>
  <c r="AK26"/>
  <c r="AT94"/>
  <c r="AN94"/>
  <c l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<sst xmlns="http://schemas.openxmlformats.org/spreadsheetml/2006/main">
  <si>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</si>
  <si>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</si>
  <si>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</si>
  <si>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</si>
  <si>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{33777f78-ff6b-4393-8d6d-3107fc9763f0}</t>
  </si>
  <si>
    <t xml:space="preserve">&gt;&gt;  skryté stĺpce  &lt;&lt;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</si>
  <si>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</si>
  <si>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</si>
  <si>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</si>
  <si>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</si>
  <si>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</si>
  <si>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</si>
  <si>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099a-08-21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</si>
  <si>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</si>
  <si>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</si>
  <si>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Prístavba k existujúcemu objektu MŠ Borovce</t>
  </si>
  <si>
    <t>JKSO:</t>
  </si>
  <si>
    <t>KS:</t>
  </si>
  <si>
    <t>Miesto:</t>
  </si>
  <si>
    <t>Borovce p.č.11,12</t>
  </si>
  <si>
    <t>Dátum:</t>
  </si>
  <si>
    <t>27. 9. 2022</t>
  </si>
  <si>
    <t>Objednávateľ:</t>
  </si>
  <si>
    <t>IČO:</t>
  </si>
  <si>
    <t>Obec Borovce</t>
  </si>
  <si>
    <t>IČ DPH:</t>
  </si>
  <si>
    <t>Zhotoviteľ:</t>
  </si>
  <si>
    <t>Vyplň údaj</t>
  </si>
  <si>
    <t>Projektant:</t>
  </si>
  <si>
    <t>Ing.arch.Libor Chmelár</t>
  </si>
  <si>
    <t>True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</si>
  <si>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</si>
  <si>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</si>
  <si>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</si>
  <si>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</si>
  <si>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</si>
  <si>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</si>
  <si>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</si>
  <si>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</si>
  <si>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</si>
  <si>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</si>
  <si>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</si>
  <si>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</si>
  <si>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</si>
  <si>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</si>
  <si>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</si>
  <si>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</si>
  <si>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</si>
  <si>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</si>
  <si>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</si>
  <si>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</si>
  <si>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</si>
  <si>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</si>
  <si>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</si>
  <si>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</si>
  <si>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</si>
  <si>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</si>
  <si>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</si>
  <si>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</si>
  <si>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</si>
  <si>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</si>
  <si>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</si>
  <si>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</si>
  <si>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</si>
  <si>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</si>
  <si>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</si>
  <si>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</si>
  <si>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</si>
  <si>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</si>
  <si>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</si>
  <si>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</si>
  <si>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</si>
  <si>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</si>
  <si>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</si>
  <si>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</si>
  <si>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</si>
  <si>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</si>
  <si>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</si>
  <si>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</si>
  <si>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1</t>
  </si>
  <si>
    <t>SO 101 - Prístavba k existujúcdmu objektu MŠ Borovce</t>
  </si>
  <si>
    <t>STA</t>
  </si>
  <si>
    <t>{4f9f89c2-6b88-4503-898f-2e9c206ec4d1}</t>
  </si>
  <si>
    <t>/</t>
  </si>
  <si>
    <t>1-1</t>
  </si>
  <si>
    <t>SO 101 - Prístavba k existujúcemu objektu MŠ - Architektonicko stavebné riešenie</t>
  </si>
  <si>
    <t>Časť</t>
  </si>
  <si>
    <t>2</t>
  </si>
  <si>
    <t>{23012fe7-aadd-476b-a4cc-697367d16c32}</t>
  </si>
  <si>
    <t>1-2</t>
  </si>
  <si>
    <t>SO 101 - Prístavba k existujúcemu objektu MŠ - Zdravotechnika</t>
  </si>
  <si>
    <t>{e73bee92-e6ab-4bfa-aa38-1a8454636cf3}</t>
  </si>
  <si>
    <t>1-3</t>
  </si>
  <si>
    <t>SO 101 - Prístavba k existujúcemu objektu MŠ - Vykurovanie</t>
  </si>
  <si>
    <t>{0e86f991-a4be-404f-bfe1-9cef3372296c}</t>
  </si>
  <si>
    <t>1-4</t>
  </si>
  <si>
    <t>SO 101 - Prístavba k existujúcemu objektu MŠ Borovce - Elektroinštalácia</t>
  </si>
  <si>
    <t>{ebefdc98-a645-474f-8ac9-2a22527d9ed1}</t>
  </si>
  <si>
    <t>SO 102 - Rampa pre imobilných</t>
  </si>
  <si>
    <t>{14317205-c5cc-444b-ba0b-8788b9833d3c}</t>
  </si>
  <si>
    <t>KRYCÍ LIST ROZPOČTU</t>
  </si>
  <si>
    <t>Objekt:</t>
  </si>
  <si>
    <t>1 - SO 101 - Prístavba k existujúcdmu objektu MŠ Borovce</t>
  </si>
  <si>
    <t>Časť:</t>
  </si>
  <si>
    <t>1-1 - SO 101 - Prístavba k existujúcemu objektu MŠ - Architektonicko stavebné riešenie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</si>
  <si>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</si>
  <si>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</si>
  <si>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</si>
  <si>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</si>
  <si>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</si>
  <si>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</si>
  <si>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</si>
  <si>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</si>
  <si>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</si>
  <si>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</si>
  <si>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</si>
  <si>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</si>
  <si>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</si>
  <si>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</si>
  <si>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</si>
  <si>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</si>
  <si>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</si>
  <si>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</si>
  <si>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</si>
  <si>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</si>
  <si>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</si>
  <si>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</si>
  <si>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</si>
  <si>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</si>
  <si>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</si>
  <si>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</si>
  <si>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</si>
  <si>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Dokončovacie práce a obklady</t>
  </si>
  <si>
    <t xml:space="preserve">    784 - Maľby</t>
  </si>
  <si>
    <t>O01 - Ostatné</t>
  </si>
  <si>
    <t>VRN - Investičné náklady neobsiahnuté v cenách</t>
  </si>
  <si>
    <t xml:space="preserve">    VRN03 - Geodetické práce</t>
  </si>
  <si>
    <t xml:space="preserve">    VRN06 - Zariadenie staveniska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</si>
  <si>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</si>
  <si>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</si>
  <si>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</si>
  <si>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</si>
  <si>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</si>
  <si>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</si>
  <si>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</si>
  <si>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</si>
  <si>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</si>
  <si>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</si>
  <si>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</si>
  <si>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</si>
  <si>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</si>
  <si>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</si>
  <si>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</si>
  <si>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</si>
  <si>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</si>
  <si>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131201101.S</t>
  </si>
  <si>
    <t>Výkop nezapaženej jamy v hornine 3, do 100 m3 - bez naloženia na dopravný prostriedok</t>
  </si>
  <si>
    <t>m3</t>
  </si>
  <si>
    <t>4</t>
  </si>
  <si>
    <t>1938265143</t>
  </si>
  <si>
    <t>VV</t>
  </si>
  <si>
    <t xml:space="preserve">"kt.-0,40-0,58/0,18 m"  15,45*14,7*0,18</t>
  </si>
  <si>
    <t xml:space="preserve">                                            2,5*7,0*0,18</t>
  </si>
  <si>
    <t xml:space="preserve">"terasa"                           (2,0*15,45+1,0+6,0)*0,18</t>
  </si>
  <si>
    <t>Súčet</t>
  </si>
  <si>
    <t>131201109.S</t>
  </si>
  <si>
    <t>Hĺbenie nezapažených jám a zárezov. Príplatok za lepivosť horniny 3</t>
  </si>
  <si>
    <t>-487282308</t>
  </si>
  <si>
    <t>50,853*0,3</t>
  </si>
  <si>
    <t>3</t>
  </si>
  <si>
    <t>132201101.S</t>
  </si>
  <si>
    <t>Výkop ryhy do šírky 600 mm v horn.3 do 100 m3 - s naložením na dopravný prostriedok</t>
  </si>
  <si>
    <t>860265734</t>
  </si>
  <si>
    <t>"prehlb.-0,58-1,38/0,980" (11,95+13,5)*2*0,60*0,80</t>
  </si>
  <si>
    <t>2,5*0,60*0,80*2</t>
  </si>
  <si>
    <t>terasa</t>
  </si>
  <si>
    <t>(2,0+15,20+3,2+4,0)*0,4*0,8</t>
  </si>
  <si>
    <t>132201109.S</t>
  </si>
  <si>
    <t>Príplatok k cene za lepivosť pri hĺbení rýh šírky do 600 mm zapažených i nezapažených s urovnaním dna v hornine 3</t>
  </si>
  <si>
    <t>436887508</t>
  </si>
  <si>
    <t>34,640*0,3</t>
  </si>
  <si>
    <t>5</t>
  </si>
  <si>
    <t>162501102.S</t>
  </si>
  <si>
    <t>Vodorovné premiestnenie výkopku po spevnenej ceste z horniny tr.1-4, do 100 m3 na vzdialenosť do 3000 m</t>
  </si>
  <si>
    <t>-989014450</t>
  </si>
  <si>
    <t>50,835+34,64</t>
  </si>
  <si>
    <t>6</t>
  </si>
  <si>
    <t>162501105.S</t>
  </si>
  <si>
    <t>Vodorovné premiestnenie výkopku po spevnenej ceste z horniny tr.1-4, do 100 m3, príplatok k cene za každých ďalšich a začatých 1000 m - 13km, odvoznú vzdialenosť určí dodavateľ stavby</t>
  </si>
  <si>
    <t>1238190130</t>
  </si>
  <si>
    <t>85,475*13 'Prepočítané koeficientom množstva</t>
  </si>
  <si>
    <t>7</t>
  </si>
  <si>
    <t>167101101.S</t>
  </si>
  <si>
    <t>Nakladanie neuľahnutého výkopku z hornín tr.1-4 do 100 m3</t>
  </si>
  <si>
    <t>908958466</t>
  </si>
  <si>
    <t>8</t>
  </si>
  <si>
    <t>171201201.S</t>
  </si>
  <si>
    <t>Uloženie sypaniny na skládky do 100 m3</t>
  </si>
  <si>
    <t>568391572</t>
  </si>
  <si>
    <t>9</t>
  </si>
  <si>
    <t>171209002.S</t>
  </si>
  <si>
    <t>Poplatok za skladovanie - zemina a kamenivo (17 05) ostatné</t>
  </si>
  <si>
    <t>t</t>
  </si>
  <si>
    <t>-227464456</t>
  </si>
  <si>
    <t>85,475*1,7</t>
  </si>
  <si>
    <t>Zakladanie</t>
  </si>
  <si>
    <t>10</t>
  </si>
  <si>
    <t>271571111.S</t>
  </si>
  <si>
    <t>Vankúše zhutnené pod základy zo štrkopiesku</t>
  </si>
  <si>
    <t>259996356</t>
  </si>
  <si>
    <t>"kt .-1,38-1,28/0,10" (11,95+13,5)*2*0,60*0,10</t>
  </si>
  <si>
    <t>2,5*0,60*0,10*2</t>
  </si>
  <si>
    <t>11</t>
  </si>
  <si>
    <t>271573001.S</t>
  </si>
  <si>
    <t>Násyp pod základové konštrukcie so zhutnením zo štrkopiesku fr.0-32 mm</t>
  </si>
  <si>
    <t>-617423044</t>
  </si>
  <si>
    <t>"medzi DT " (11,15*13,9+2,5*1,375)*0,15</t>
  </si>
  <si>
    <t xml:space="preserve">"terasa"        (1,6*14,05+2,8*4,0)*0,3</t>
  </si>
  <si>
    <t>12</t>
  </si>
  <si>
    <t>273321312.S</t>
  </si>
  <si>
    <t>Betón základových dosiek, železový (bez výstuže), tr. C 20/25</t>
  </si>
  <si>
    <t>701564056</t>
  </si>
  <si>
    <t>11,95*14,7*0,15+2,5*2,175*0,15</t>
  </si>
  <si>
    <t>27,165*1,05</t>
  </si>
  <si>
    <t>13</t>
  </si>
  <si>
    <t>273351215.S</t>
  </si>
  <si>
    <t>Debnenie stien základových dosiek, zhotovenie-dielce</t>
  </si>
  <si>
    <t>m2</t>
  </si>
  <si>
    <t>-839517742</t>
  </si>
  <si>
    <t>"obvod boky " (11,95+14,7)*2*0,15</t>
  </si>
  <si>
    <t xml:space="preserve">                              2,5*0,15*2</t>
  </si>
  <si>
    <t>14</t>
  </si>
  <si>
    <t>273351216.S</t>
  </si>
  <si>
    <t>Debnenie stien základových dosiek, odstránenie-dielce</t>
  </si>
  <si>
    <t>911072772</t>
  </si>
  <si>
    <t>15</t>
  </si>
  <si>
    <t>273362021.S</t>
  </si>
  <si>
    <t>Výstuž základových dosiek zo zvár. sietí KARI</t>
  </si>
  <si>
    <t>-423546381</t>
  </si>
  <si>
    <t>1214,2*0,001</t>
  </si>
  <si>
    <t>16</t>
  </si>
  <si>
    <t>274271304</t>
  </si>
  <si>
    <t>Murivo základových pásov (m3) PREMAC 50x40x25 s betónovou výplňou C 16/20 hr. 400 mm</t>
  </si>
  <si>
    <t>-899675829</t>
  </si>
  <si>
    <t>"kt .-0,43-0,68/0,25" (11,95+13,9)*2*0,40*0,25</t>
  </si>
  <si>
    <t>2,5*0,40*0,25*2</t>
  </si>
  <si>
    <t>17</t>
  </si>
  <si>
    <t>274321312.S</t>
  </si>
  <si>
    <t>Betón základových pásov, železový (bez výstuže), tr. C 20/25</t>
  </si>
  <si>
    <t>632519740</t>
  </si>
  <si>
    <t>"kt .-0,68-1,28/0,60" (11,95+13,5)*2*0,60*0,60</t>
  </si>
  <si>
    <t>2,5*0,60*0,60*2</t>
  </si>
  <si>
    <t>"terasa"</t>
  </si>
  <si>
    <t>(2,0+14,8+4,0+3,2)*0,4*0,6</t>
  </si>
  <si>
    <t>Medzisúčet</t>
  </si>
  <si>
    <t>stratné 5% do násypu</t>
  </si>
  <si>
    <t>25,884*1,05</t>
  </si>
  <si>
    <t>18</t>
  </si>
  <si>
    <t>274361825</t>
  </si>
  <si>
    <t>Výstuž pre murivo základových pásov PREMAC s betónovou výplňou z ocele B500 (10505)</t>
  </si>
  <si>
    <t>66238526</t>
  </si>
  <si>
    <t>predpokladaná miera vystuženia 25kg/m3</t>
  </si>
  <si>
    <t>5,67*25*0,001</t>
  </si>
  <si>
    <t>Zvislé a kompletné konštrukcie</t>
  </si>
  <si>
    <t>19</t>
  </si>
  <si>
    <t>312272512</t>
  </si>
  <si>
    <t>Murivo výplňové (m3) z tvárnic YTONG Univerzal hr. 300 mm P3-450 PDK, na MVC a maltu YTONG (300x249x599)</t>
  </si>
  <si>
    <t>-127883844</t>
  </si>
  <si>
    <t>"kt-0,28+3,28-0,25 po veniec" 2,5*0,30*3,31</t>
  </si>
  <si>
    <t>312272513</t>
  </si>
  <si>
    <t>Murivo výplňové (m3) z tvárnic YTONG Univerzal hr. 375 mm P3-450 PDK, na MVC a maltu YTONG (375x249x599)</t>
  </si>
  <si>
    <t>-1986017817</t>
  </si>
  <si>
    <t>kt-0,28+3,28-0,25 po veniec</t>
  </si>
  <si>
    <t>"obvody" (11,95+13,95)*2*0,375* 3,31</t>
  </si>
  <si>
    <t>"otv" -(1,8*2,4*5+1,8*1,5*2+1,8*0,8+0,6*1,5+1,5*1,5+2,5*2,4)*0,375</t>
  </si>
  <si>
    <t>"-otv.krcok 2,73+0,28/3,01" -1,5*3,01*0,375</t>
  </si>
  <si>
    <t>21</t>
  </si>
  <si>
    <t>317161212.S</t>
  </si>
  <si>
    <t>Pórobetónový preklad nenosný šírky 125 mm, výšky 124 mm, dĺžky 1250 mm</t>
  </si>
  <si>
    <t>ks</t>
  </si>
  <si>
    <t>-1284750736</t>
  </si>
  <si>
    <t>22</t>
  </si>
  <si>
    <t>317161213.S</t>
  </si>
  <si>
    <t>Pórobetónový preklad nenosný šírky 125 mm, výšky 124 mm, dĺžky 1500 mm</t>
  </si>
  <si>
    <t>1981698676</t>
  </si>
  <si>
    <t>23</t>
  </si>
  <si>
    <t>317161215.S</t>
  </si>
  <si>
    <t>Pórobetónový preklad nenosný šírky 125 mm, výšky 124 mm, dĺžky 2000 mm</t>
  </si>
  <si>
    <t>454484869</t>
  </si>
  <si>
    <t>24</t>
  </si>
  <si>
    <t>317165241</t>
  </si>
  <si>
    <t>P3 - Nosný preklad pórobetonový šírky 375 mm, výšky 249 mm, dĺžky 1250 mm</t>
  </si>
  <si>
    <t>1731846328</t>
  </si>
  <si>
    <t>25</t>
  </si>
  <si>
    <t>317165244</t>
  </si>
  <si>
    <t>P2 - Nosný preklad pórobetonový šírky 375 mm, výšky 249 mm, dĺžky 2000 mm</t>
  </si>
  <si>
    <t>-498340546</t>
  </si>
  <si>
    <t>26</t>
  </si>
  <si>
    <t>317165245</t>
  </si>
  <si>
    <t>P1 - Nosný preklad pórobetonový šírky 375 mm, výšky 249 mm, dĺžky 2250 mm</t>
  </si>
  <si>
    <t>1556560035</t>
  </si>
  <si>
    <t>27</t>
  </si>
  <si>
    <t>331321315.S</t>
  </si>
  <si>
    <t>Betón stĺpov a pilierov hranatých, ťahadiel, rámových stojok, vzpier, železový (bez výstuže) tr. C 20/25</t>
  </si>
  <si>
    <t>-232931227</t>
  </si>
  <si>
    <t xml:space="preserve">"S101, S102 hh.+2,97   sh.+-0,28/3,25m"</t>
  </si>
  <si>
    <t>0,325*0,3*3,25*2</t>
  </si>
  <si>
    <t xml:space="preserve">"S103 hh.+2,4   sh.+-0,28/2,68m"</t>
  </si>
  <si>
    <t>0,3*0,3*2,68</t>
  </si>
  <si>
    <t>28</t>
  </si>
  <si>
    <t>331351101</t>
  </si>
  <si>
    <t>Debnenie hranatých stĺpov prierezu pravouhlého štvoruholníka výšky do 4 m, zhotovenie-dielce</t>
  </si>
  <si>
    <t>679797859</t>
  </si>
  <si>
    <t>(0,325+0,3)*2*3,25*2</t>
  </si>
  <si>
    <t>0,3*4*2,68</t>
  </si>
  <si>
    <t>29</t>
  </si>
  <si>
    <t>331351102</t>
  </si>
  <si>
    <t>Debnenie hranatých stĺpov prierezu pravouhlého štvoruholníka výšky do 4 m, odstránenie-dielce</t>
  </si>
  <si>
    <t>-1244029527</t>
  </si>
  <si>
    <t>30</t>
  </si>
  <si>
    <t>331361821</t>
  </si>
  <si>
    <t>Výstuž stĺpov, pilierov, stojok hranatých z bet. ocele 10505 - nacenené v pol.č.417361821.S /výstuž stužujúcich pásov/</t>
  </si>
  <si>
    <t>1319736739</t>
  </si>
  <si>
    <t>31</t>
  </si>
  <si>
    <t>342272103</t>
  </si>
  <si>
    <t>Priečky z tvárnic YTONG na MC-5 a tenkovrst.,maltu YTONG hr.125, P3-550</t>
  </si>
  <si>
    <t>1205573673</t>
  </si>
  <si>
    <t>"kt-0,28+3,28/3,56m</t>
  </si>
  <si>
    <t>(6,575+5,65)*3,56-(1,2*3,56)</t>
  </si>
  <si>
    <t>(4,625+10,59+3,0*3+1,8)*3,56</t>
  </si>
  <si>
    <t>"otv." -(0,8*2,0*4+0,6*2,0+1,5*2,0)</t>
  </si>
  <si>
    <t>32</t>
  </si>
  <si>
    <t>342272104</t>
  </si>
  <si>
    <t>Priečky z tvárnic YTONG hr. 150 mm P2-500 hladkých, na MVC a maltu YTONG (150x249x599)</t>
  </si>
  <si>
    <t>895514759</t>
  </si>
  <si>
    <t>3,2*1,6</t>
  </si>
  <si>
    <t>33</t>
  </si>
  <si>
    <t>346244371.S</t>
  </si>
  <si>
    <t>Obmurovka závesných systémov - predsadené priečky hr.150mm</t>
  </si>
  <si>
    <t>485324119</t>
  </si>
  <si>
    <t xml:space="preserve">"m.č.1.03"     1,05*1,5</t>
  </si>
  <si>
    <t>Vodorovné konštrukcie</t>
  </si>
  <si>
    <t>34</t>
  </si>
  <si>
    <t>417321414.S</t>
  </si>
  <si>
    <t>Betón stužujúcich pásov a vencov železový tr. C 20/25</t>
  </si>
  <si>
    <t>1636336260</t>
  </si>
  <si>
    <t xml:space="preserve">"V101 - V105    hh.+3,28  sh.+2,97/  0,31m"</t>
  </si>
  <si>
    <t>(11,85+11,85+14,6+9,115+3,435)*0,325*0,31</t>
  </si>
  <si>
    <t xml:space="preserve">"V106  hh.+3,28  sh.+2,75/0,53m"</t>
  </si>
  <si>
    <t>2,05*0,325*0,53</t>
  </si>
  <si>
    <t xml:space="preserve">"V107  hh.+3,015    sh.+2,4/0,615m"</t>
  </si>
  <si>
    <t>2,875*0,3*0,615</t>
  </si>
  <si>
    <t xml:space="preserve">"V108  hh.+3,015    sh.+2,72/0,295m"</t>
  </si>
  <si>
    <t>2,875*0,3*0,295</t>
  </si>
  <si>
    <t>35</t>
  </si>
  <si>
    <t>417351115.S</t>
  </si>
  <si>
    <t>Debnenie bočníc stužujúcich pásov a vencov vrátane vzpier zhotovenie</t>
  </si>
  <si>
    <t>-718110637</t>
  </si>
  <si>
    <t>(11,85+11,85+14,6+9,115+3,435)*2*0,31</t>
  </si>
  <si>
    <t>2,05*2*0,53</t>
  </si>
  <si>
    <t>2,875*2*0,615</t>
  </si>
  <si>
    <t>2,875*2*0,295</t>
  </si>
  <si>
    <t>36</t>
  </si>
  <si>
    <t>417351116.S</t>
  </si>
  <si>
    <t>Debnenie bočníc stužujúcich pásov a vencov vrátane vzpier odstránenie</t>
  </si>
  <si>
    <t>-795861062</t>
  </si>
  <si>
    <t>37</t>
  </si>
  <si>
    <t>417361821.S</t>
  </si>
  <si>
    <t>Výstuž stužujúcich pásov a vencov z betonárskej ocele B500 (10505)</t>
  </si>
  <si>
    <t>-1746958290</t>
  </si>
  <si>
    <t>444,631*0,001</t>
  </si>
  <si>
    <t>38</t>
  </si>
  <si>
    <t>417391151.S</t>
  </si>
  <si>
    <t>Montáž obkladu betónových konštrukcií vykonaný súčasne s betónovaním extrudovaným polystyrénom</t>
  </si>
  <si>
    <t>-978641475</t>
  </si>
  <si>
    <t>(11,85+11,85+14,6+9,115+3,435)*0,31</t>
  </si>
  <si>
    <t>2,875*0,295</t>
  </si>
  <si>
    <t>39</t>
  </si>
  <si>
    <t>M</t>
  </si>
  <si>
    <t>283750000700.S</t>
  </si>
  <si>
    <t>Doska XPS hr. 50 mm, zateplenie soklov, suterénov, podláh</t>
  </si>
  <si>
    <t>1348412663</t>
  </si>
  <si>
    <t>16,612*1,05 'Prepočítané koeficientom množstva</t>
  </si>
  <si>
    <t>Komunikácie</t>
  </si>
  <si>
    <t>40</t>
  </si>
  <si>
    <t>564730211.S</t>
  </si>
  <si>
    <t xml:space="preserve">Podklad zo štrkodrviny  ŠD 32 GC vrátane rozšírenia podkladu s rozprestrením a zhutnením, hr.po zhutnení 100 mm  </t>
  </si>
  <si>
    <t>-1896702026</t>
  </si>
  <si>
    <t>41</t>
  </si>
  <si>
    <t>564752111.S</t>
  </si>
  <si>
    <t xml:space="preserve">Podklad alebo kryt z kameniva hrubého drveného ŠD, 45Gc  po zhut.hr. 150 mm vrátane rozšírenia podkladu</t>
  </si>
  <si>
    <t>1620292271</t>
  </si>
  <si>
    <t>40,3+31,3*0,25</t>
  </si>
  <si>
    <t>42</t>
  </si>
  <si>
    <t>596911141.S</t>
  </si>
  <si>
    <t>Kladenie betónovej zámkovej dlažby komunikácií pre peších hr. 60 mm pre peších do 50 m2 so zriadením lôžka z kameniva hr. 40 mm</t>
  </si>
  <si>
    <t>1185593440</t>
  </si>
  <si>
    <t>okapový chodník</t>
  </si>
  <si>
    <t>14,5+0,6+15,6+0,6+1,5*6,0</t>
  </si>
  <si>
    <t>43</t>
  </si>
  <si>
    <t>592460007500.S</t>
  </si>
  <si>
    <t>Dlažba betónová hr. 60 mm</t>
  </si>
  <si>
    <t>-873916056</t>
  </si>
  <si>
    <t>40,3*1,03</t>
  </si>
  <si>
    <t>42,0</t>
  </si>
  <si>
    <t>Úpravy povrchov, podlahy, osadenie</t>
  </si>
  <si>
    <t>44</t>
  </si>
  <si>
    <t>610991111.S</t>
  </si>
  <si>
    <t>Zakrývanie výplní vnútorných okenných otvorov, predmetov a konštrukcií</t>
  </si>
  <si>
    <t>286014915</t>
  </si>
  <si>
    <t>*pri zhotovení vonk. a vnút. om.*</t>
  </si>
  <si>
    <t>(1,8*2,4*5+1,8*1,5*2+1,8*0,8+0,6*1,5+1,5*1,5+2,5*2,4)*2</t>
  </si>
  <si>
    <t>45</t>
  </si>
  <si>
    <t>610991111r</t>
  </si>
  <si>
    <t>Zakrývanie parapetných dosiek pred znečistením</t>
  </si>
  <si>
    <t>-2064585669</t>
  </si>
  <si>
    <t>(1,8*2+1,5+0,6+1,8*4+2,5)*2</t>
  </si>
  <si>
    <t>46</t>
  </si>
  <si>
    <t>612460111.S</t>
  </si>
  <si>
    <t>Príprava vnútorného podkladu stien na silno a nerovnomerne nasiakavé podklady regulátorom nasiakavosti</t>
  </si>
  <si>
    <t>-194333489</t>
  </si>
  <si>
    <t>47</t>
  </si>
  <si>
    <t>612460364.S</t>
  </si>
  <si>
    <t>Vnútorná omietka stien sadrová , alt. vápennocementová jednovrstvová, hr. 15 mm</t>
  </si>
  <si>
    <t>-1157670408</t>
  </si>
  <si>
    <t>kt.0,0+3,28</t>
  </si>
  <si>
    <t>"mč.101/"(6,25*2+1,5)*3,28</t>
  </si>
  <si>
    <t>-(2,5*2,4+0,8*2,0*2+0,6*2,0)</t>
  </si>
  <si>
    <t xml:space="preserve">"102"  (1,825+1,8)*2*3,28-(0,8*2+0,6*1,5) </t>
  </si>
  <si>
    <t>"ost." (1,5*2+0,6)*0,40</t>
  </si>
  <si>
    <t>103- ker. obklad</t>
  </si>
  <si>
    <t>"104" (3,0+3,2)*2*3,28-(0,8*2,0+1,5*1,5)</t>
  </si>
  <si>
    <t>"ost," 1,5*0,40*3</t>
  </si>
  <si>
    <t>" 105" (3,0+3,715)*2*3,28-(1,5*2,0+1,5*2,4+1,8*2,4)</t>
  </si>
  <si>
    <t>"ost," (2,4*2+1,5)*0,40</t>
  </si>
  <si>
    <t>"ost," (2,4*2+1,8)*0,40</t>
  </si>
  <si>
    <t>"106" (8,075+8,175+2,415)*2*3,28</t>
  </si>
  <si>
    <t>-(1,8*2,4*3+1,5*2,0+0,8*2,0*3+1,2*3,28)</t>
  </si>
  <si>
    <t xml:space="preserve">"ost."  (2,4*2+1,8)*0,40*3</t>
  </si>
  <si>
    <t>"107" (6,45+5,65)*2*3,28-(1,2*3,28+1,8*1,5*2)</t>
  </si>
  <si>
    <t>"ost." (1,5*2+1,8)*0,40*2</t>
  </si>
  <si>
    <t>48</t>
  </si>
  <si>
    <t>612473186</t>
  </si>
  <si>
    <t>Príplatok za zabudované rohovníky (uholníky) na hrany (meria sa v m dľ.)</t>
  </si>
  <si>
    <t>m</t>
  </si>
  <si>
    <t>1801426265</t>
  </si>
  <si>
    <t>"roh" 3,28</t>
  </si>
  <si>
    <t>49</t>
  </si>
  <si>
    <t>612481011.S</t>
  </si>
  <si>
    <t xml:space="preserve">Priebežná omietková lišta (omietnik) z pozinkovaného plechu </t>
  </si>
  <si>
    <t>-982970029</t>
  </si>
  <si>
    <t>50</t>
  </si>
  <si>
    <t>612481121.S</t>
  </si>
  <si>
    <t>Potiahnutie vnútorných stien sklotextílnou mriežkou s vložením bez lepidla</t>
  </si>
  <si>
    <t>2108573097</t>
  </si>
  <si>
    <t>51</t>
  </si>
  <si>
    <t>622463255</t>
  </si>
  <si>
    <t xml:space="preserve">Hydrofóbny náter  - sokel</t>
  </si>
  <si>
    <t>215205684</t>
  </si>
  <si>
    <t xml:space="preserve">"sokel "                             17,171</t>
  </si>
  <si>
    <t>52</t>
  </si>
  <si>
    <t>622464222</t>
  </si>
  <si>
    <t xml:space="preserve">Vonkajšia omietka stien silikónová tenkovrstvová  + základ</t>
  </si>
  <si>
    <t>-1496054452</t>
  </si>
  <si>
    <t xml:space="preserve">"KZS hr.150mm"                   181,284+17,171</t>
  </si>
  <si>
    <t xml:space="preserve">"ostenia "                  9,123</t>
  </si>
  <si>
    <t>53</t>
  </si>
  <si>
    <t>622481119.S</t>
  </si>
  <si>
    <t>Potiahnutie vonkajších stien sklotextílnou mriežkou s celoplošným prilepením</t>
  </si>
  <si>
    <t>-1358664816</t>
  </si>
  <si>
    <t>15% z plochy KZS - dvojitá sieťka, kúty, rohy výplní otovorov...................</t>
  </si>
  <si>
    <t>207,578*0,15</t>
  </si>
  <si>
    <t>54</t>
  </si>
  <si>
    <t>625250253.S</t>
  </si>
  <si>
    <t xml:space="preserve">Kontaktný zatepľovací systém z bieleho EPS hr. 150 mm - bez omietky -  vč. hmoždiniek, rohových podomietkových profilov.................</t>
  </si>
  <si>
    <t>366101927</t>
  </si>
  <si>
    <t>TS Zatepl.15 cm</t>
  </si>
  <si>
    <t>"kt.-0,45+3,4" (11,95+14,7)*2*3,85</t>
  </si>
  <si>
    <t xml:space="preserve">"spoj.ch. bok.-0,45+3,25"  2,5*3,65*2</t>
  </si>
  <si>
    <t>"-otvory" -35,241</t>
  </si>
  <si>
    <t>"spoj.chodba vn.str." -1,8*3,85</t>
  </si>
  <si>
    <t>55</t>
  </si>
  <si>
    <t>625250313.S</t>
  </si>
  <si>
    <t xml:space="preserve">Kontaktný zatepľovací systém ostenia z bieleho EPS hr. 30 mm - bez omietky -  vč. hmoždiniek, dilatačných líšt okenných, nadokenných profilov, rohových podomietkových profilov........</t>
  </si>
  <si>
    <t>-538660289</t>
  </si>
  <si>
    <t>okná</t>
  </si>
  <si>
    <t xml:space="preserve">"Tab. otvorov 01-06. " </t>
  </si>
  <si>
    <t>(1,8+2,4*2)*3</t>
  </si>
  <si>
    <t>(1,8+1,5*2)*2</t>
  </si>
  <si>
    <t>1,5*3</t>
  </si>
  <si>
    <t>(0,6+1,5*2)</t>
  </si>
  <si>
    <t>(1,8+0,8*2)</t>
  </si>
  <si>
    <t>(2,5+2,4*2)</t>
  </si>
  <si>
    <t xml:space="preserve">"D4,5" </t>
  </si>
  <si>
    <t>(1,5+2,33*2)</t>
  </si>
  <si>
    <t>(1,8+2,33*2)</t>
  </si>
  <si>
    <t>60,82*0,15</t>
  </si>
  <si>
    <t>56</t>
  </si>
  <si>
    <t>625253730</t>
  </si>
  <si>
    <t xml:space="preserve">Kontaktný zatepľovací systém hr. 150 mm  riešenie soklovej časti (EPS) - bez omietky -  vč. hmoždiniek, rohových podomietkových profilov.................</t>
  </si>
  <si>
    <t>715834893</t>
  </si>
  <si>
    <t>(12,25*2+15,0+3,585+9,15+2,5*2)*0,3</t>
  </si>
  <si>
    <t>57</t>
  </si>
  <si>
    <t>631312611.S</t>
  </si>
  <si>
    <t>Mazanina z betónu prostého (m3) tr. C 16/20 hr.nad 50 do 80 mm</t>
  </si>
  <si>
    <t>1321008850</t>
  </si>
  <si>
    <t xml:space="preserve">"na izolaciu Styrodur  Skl.P1 mč.0,1-0,3,0,8/ 6 cm"  </t>
  </si>
  <si>
    <t>(8,6+3,29+1,89+11,15+14,96)*0,06</t>
  </si>
  <si>
    <t>"skl.P2/104- 6,7 cm"9,6*0,067</t>
  </si>
  <si>
    <t>"skl.P3/106,107- 6,7 cm" (69,64+36,44)*0,067</t>
  </si>
  <si>
    <t>58</t>
  </si>
  <si>
    <t>631315611.S</t>
  </si>
  <si>
    <t>Mazanina z betónu prostého (m3) tr. C 16/20 hr.nad 120 do 240 mm</t>
  </si>
  <si>
    <t>1926889331</t>
  </si>
  <si>
    <t>terasa + prvý stupeň + rampa</t>
  </si>
  <si>
    <t>2,0*13,3*0,15+2,3*1,6*0,15+4,8*1,6*0,15</t>
  </si>
  <si>
    <t>0,4*0,43*(2,0+12,8+1,6)</t>
  </si>
  <si>
    <t>59</t>
  </si>
  <si>
    <t>631319151.S</t>
  </si>
  <si>
    <t>Príplatok za prehlad. povrchu betónovej mazaniny min. tr.C 8/10 oceľ. hlad. hr. 50-80 mm</t>
  </si>
  <si>
    <t>-2071891909</t>
  </si>
  <si>
    <t>60</t>
  </si>
  <si>
    <t>631319155.S</t>
  </si>
  <si>
    <t>Príplatok za prehlad. povrchu betónovej mazaniny min. tr.C 8/10 oceľ. hlad. hr. 120-240 mm</t>
  </si>
  <si>
    <t>-193373187</t>
  </si>
  <si>
    <t>61</t>
  </si>
  <si>
    <t>631362442.S</t>
  </si>
  <si>
    <t>Výstuž mazanín z betónov (z kameniva) a z ľahkých betónov zo sietí KARI, priemer drôtu 8/8 mm, veľkosť oka 150x150 mm</t>
  </si>
  <si>
    <t>1607687464</t>
  </si>
  <si>
    <t>2,0*13,3+2,3*1,6+4,8*1,6</t>
  </si>
  <si>
    <t>62</t>
  </si>
  <si>
    <t>632001011.S</t>
  </si>
  <si>
    <t>Zhotovenie separačnej fólie v podlahových vrstvách z PE</t>
  </si>
  <si>
    <t>196548049</t>
  </si>
  <si>
    <t xml:space="preserve"> Skl.P1 mč.0,1-0,3,0,8"  </t>
  </si>
  <si>
    <t>8,6+3,29+1,89+11,15+14,96</t>
  </si>
  <si>
    <t>"skl.P2/104"9,6</t>
  </si>
  <si>
    <t>"skl.P3/106,107" 69,64+36,44</t>
  </si>
  <si>
    <t>63</t>
  </si>
  <si>
    <t>283230007500.S</t>
  </si>
  <si>
    <t>Oddeľovacia fólia na potery</t>
  </si>
  <si>
    <t>1696912756</t>
  </si>
  <si>
    <t>155,57*1,15</t>
  </si>
  <si>
    <t>64</t>
  </si>
  <si>
    <t>632001021.S</t>
  </si>
  <si>
    <t>Zhotovenie okrajovej dilatačnej pásky z PE</t>
  </si>
  <si>
    <t>2108056916</t>
  </si>
  <si>
    <t>65</t>
  </si>
  <si>
    <t>283320004800.S</t>
  </si>
  <si>
    <t>Okrajová dilatačná páska z PE 100/5 mm bez fólie na oddilatovanie poterov od stenových konštrukcií</t>
  </si>
  <si>
    <t>-597493036</t>
  </si>
  <si>
    <t>66</t>
  </si>
  <si>
    <t>632440613.S</t>
  </si>
  <si>
    <t>Anhydritová samonivelizačná stierka, pevnosti v tlaku 30 MPa, hr. 3 mm</t>
  </si>
  <si>
    <t>-1929816580</t>
  </si>
  <si>
    <t>67</t>
  </si>
  <si>
    <t>648991113.S</t>
  </si>
  <si>
    <t>Osadenie parapetných dosiek z plastických a poloplast., hmôt, š. nad 200 mm</t>
  </si>
  <si>
    <t>914860753</t>
  </si>
  <si>
    <t>1,8*2+1,5+0,6+1,8*4+2,5</t>
  </si>
  <si>
    <t>68</t>
  </si>
  <si>
    <t>611560000600.S</t>
  </si>
  <si>
    <t>Parapetná doska plastová, šírka do 400 mm, komôrková vnútorná</t>
  </si>
  <si>
    <t>-1454926052</t>
  </si>
  <si>
    <t>69</t>
  </si>
  <si>
    <t>611560000800.S</t>
  </si>
  <si>
    <t>Plastové krytky k vnútorným parapetom plastovým, pár</t>
  </si>
  <si>
    <t>487368875</t>
  </si>
  <si>
    <t>Ostatné konštrukcie a práce-búranie</t>
  </si>
  <si>
    <t>70</t>
  </si>
  <si>
    <t>916561112</t>
  </si>
  <si>
    <t>Osadenie záhonového alebo parkového obrubníka betón., do lôžka z bet. pros. tr. C 16/20 s bočnou oporou</t>
  </si>
  <si>
    <t>1934979410</t>
  </si>
  <si>
    <t>14,5+16,2+0,6</t>
  </si>
  <si>
    <t>71</t>
  </si>
  <si>
    <t>592170001800.S</t>
  </si>
  <si>
    <t>Obrubník parkový, lxšxv 1000x50x200 mm rovný , neskosený, prírodný</t>
  </si>
  <si>
    <t>-73577547</t>
  </si>
  <si>
    <t>31,3*1,01</t>
  </si>
  <si>
    <t>32,0</t>
  </si>
  <si>
    <t>72</t>
  </si>
  <si>
    <t>931961115.S</t>
  </si>
  <si>
    <t>Vložky do dilatačných škár zvislé, z polystyrénovej dosky hr. 30 mm</t>
  </si>
  <si>
    <t>-1657962475</t>
  </si>
  <si>
    <t>0,3*4,0*2</t>
  </si>
  <si>
    <t>73</t>
  </si>
  <si>
    <t>931971111.S</t>
  </si>
  <si>
    <t>Vložky do dilatačných škár zvislé, z lepenky jednoduchej</t>
  </si>
  <si>
    <t>-519713069</t>
  </si>
  <si>
    <t>74</t>
  </si>
  <si>
    <t>931994131.S</t>
  </si>
  <si>
    <t>Tesnenie styku parapetných dosiek a iných klampiarských konštrukcií a KZS</t>
  </si>
  <si>
    <t>-1934394551</t>
  </si>
  <si>
    <t>75</t>
  </si>
  <si>
    <t>941955004.S</t>
  </si>
  <si>
    <t>Lešenie ľahké pracovné pomocné s výškou lešeňovej podlahy nad 2,50 do 3,5 m</t>
  </si>
  <si>
    <t>-863664174</t>
  </si>
  <si>
    <t xml:space="preserve">"po obvode bud. pre zatepl." </t>
  </si>
  <si>
    <t>(11,95*2+14,7+3,45+9,1+1,5*4)*1,5</t>
  </si>
  <si>
    <t xml:space="preserve">"podhľad SDK"  155,57</t>
  </si>
  <si>
    <t xml:space="preserve">"murovanie, betonovanie"           86,0*2</t>
  </si>
  <si>
    <t>38,0*1,2</t>
  </si>
  <si>
    <t>76</t>
  </si>
  <si>
    <t>952901111r</t>
  </si>
  <si>
    <t>Vyčistenie budov pri výške podlaží do 4m</t>
  </si>
  <si>
    <t>899627847</t>
  </si>
  <si>
    <t>77</t>
  </si>
  <si>
    <t>953946131</t>
  </si>
  <si>
    <t>Soklový profil hr. 0,8 mm SP 150 (hliníkový)</t>
  </si>
  <si>
    <t>-1268324385</t>
  </si>
  <si>
    <t>12,25*2+15,0+3,585+9,15+2,5*2</t>
  </si>
  <si>
    <t>78</t>
  </si>
  <si>
    <t>953995406.S</t>
  </si>
  <si>
    <t>Okenný a dverový začisťovací profil</t>
  </si>
  <si>
    <t>1727037780</t>
  </si>
  <si>
    <t xml:space="preserve">"okolo otvorov 01-06. " </t>
  </si>
  <si>
    <t>79</t>
  </si>
  <si>
    <t>953995434.Sr</t>
  </si>
  <si>
    <t>Úprava podkladu pred osadením vonkajších parapetných dosiek - vytvorenie protipožiarného zámku armovacou stierkou a mriežkou</t>
  </si>
  <si>
    <t>1021995024</t>
  </si>
  <si>
    <t>80</t>
  </si>
  <si>
    <t>962032231.S</t>
  </si>
  <si>
    <t xml:space="preserve">Búranie muriva alebo vybúranie otvorov plochy nad 4 m2 nadzákladového z tehál pálených, vápenopieskových, cementových na maltu,  -1,90500t</t>
  </si>
  <si>
    <t>-493399360</t>
  </si>
  <si>
    <t xml:space="preserve">"spojov,.krčok oken.parapet"  1,5*0,4*0,92</t>
  </si>
  <si>
    <t>81</t>
  </si>
  <si>
    <t>971055005r</t>
  </si>
  <si>
    <t xml:space="preserve">Rezanie konštrukcií  - pre vybúranie otvoru </t>
  </si>
  <si>
    <t>-1408629817</t>
  </si>
  <si>
    <t xml:space="preserve">"parapet"    0,92*2</t>
  </si>
  <si>
    <t>82</t>
  </si>
  <si>
    <t>973031825.S</t>
  </si>
  <si>
    <t xml:space="preserve">Vysekanie káps pre zaviazanie v murive z tehál hr. nad 300 mm,  -0,02000t</t>
  </si>
  <si>
    <t>-2121932656</t>
  </si>
  <si>
    <t xml:space="preserve">"napojenie spoj. krčka"   3,56*2</t>
  </si>
  <si>
    <t>83</t>
  </si>
  <si>
    <t>979081111.S</t>
  </si>
  <si>
    <t>Odvoz sutiny a vybúraných hmôt na skládku do 1 km</t>
  </si>
  <si>
    <t>1102717133</t>
  </si>
  <si>
    <t>84</t>
  </si>
  <si>
    <t>979081111.Sr</t>
  </si>
  <si>
    <t>Odvoz obalov na skládku TKO</t>
  </si>
  <si>
    <t>-1937777226</t>
  </si>
  <si>
    <t>85</t>
  </si>
  <si>
    <t>979081121.S</t>
  </si>
  <si>
    <t>Odvoz sutiny a vybúraných hmôt na skládku za každý ďalší 1 km - 19km</t>
  </si>
  <si>
    <t>-51526564</t>
  </si>
  <si>
    <t>1,194*19 'Prepočítané koeficientom množstva</t>
  </si>
  <si>
    <t>86</t>
  </si>
  <si>
    <t>979082111.S</t>
  </si>
  <si>
    <t>Vnútrostavenisková doprava sutiny a vybúraných hmôt do 10 m</t>
  </si>
  <si>
    <t>1823042540</t>
  </si>
  <si>
    <t>87</t>
  </si>
  <si>
    <t>979087112</t>
  </si>
  <si>
    <t>Nakladanie na dopravný prostriedok pre vodorovnú dopravu sutiny</t>
  </si>
  <si>
    <t>-1111845907</t>
  </si>
  <si>
    <t>88</t>
  </si>
  <si>
    <t>979089012.S</t>
  </si>
  <si>
    <t>Poplatok za skladovanie - betón, tehly, dlaždice (17 01) ostatné</t>
  </si>
  <si>
    <t>-1393289129</t>
  </si>
  <si>
    <t>99</t>
  </si>
  <si>
    <t>Presun hmôt HSV</t>
  </si>
  <si>
    <t>89</t>
  </si>
  <si>
    <t>998011001.S</t>
  </si>
  <si>
    <t>Presun hmôt pre budovy (801, 803, 812), zvislá konštr. z tehál, tvárnic, z kovu výšky do 6 m</t>
  </si>
  <si>
    <t>787921088</t>
  </si>
  <si>
    <t>PSV</t>
  </si>
  <si>
    <t>Práce a dodávky PSV</t>
  </si>
  <si>
    <t>711</t>
  </si>
  <si>
    <t>Izolácie proti vode a vlhkosti</t>
  </si>
  <si>
    <t>90</t>
  </si>
  <si>
    <t>711111001.S</t>
  </si>
  <si>
    <t>Zhotovenie izolácie proti zemnej vlhkosti vodorovná náterom penetračným za studena</t>
  </si>
  <si>
    <t>1411345186</t>
  </si>
  <si>
    <t>" Na podkl.bet." 11,95*14,7+2,5*2,175</t>
  </si>
  <si>
    <t>91</t>
  </si>
  <si>
    <t>711112001.S</t>
  </si>
  <si>
    <t xml:space="preserve">Zhotovenie  izolácie proti zemnej vlhkosti zvislá penetračným náterom za studena</t>
  </si>
  <si>
    <t>-17598365</t>
  </si>
  <si>
    <t>"Vyvedenie po obvode cca 30 cm" (11,95+14,7+2,5)*2*0,30</t>
  </si>
  <si>
    <t>92</t>
  </si>
  <si>
    <t>246170000900.S</t>
  </si>
  <si>
    <t>Lak asfaltový penetračný</t>
  </si>
  <si>
    <t>1830706595</t>
  </si>
  <si>
    <t>198,593*0,0006 'Prepočítané koeficientom množstva</t>
  </si>
  <si>
    <t>93</t>
  </si>
  <si>
    <t>711113131</t>
  </si>
  <si>
    <t>Izolácie proti zemnej vlhkosti a povrchovej vode AQUAFIN 2K hr. 2 mm na ploche vodorovnej</t>
  </si>
  <si>
    <t>1817594718</t>
  </si>
  <si>
    <t>14,8*2,0+3,0*3,0</t>
  </si>
  <si>
    <t>94</t>
  </si>
  <si>
    <t>711141559.S</t>
  </si>
  <si>
    <t xml:space="preserve">Zhotovenie  izolácie proti zemnej vlhkosti a tlakovej vode vodorovná NAIP pritavením</t>
  </si>
  <si>
    <t>-773424004</t>
  </si>
  <si>
    <t>95</t>
  </si>
  <si>
    <t>711142559.S</t>
  </si>
  <si>
    <t xml:space="preserve">Zhotovenie  izolácie proti zemnej vlhkosti a tlakovej vode zvislá NAIP pritavením</t>
  </si>
  <si>
    <t>1889125589</t>
  </si>
  <si>
    <t>96</t>
  </si>
  <si>
    <t>628310001000.S</t>
  </si>
  <si>
    <t>Pás asfaltový s posypom hr. 3,5 mm vystužený sklenenou rohožou</t>
  </si>
  <si>
    <t>-1017417080</t>
  </si>
  <si>
    <t>" Na podkl.bet." (11,95*14,7+2,5*2,175)*1,10</t>
  </si>
  <si>
    <t>"Vyved, 30 cm" (11,95+14,7+2,5)*2*0,30*1,15</t>
  </si>
  <si>
    <t>219,327*1,15 'Prepočítané koeficientom množstva</t>
  </si>
  <si>
    <t>97</t>
  </si>
  <si>
    <t>711210100.S</t>
  </si>
  <si>
    <t>Zhotovenie dvojnásobnej izol. stierky pod keramické obklady v interiéri na ploche vodorovnej</t>
  </si>
  <si>
    <t>2040720714</t>
  </si>
  <si>
    <t>"m.č.1.08, 1.02"</t>
  </si>
  <si>
    <t>14,96+3,29</t>
  </si>
  <si>
    <t>98</t>
  </si>
  <si>
    <t>711210110.S</t>
  </si>
  <si>
    <t>Zhotovenie dvojnásobnej izol. stierky pod keramické obklady v interiéri na ploche zvislej</t>
  </si>
  <si>
    <t>1130752258</t>
  </si>
  <si>
    <t>(4,825+3,225+3,2)*2*1,5+0,15*1,5-0,8*1,5</t>
  </si>
  <si>
    <t>(1,825+1,8)*2*1,5-0,8*1,5</t>
  </si>
  <si>
    <t>245610000400.S</t>
  </si>
  <si>
    <t>Stierka hydroizolačná na báze syntetickej živice, (tekutá hydroizolačná fólia)</t>
  </si>
  <si>
    <t>kg</t>
  </si>
  <si>
    <t>-1321398901</t>
  </si>
  <si>
    <t>20,075+46,695</t>
  </si>
  <si>
    <t>100</t>
  </si>
  <si>
    <t>247710007700.S</t>
  </si>
  <si>
    <t>Pás tesniaci š. 120 mm, na utesnenie rohových a spojovacích škár pri aplikácii hydroizolácií</t>
  </si>
  <si>
    <t>-846876799</t>
  </si>
  <si>
    <t>(4,825+3,225+3,2)*2+0,15-0,8+1,5*4</t>
  </si>
  <si>
    <t>(1,825+1,8)*2-0,8+1,5*4</t>
  </si>
  <si>
    <t>101</t>
  </si>
  <si>
    <t>998711201</t>
  </si>
  <si>
    <t>Presun hmôt pre izoláciu proti vode v objektoch výšky do 6 m</t>
  </si>
  <si>
    <t>%</t>
  </si>
  <si>
    <t>-99210522</t>
  </si>
  <si>
    <t>712</t>
  </si>
  <si>
    <t>Izolácie striech</t>
  </si>
  <si>
    <t>102</t>
  </si>
  <si>
    <t>712370070.S</t>
  </si>
  <si>
    <t>Zhotovenie povlakovej krytiny striech plochých do 10° PVC-P fóliou upevnenou prikotvením so zvarením spoju</t>
  </si>
  <si>
    <t>-953097085</t>
  </si>
  <si>
    <t>"Skl. S2/" 3,1*2,6</t>
  </si>
  <si>
    <t>103</t>
  </si>
  <si>
    <t>283220002500</t>
  </si>
  <si>
    <t>Hydroizolačný pás z fólie PVC-P FATRAFOL 818/V-UV, hr.1,5 mm, š. 2,05m, s UV ochranou, sivá, FATRA IZOLFA</t>
  </si>
  <si>
    <t>-1122588867</t>
  </si>
  <si>
    <t>P</t>
  </si>
  <si>
    <t>Poznámka k položke:_x000d_
FATRAFOL 818/V-UV je strešná hydroizolačná fólia na báze mPVC hr. 1,5mm s UV stabilizáciou s výstužou zo sklených vlákien pre vegetačné strechy a pod štrk (vystavené UV – atiký komíny a pod alt 810)</t>
  </si>
  <si>
    <t>8,06*1,15</t>
  </si>
  <si>
    <t>104</t>
  </si>
  <si>
    <t>693665141</t>
  </si>
  <si>
    <t xml:space="preserve">Kotviaci a spojovací materiál - kotviaci uholník r.š. 70 mm, kotviaci pásik,  narážacia kotva METAL ISO,Zálievka, riedidlo, tmel, klampiarske konštrukcie, vrátane prestupov</t>
  </si>
  <si>
    <t>kpl</t>
  </si>
  <si>
    <t>2055800597</t>
  </si>
  <si>
    <t>105</t>
  </si>
  <si>
    <t>712991040.S</t>
  </si>
  <si>
    <t>Montáž podkladnej konštrukcie z OSB dosiek na atike šírky 411 - 620 mm pod klampiarske konštrukcie</t>
  </si>
  <si>
    <t>-515319854</t>
  </si>
  <si>
    <t>2,5*2+2,4*2</t>
  </si>
  <si>
    <t>106</t>
  </si>
  <si>
    <t>311690001000.S</t>
  </si>
  <si>
    <t>Rozperný nit 6x30 mm do betónu, hliníkový</t>
  </si>
  <si>
    <t>-2118517635</t>
  </si>
  <si>
    <t>107</t>
  </si>
  <si>
    <t>607260000400.S</t>
  </si>
  <si>
    <t>Doska OSB nebrúsená hr. 22 mm</t>
  </si>
  <si>
    <t>-941097853</t>
  </si>
  <si>
    <t>9,8*1,08</t>
  </si>
  <si>
    <t>108</t>
  </si>
  <si>
    <t>998712201</t>
  </si>
  <si>
    <t>Presun hmôt pre izoláciu povlakovej krytiny v objektoch výšky do 6 m</t>
  </si>
  <si>
    <t>1322715971</t>
  </si>
  <si>
    <t>713</t>
  </si>
  <si>
    <t>Izolácie tepelné</t>
  </si>
  <si>
    <t>109</t>
  </si>
  <si>
    <t>713111121.S</t>
  </si>
  <si>
    <t>Montáž tepelnej izolácie stropov rovných minerálnou vlnou, spodkom s úpravou viazacím drôtom</t>
  </si>
  <si>
    <t>508930033</t>
  </si>
  <si>
    <t>"Skl. S2/" 2,5*2,4</t>
  </si>
  <si>
    <t>110</t>
  </si>
  <si>
    <t>631440004500.S</t>
  </si>
  <si>
    <t>Doska z minerálnej vlny hr. 180 mm, izolácia pre šikmé strechy, nezaťažené stropy, priečky</t>
  </si>
  <si>
    <t>1104784567</t>
  </si>
  <si>
    <t>6*1,1 'Prepočítané koeficientom množstva</t>
  </si>
  <si>
    <t>111</t>
  </si>
  <si>
    <t>713111131.S</t>
  </si>
  <si>
    <t>Montáž tepelnej izolácie stropov rebrových minerálnou vlnou, spodkom s úpravou viazacím drôtom</t>
  </si>
  <si>
    <t>-1207172730</t>
  </si>
  <si>
    <t xml:space="preserve">"S1 - Na strop  pod  drev krov 2* 20cm" 11,95*15,0*2</t>
  </si>
  <si>
    <t xml:space="preserve">"S2"             6,0</t>
  </si>
  <si>
    <t>112</t>
  </si>
  <si>
    <t>631440004600.S</t>
  </si>
  <si>
    <t>Doska z minerálnej vlny hr. 200 mm, izolácia pre šikmé strechy, nezaťažené stropy, priečky</t>
  </si>
  <si>
    <t>-972853112</t>
  </si>
  <si>
    <t>364,5*1,05 'Prepočítané koeficientom množstva</t>
  </si>
  <si>
    <t>113</t>
  </si>
  <si>
    <t>713121111.S</t>
  </si>
  <si>
    <t>Montáž tepelnej izolácie podláh minerálnou vlnou, kladená voľne v jednej vrstve</t>
  </si>
  <si>
    <t>1902635863</t>
  </si>
  <si>
    <t>114</t>
  </si>
  <si>
    <t>283750009150.S</t>
  </si>
  <si>
    <t>Doska XPS hr. 200 mm, zateplenie soklov, suterénov, podláh</t>
  </si>
  <si>
    <t>144754583</t>
  </si>
  <si>
    <t>155,57*1,02 'Prepočítané koeficientom množstva</t>
  </si>
  <si>
    <t>115</t>
  </si>
  <si>
    <t>998713201</t>
  </si>
  <si>
    <t>Presun hmôt pre izolácie tepelné v objektoch výšky do 6 m</t>
  </si>
  <si>
    <t>1073935142</t>
  </si>
  <si>
    <t>762</t>
  </si>
  <si>
    <t>Konštrukcie tesárske</t>
  </si>
  <si>
    <t>116</t>
  </si>
  <si>
    <t>762341201</t>
  </si>
  <si>
    <t>Montáž latovania jednoduchých striech pre sklon do 60°</t>
  </si>
  <si>
    <t>-1488522895</t>
  </si>
  <si>
    <t xml:space="preserve">"laty 60/50 3,3bm/m2"      194,0*3,3</t>
  </si>
  <si>
    <t xml:space="preserve">"laty 50/40                    "        40,0</t>
  </si>
  <si>
    <t>117</t>
  </si>
  <si>
    <t>762341252.S</t>
  </si>
  <si>
    <t>Montáž kontralát pre sklon od 22° do 35°</t>
  </si>
  <si>
    <t>-1694927281</t>
  </si>
  <si>
    <t xml:space="preserve">"laty 60/50 2,1bm/m2"      194,0*2,1</t>
  </si>
  <si>
    <t>118</t>
  </si>
  <si>
    <t>605120002800</t>
  </si>
  <si>
    <t>Laty - rezivo impregnované</t>
  </si>
  <si>
    <t>-1379083616</t>
  </si>
  <si>
    <t xml:space="preserve">"laty 60/50 3,3bm/m2"      194,0*3,3*0,06*0,05</t>
  </si>
  <si>
    <t xml:space="preserve">"laty 50/40                    "        40,0*0,05*0,04</t>
  </si>
  <si>
    <t xml:space="preserve">"kontralaty 60/50 2,1bm/m2"      194,0*2,1*0,06*0,05</t>
  </si>
  <si>
    <t>3,223*1,08</t>
  </si>
  <si>
    <t>119</t>
  </si>
  <si>
    <t>762395000.S</t>
  </si>
  <si>
    <t>Spojovacie prostriedky pre viazané konštrukcie krovov, debnenie a laťovanie, nadstrešné konštr., spádové kliny - svorky, dosky, klince, pásová oceľ, vruty</t>
  </si>
  <si>
    <t>-1560940926</t>
  </si>
  <si>
    <t>120</t>
  </si>
  <si>
    <t>762810047</t>
  </si>
  <si>
    <t>Záklop stropov z dosiek OSB skrutkovaných na rošt na pero a drážku hr. dosky 25 mm</t>
  </si>
  <si>
    <t>-2100633656</t>
  </si>
  <si>
    <t>121</t>
  </si>
  <si>
    <t>762822120.S</t>
  </si>
  <si>
    <t>Montáž stropníc z hraneného a polohraneného reziva prierezovej plochy 144 - 288 cm2</t>
  </si>
  <si>
    <t>-1016355666</t>
  </si>
  <si>
    <t xml:space="preserve">"T1"              2,0*5</t>
  </si>
  <si>
    <t>122</t>
  </si>
  <si>
    <t>605120008300.S</t>
  </si>
  <si>
    <t>Hranoly rezivo impregnované</t>
  </si>
  <si>
    <t>-2062056696</t>
  </si>
  <si>
    <t xml:space="preserve">"výkaz drevených trámov "    0,21</t>
  </si>
  <si>
    <t>123</t>
  </si>
  <si>
    <t>762895000.S</t>
  </si>
  <si>
    <t>Spojovacie prostriedky pre záklop, stropnice, podbíjanie - klince, svorky</t>
  </si>
  <si>
    <t>392174867</t>
  </si>
  <si>
    <t>124</t>
  </si>
  <si>
    <t>998762202.S</t>
  </si>
  <si>
    <t>Presun hmôt pre konštrukcie tesárske v objektoch výšky do 12 m</t>
  </si>
  <si>
    <t>-553493220</t>
  </si>
  <si>
    <t>763</t>
  </si>
  <si>
    <t>Konštrukcie - drevostavby</t>
  </si>
  <si>
    <t>125</t>
  </si>
  <si>
    <t>712290010.Sr</t>
  </si>
  <si>
    <t xml:space="preserve">Zhotovenie parozábrany pre stropy SDK </t>
  </si>
  <si>
    <t>1745703</t>
  </si>
  <si>
    <t>126</t>
  </si>
  <si>
    <t>283230007200</t>
  </si>
  <si>
    <t>Parotesná zábrana</t>
  </si>
  <si>
    <t>-519335691</t>
  </si>
  <si>
    <t>Poznámka k položke:_x000d_
Robustná PE fólia žltej farby bez spevňujúcej mriežky. Hrúbka cca 0,2 mm. Hodnota Sd: cca 100 m.</t>
  </si>
  <si>
    <t>127</t>
  </si>
  <si>
    <t>763119210</t>
  </si>
  <si>
    <t xml:space="preserve">SDK -  základný penetračný náter</t>
  </si>
  <si>
    <t>758286400</t>
  </si>
  <si>
    <t>128</t>
  </si>
  <si>
    <t>763138231</t>
  </si>
  <si>
    <t>Podhľad SDK Rigips RF 2x12.5 mm závesný, dvojúrovňová oceľová podkonštrukcia CD</t>
  </si>
  <si>
    <t>-558431981</t>
  </si>
  <si>
    <t xml:space="preserve">Stropy  mč.101-107</t>
  </si>
  <si>
    <t>8,6+3,29+1,89+9,6+11,15+69,64+36,44</t>
  </si>
  <si>
    <t>129</t>
  </si>
  <si>
    <t>763138233</t>
  </si>
  <si>
    <t>Podhľad SDK Rigips RFI 2x12.5 mm závesný, dvojúrovňová oceľová podkonštrukcia CD</t>
  </si>
  <si>
    <t>-400703776</t>
  </si>
  <si>
    <t xml:space="preserve">" m.č. 1.08"   14,96</t>
  </si>
  <si>
    <t>130</t>
  </si>
  <si>
    <t>763732112</t>
  </si>
  <si>
    <t>Montáž strešnej konštrukcie z väzníkov priehradových, konštrukčnej dĺžky do 18 m</t>
  </si>
  <si>
    <t>-1430600370</t>
  </si>
  <si>
    <t>3,975*12+4,465*4+5,465*4+2,99*4+1,99*4+0,99*4+8,45*4</t>
  </si>
  <si>
    <t>11,95*10</t>
  </si>
  <si>
    <t>131</t>
  </si>
  <si>
    <t>612220000600.S</t>
  </si>
  <si>
    <t>Väzníkový krov drevený priehradový pre valbovú strechu + kotviace a spojov.prvky, impregnácia proti plesniam + doprava, konštr.zameranie stavby,konzultácie pred výrobou, st.výpočet + dokumentácia</t>
  </si>
  <si>
    <t>-681962729</t>
  </si>
  <si>
    <t>132</t>
  </si>
  <si>
    <t>998763201.S</t>
  </si>
  <si>
    <t>Presun hmôt pre drevostavby v objektoch výšky do 12 m</t>
  </si>
  <si>
    <t>-1242023721</t>
  </si>
  <si>
    <t>764</t>
  </si>
  <si>
    <t>Konštrukcie klampiarske</t>
  </si>
  <si>
    <t>133</t>
  </si>
  <si>
    <t>764352613</t>
  </si>
  <si>
    <t>Zvodové rúry z hliníkového farebného Al plechu, kruhové priemer 120 mm, vrátane lemov so zaústením, manžiet, kolien, prechodových kusov.......</t>
  </si>
  <si>
    <t>294955099</t>
  </si>
  <si>
    <t>3,85*2</t>
  </si>
  <si>
    <t>134</t>
  </si>
  <si>
    <t>764352813</t>
  </si>
  <si>
    <t>Žľaby z hliníkového farebného Al plechu, pododkvapové polkruhové r.š. 330 mm - vrátane hákov, čiel, rohov a dilatácií</t>
  </si>
  <si>
    <t>2127557312</t>
  </si>
  <si>
    <t>(14,7+11,95)*2</t>
  </si>
  <si>
    <t>135</t>
  </si>
  <si>
    <t>764359413</t>
  </si>
  <si>
    <t>Kotlík kónický z pozinkovaného farbeného PZf plechu, pre rúry s priemerom od 125 do 150 mm</t>
  </si>
  <si>
    <t>-2025350351</t>
  </si>
  <si>
    <t>136</t>
  </si>
  <si>
    <t>764410450.S</t>
  </si>
  <si>
    <t>Oplechovanie parapetov z pozinkovaného farbeného PZf plechu, vrátane rohov do r.š. 330 mm</t>
  </si>
  <si>
    <t>1591591359</t>
  </si>
  <si>
    <t>137</t>
  </si>
  <si>
    <t>998764201</t>
  </si>
  <si>
    <t>Presun hmôt pre konštrukcie klampiarske v objektoch výšky do 6 m</t>
  </si>
  <si>
    <t>977462066</t>
  </si>
  <si>
    <t>765</t>
  </si>
  <si>
    <t>Konštrukcie - krytiny tvrdé</t>
  </si>
  <si>
    <t>138</t>
  </si>
  <si>
    <t>765331283.S</t>
  </si>
  <si>
    <t>Montáž betónovej krytiny, jednoduchých striech, sklon do 35°</t>
  </si>
  <si>
    <t>-939826128</t>
  </si>
  <si>
    <t xml:space="preserve">"plocha strechy"   15,0*6,5*2</t>
  </si>
  <si>
    <t>139</t>
  </si>
  <si>
    <t>592450007400</t>
  </si>
  <si>
    <t>Dodávka strešnej krytiny základnej vrátane doplnkového príslušenstva - cena bude upresnená podľa typu strešnej krytiny</t>
  </si>
  <si>
    <t>238772528</t>
  </si>
  <si>
    <t>140</t>
  </si>
  <si>
    <t>765331492.S</t>
  </si>
  <si>
    <t>Montáž hrebeňa betónového s vetracím pásom, sklon do 35°</t>
  </si>
  <si>
    <t>-1707814138</t>
  </si>
  <si>
    <t>141</t>
  </si>
  <si>
    <t>765331496.S</t>
  </si>
  <si>
    <t>Montáž nárožia betónového s vetracím pásom, sklon do 35°</t>
  </si>
  <si>
    <t>-1356610310</t>
  </si>
  <si>
    <t>142</t>
  </si>
  <si>
    <t>765331621.S</t>
  </si>
  <si>
    <t>Prirezanie a uchytenie rezaných škridiel betónových, sklon do 35°</t>
  </si>
  <si>
    <t>1789865929</t>
  </si>
  <si>
    <t>143</t>
  </si>
  <si>
    <t>765332196.S</t>
  </si>
  <si>
    <t>Montáž odkvapovej hrany pre krytinu betónovú z plechu</t>
  </si>
  <si>
    <t>-974099001</t>
  </si>
  <si>
    <t>(15,0+11,95)*2</t>
  </si>
  <si>
    <t>144</t>
  </si>
  <si>
    <t>765901343</t>
  </si>
  <si>
    <t>Strešná fólia paropriepustná hydroizolačná, na krokvy plocha strechy + 15% prekrývanie</t>
  </si>
  <si>
    <t>1742467347</t>
  </si>
  <si>
    <t>195,0*1,15</t>
  </si>
  <si>
    <t>145</t>
  </si>
  <si>
    <t>998765201</t>
  </si>
  <si>
    <t>Presun hmôt pre tvrdé krytiny v objektoch výšky do 6 m</t>
  </si>
  <si>
    <t>1142924383</t>
  </si>
  <si>
    <t>766</t>
  </si>
  <si>
    <t>Konštrukcie stolárske</t>
  </si>
  <si>
    <t>146</t>
  </si>
  <si>
    <t>766124101</t>
  </si>
  <si>
    <t>Montáž deliacej priečky vo WC</t>
  </si>
  <si>
    <t>-676096046</t>
  </si>
  <si>
    <t>147</t>
  </si>
  <si>
    <t>5523403901</t>
  </si>
  <si>
    <t>Deliaca priečka z vysokotlakého laminátu v=1200mm š=600mm, medzi WC m.č.3.05 nad podlahou 100mm na rektifikačných nôžkach</t>
  </si>
  <si>
    <t>-890070462</t>
  </si>
  <si>
    <t>148</t>
  </si>
  <si>
    <t>766621400.S</t>
  </si>
  <si>
    <t>Montáž okien plastových s hydroizolačnými ISO páskami (exteriérová a interiérová)</t>
  </si>
  <si>
    <t>-968335482</t>
  </si>
  <si>
    <t>(1,8+2,4)*2*3</t>
  </si>
  <si>
    <t>(1,8+1,5)*2*2</t>
  </si>
  <si>
    <t>1,5*4</t>
  </si>
  <si>
    <t>(0,6+1,5)*2</t>
  </si>
  <si>
    <t>(1,8+0,8)*2</t>
  </si>
  <si>
    <t>(2,5+2,4)*2</t>
  </si>
  <si>
    <t>149</t>
  </si>
  <si>
    <t>6114100214</t>
  </si>
  <si>
    <t xml:space="preserve">O1-O6 -  Okná z plastových profilov biele, zasklenie izolačným trojsklom čírym, nastaviteľná mikorventilácia, fixácia proti prievanu - vč. kovania - viď tabuľka výpisu okien</t>
  </si>
  <si>
    <t>-1186805730</t>
  </si>
  <si>
    <t>Tab, vonk.otvory O1-O6</t>
  </si>
  <si>
    <t>1,8*2,4*3+1,8*1,5*2+1,5*1,5+0,6*1,5+0,8*1,8+2,5*2,4</t>
  </si>
  <si>
    <t>150</t>
  </si>
  <si>
    <t>6114122001 2r,</t>
  </si>
  <si>
    <t>Sieťka okenna biela D+M</t>
  </si>
  <si>
    <t>2137771920</t>
  </si>
  <si>
    <t>28,95</t>
  </si>
  <si>
    <t>151</t>
  </si>
  <si>
    <t>766641161.S</t>
  </si>
  <si>
    <t xml:space="preserve">Montáž dverí plastových, vchodových, 1 m obvodu dverí </t>
  </si>
  <si>
    <t>1037955862</t>
  </si>
  <si>
    <t>(1,5+2,4)*2</t>
  </si>
  <si>
    <t>(1,8+2,4)*2</t>
  </si>
  <si>
    <t>152</t>
  </si>
  <si>
    <t>6114100212</t>
  </si>
  <si>
    <t>D4, D5 - Plastové exteriérové dvojkrídlové presklené,farba biela, zasklenie izolačným trojsklom , sklo bezpečnostné bez prahu iba prechodová lišta + kovanie</t>
  </si>
  <si>
    <t>-534105872</t>
  </si>
  <si>
    <t>1,5*2,4+1,8*2,4</t>
  </si>
  <si>
    <t>153</t>
  </si>
  <si>
    <t>611413300,10</t>
  </si>
  <si>
    <t>D Interiérová tesnica páska š.=100mm do pripraveného otvoru</t>
  </si>
  <si>
    <t>bm</t>
  </si>
  <si>
    <t>-1433410914</t>
  </si>
  <si>
    <t>63,6+16,2</t>
  </si>
  <si>
    <t>154</t>
  </si>
  <si>
    <t>611413300,11</t>
  </si>
  <si>
    <t>D Exteriérová tesnica páska š.=100mm do pripraveného otvoru</t>
  </si>
  <si>
    <t>1908461628</t>
  </si>
  <si>
    <t>155</t>
  </si>
  <si>
    <t>766662112.S</t>
  </si>
  <si>
    <t>Montáž dverového krídla otočného jednokrídlového poldrážkového, do existujúcej zárubne, vrátane kovania</t>
  </si>
  <si>
    <t>-269657539</t>
  </si>
  <si>
    <t>"pol.1" 5</t>
  </si>
  <si>
    <t>156</t>
  </si>
  <si>
    <t>6116173100,02</t>
  </si>
  <si>
    <t xml:space="preserve">Dvere vnút,hladké dýhované  80/197 + kovanie</t>
  </si>
  <si>
    <t>-767043107</t>
  </si>
  <si>
    <t>"1 P,L" 5</t>
  </si>
  <si>
    <t>157</t>
  </si>
  <si>
    <t>6116173100,01</t>
  </si>
  <si>
    <t xml:space="preserve">Dvere vnút,hladké dýhované  60x197 + kovanie</t>
  </si>
  <si>
    <t>1000289154</t>
  </si>
  <si>
    <t>158</t>
  </si>
  <si>
    <t>766662132.S</t>
  </si>
  <si>
    <t>Montáž dverového krídla otočného dvojkrídlového poldrážkového, do existujúcej zárubne, vrátane kovania</t>
  </si>
  <si>
    <t>1888425105</t>
  </si>
  <si>
    <t>159</t>
  </si>
  <si>
    <t>6116177100</t>
  </si>
  <si>
    <t>Dvere vnútorné hladké dýhované dvojkrídlové plné MH150x197 cm + kovanie</t>
  </si>
  <si>
    <t>773354257</t>
  </si>
  <si>
    <t>"pol. D3" 1</t>
  </si>
  <si>
    <t>160</t>
  </si>
  <si>
    <t>766702111.S</t>
  </si>
  <si>
    <t>Montáž zárubní obložkových pre dvere jednokrídlové</t>
  </si>
  <si>
    <t>-1640804906</t>
  </si>
  <si>
    <t>161</t>
  </si>
  <si>
    <t>611810002200.S</t>
  </si>
  <si>
    <t>Zárubňa vnútorná obložková, šírka 600-900 mm, výška 1970 mm, , pre stenu hrúbky 60-170 mm, pre jednokrídlové dvere</t>
  </si>
  <si>
    <t>2090035112</t>
  </si>
  <si>
    <t>162</t>
  </si>
  <si>
    <t>766702121.S</t>
  </si>
  <si>
    <t>Montáž zárubní obložkových pre dvere dvojkrídlové</t>
  </si>
  <si>
    <t>-1058352351</t>
  </si>
  <si>
    <t>163</t>
  </si>
  <si>
    <t>611810006700.S</t>
  </si>
  <si>
    <t>Zárubňa vnútorná obložková, šírka 1250-1850 mm, výška 1970 mm, DTD doska, povrch fólia,pre stenu hrúbky 60-170 mm, pre dvojkrídlové dvere</t>
  </si>
  <si>
    <t>-394771392</t>
  </si>
  <si>
    <t>164</t>
  </si>
  <si>
    <t>998766201</t>
  </si>
  <si>
    <t>Presun hmot pre konštrukcie stolárske v objektoch výšky do 6 m</t>
  </si>
  <si>
    <t>299477971</t>
  </si>
  <si>
    <t>767</t>
  </si>
  <si>
    <t>Konštrukcie doplnkové kovové</t>
  </si>
  <si>
    <t>165</t>
  </si>
  <si>
    <t>767661500.S</t>
  </si>
  <si>
    <t>Montáž interierovej žalúzie hliníkovej lamelovej štandardnej</t>
  </si>
  <si>
    <t>1031214433</t>
  </si>
  <si>
    <t>"D4,5" 0,9*2,33+1,8*2,33</t>
  </si>
  <si>
    <t>166</t>
  </si>
  <si>
    <t>611530061300.S</t>
  </si>
  <si>
    <t>Žalúzie interiérové hliníkové</t>
  </si>
  <si>
    <t>665450615</t>
  </si>
  <si>
    <t>167</t>
  </si>
  <si>
    <t>998767201</t>
  </si>
  <si>
    <t>Presun hmôt pre kovové stavebné doplnkové konštrukcie v objektoch výšky do 6 m</t>
  </si>
  <si>
    <t>1441858927</t>
  </si>
  <si>
    <t>771</t>
  </si>
  <si>
    <t>Podlahy z dlaždíc</t>
  </si>
  <si>
    <t>168</t>
  </si>
  <si>
    <t>771275901.S</t>
  </si>
  <si>
    <t>Montáž profilu schodiskovej hrany</t>
  </si>
  <si>
    <t>-1613570259</t>
  </si>
  <si>
    <t>1,5+11,9+4,0+1,5</t>
  </si>
  <si>
    <t>169</t>
  </si>
  <si>
    <t>mat.0025</t>
  </si>
  <si>
    <t>Schodisková hrana</t>
  </si>
  <si>
    <t>-367096117</t>
  </si>
  <si>
    <t>170</t>
  </si>
  <si>
    <t>771415012.S</t>
  </si>
  <si>
    <t>Montáž soklíkov z obkladačiek do tmelu veľ. 150 x 75 mm</t>
  </si>
  <si>
    <t>-198484744</t>
  </si>
  <si>
    <t>Skl.P1 mč.101,102,103,105,108</t>
  </si>
  <si>
    <t xml:space="preserve">"101"  (6,25+1,5+6,25+0,30*2)-(0,8*2+0,6)</t>
  </si>
  <si>
    <t xml:space="preserve">"102"  (1,825+1,8)*2-0,8</t>
  </si>
  <si>
    <t>" 105" (3,715+3,0)*2-(1,5+1,5)</t>
  </si>
  <si>
    <t>sokel - terasa</t>
  </si>
  <si>
    <t>11,8+3,0-1,5+0,15*2*2</t>
  </si>
  <si>
    <t>171</t>
  </si>
  <si>
    <t>771541115.S</t>
  </si>
  <si>
    <t>Montáž podláh z dlaždíc gres kladených do tmelu veľ. 300 x 300 mm</t>
  </si>
  <si>
    <t>-1826764130</t>
  </si>
  <si>
    <t>172</t>
  </si>
  <si>
    <t>59764048000 ,r</t>
  </si>
  <si>
    <t xml:space="preserve">Dlaždice keramické  s protišmykovým stupňom R9 - množstvo zaokrúhliť na balenia</t>
  </si>
  <si>
    <t>-1763449481</t>
  </si>
  <si>
    <t xml:space="preserve">"Vyber inv,"  </t>
  </si>
  <si>
    <t>(8,6+3,29+1,89+11,15+14,96)*1,10</t>
  </si>
  <si>
    <t xml:space="preserve">"sokle"  29,28*0,075*1,10</t>
  </si>
  <si>
    <t>173</t>
  </si>
  <si>
    <t>771541215.S</t>
  </si>
  <si>
    <t>Montáž podláh z dlaždíc gres kladených do tmelu flexibil. mrazuvzdorného veľ. 300 x 300 mm</t>
  </si>
  <si>
    <t>-1342543842</t>
  </si>
  <si>
    <t>14,8*2,0+3,0*3,0+(1,5+12,8+1,5)*0,15*2</t>
  </si>
  <si>
    <t>174</t>
  </si>
  <si>
    <t>597740002500.S</t>
  </si>
  <si>
    <t>Dlaždice keramické, protišmykové, mrazuvzdorné - množstvo zaokrúhliť na balenia</t>
  </si>
  <si>
    <t>1483995579</t>
  </si>
  <si>
    <t>43,34*1,05</t>
  </si>
  <si>
    <t xml:space="preserve">"sokel v=0,1m"    13,9*0,1*1,05</t>
  </si>
  <si>
    <t>175</t>
  </si>
  <si>
    <t>771574301</t>
  </si>
  <si>
    <t>Zarezanie jedného radu obkladačiek alebo dlaždíc</t>
  </si>
  <si>
    <t>1103900632</t>
  </si>
  <si>
    <t>176</t>
  </si>
  <si>
    <t>775413220</t>
  </si>
  <si>
    <t xml:space="preserve">Montáž prechodovej lišty </t>
  </si>
  <si>
    <t>-759386938</t>
  </si>
  <si>
    <t>0,8*4+0,6+1,5+1,2+1,5</t>
  </si>
  <si>
    <t>177</t>
  </si>
  <si>
    <t>6119800959</t>
  </si>
  <si>
    <t>Lišta prechodová dĺ. 1ks 2,5m</t>
  </si>
  <si>
    <t>-874389574</t>
  </si>
  <si>
    <t xml:space="preserve">Poznámka k položke:_x000d_
 striebro, zlato, šampaň, </t>
  </si>
  <si>
    <t>178</t>
  </si>
  <si>
    <t>998771201</t>
  </si>
  <si>
    <t>Presun hmôt pre podlahy z dlaždíc v objektoch výšky do 6m</t>
  </si>
  <si>
    <t>-404651643</t>
  </si>
  <si>
    <t>775</t>
  </si>
  <si>
    <t>Podlahy vlysové a parketové</t>
  </si>
  <si>
    <t>179</t>
  </si>
  <si>
    <t>775550110</t>
  </si>
  <si>
    <t>Montáž podlahy z laminátových a drevených parkiet, click spoj, položená voľne vrátane soklových líšt</t>
  </si>
  <si>
    <t>190403040</t>
  </si>
  <si>
    <t>"Skl.P2 mč.104" 9,6</t>
  </si>
  <si>
    <t>180</t>
  </si>
  <si>
    <t>6119800700</t>
  </si>
  <si>
    <t xml:space="preserve">Laminátové parkety vrátane líšt  - predbežná cena - množstvo zaokrúhliť na balenia</t>
  </si>
  <si>
    <t>-1169703299</t>
  </si>
  <si>
    <t>9,6*1,05</t>
  </si>
  <si>
    <t>181</t>
  </si>
  <si>
    <t>775592141</t>
  </si>
  <si>
    <t xml:space="preserve">Montáž podložky vyrovnávacej a tlmiacej  pod plávajúce podlahy</t>
  </si>
  <si>
    <t>-925515602</t>
  </si>
  <si>
    <t>182</t>
  </si>
  <si>
    <t>283230008600.S</t>
  </si>
  <si>
    <t xml:space="preserve">Podložka  pod plávajúce podlahy, hr. 5 mm</t>
  </si>
  <si>
    <t>-998126326</t>
  </si>
  <si>
    <t>9,6*1,15</t>
  </si>
  <si>
    <t>183</t>
  </si>
  <si>
    <t>998775201</t>
  </si>
  <si>
    <t>Presun hmôt pre podlahy vlysové a parketové v objektoch výšky do 6 m</t>
  </si>
  <si>
    <t>-320715250</t>
  </si>
  <si>
    <t>776</t>
  </si>
  <si>
    <t>Podlahy povlakové</t>
  </si>
  <si>
    <t>184</t>
  </si>
  <si>
    <t>776572220.S</t>
  </si>
  <si>
    <t>Napínanie kobercov</t>
  </si>
  <si>
    <t>-1441256227</t>
  </si>
  <si>
    <t>185</t>
  </si>
  <si>
    <t>776572310.S</t>
  </si>
  <si>
    <t>Lepenie textilných podláh - kobercov z pásov</t>
  </si>
  <si>
    <t>415139695</t>
  </si>
  <si>
    <t xml:space="preserve">"Skl.P3/ mč.106,107"  69,64+36,44</t>
  </si>
  <si>
    <t>vytiahnutie na stenu</t>
  </si>
  <si>
    <t xml:space="preserve">"Skl.P3/ mč.106,107" </t>
  </si>
  <si>
    <t>"mč.106" (8,075+8,175+2,415)*2-(0,8*3+1,2+1,8)</t>
  </si>
  <si>
    <t xml:space="preserve">"ost." 0,4*2 </t>
  </si>
  <si>
    <t>"mč,107" (6,45+5,65)*2-1,2</t>
  </si>
  <si>
    <t>55,73*0,2+106,08</t>
  </si>
  <si>
    <t>186</t>
  </si>
  <si>
    <t>697410001700.S</t>
  </si>
  <si>
    <t>Koberec metrážny všívaný</t>
  </si>
  <si>
    <t>-1888498709</t>
  </si>
  <si>
    <t>117,226*1,05 'Prepočítané koeficientom množstva</t>
  </si>
  <si>
    <t>187</t>
  </si>
  <si>
    <t>998776201.S</t>
  </si>
  <si>
    <t>Presun hmôt pre podlahy povlakové v objektoch výšky do 6 m</t>
  </si>
  <si>
    <t>-769805772</t>
  </si>
  <si>
    <t>781</t>
  </si>
  <si>
    <t>Dokončovacie práce a obklady</t>
  </si>
  <si>
    <t>188</t>
  </si>
  <si>
    <t>771579815</t>
  </si>
  <si>
    <t>Rezanie hrán obkladačiek a dlaždíc pod 45 stupňovým uhlom - Jolly hrany</t>
  </si>
  <si>
    <t>-1905211662</t>
  </si>
  <si>
    <t>hrany obkladov predsadených priečok vo WC + stienka v m.č.1.08</t>
  </si>
  <si>
    <t>"m.č. 1.08 + 1.03"</t>
  </si>
  <si>
    <t>3,2*2+1,5*2+0,15*2</t>
  </si>
  <si>
    <t>1,05*2</t>
  </si>
  <si>
    <t>189</t>
  </si>
  <si>
    <t>781445018</t>
  </si>
  <si>
    <t>Montáž obkladov vnútor. stien z obkladačiek kladených do tmelu vrátane všetkých potrebných profilov, rohových profilov a škárovania</t>
  </si>
  <si>
    <t>-810389137</t>
  </si>
  <si>
    <t>"m č.103 v=2,0m" (1,05+1,8)*2*2,0-(0,6*2,0)</t>
  </si>
  <si>
    <t>"m č.108 po SK podhl." (4,625+3,235)*2*2,75+3,2*1,5*2+3,2*0,15</t>
  </si>
  <si>
    <t>-(0,8*2,0+1,9*0,8)</t>
  </si>
  <si>
    <t xml:space="preserve">"m.č.1.02  v.=2,0m"</t>
  </si>
  <si>
    <t>(1,825+1,8)*2*2,0-0,8*2,0</t>
  </si>
  <si>
    <t>190</t>
  </si>
  <si>
    <t>5976574000</t>
  </si>
  <si>
    <t>Obkladačky keramické - množstvo zaokrúhliť na balenia - predbežná cena</t>
  </si>
  <si>
    <t>-498268454</t>
  </si>
  <si>
    <t>73,29*1,03</t>
  </si>
  <si>
    <t>75,489*1,02 'Prepočítané koeficientom množstva</t>
  </si>
  <si>
    <t>191</t>
  </si>
  <si>
    <t>998781201</t>
  </si>
  <si>
    <t>Presun hmôt pre obklady keramické v objektoch výšky do 6 m</t>
  </si>
  <si>
    <t>-131552811</t>
  </si>
  <si>
    <t>784</t>
  </si>
  <si>
    <t>Maľby</t>
  </si>
  <si>
    <t>192</t>
  </si>
  <si>
    <t>784410100</t>
  </si>
  <si>
    <t>Penetrovanie jednonásobné jemnozrnných podkladov výšky do 3,80 m</t>
  </si>
  <si>
    <t>-276600951</t>
  </si>
  <si>
    <t xml:space="preserve">Stropy  mč.101-108</t>
  </si>
  <si>
    <t>8,6+3,29+1,89+9,6+11,15+69,64+36,44+14,96</t>
  </si>
  <si>
    <t xml:space="preserve">" ako Omietky  </t>
  </si>
  <si>
    <t xml:space="preserve">-(2,5*2,4+0,8*2,0*2+0,6*2,0)  nie</t>
  </si>
  <si>
    <t>-(1,8*2,4*3+1,5*2,0+0,8*2,0*3+1,2*3,28) nie</t>
  </si>
  <si>
    <t>193</t>
  </si>
  <si>
    <t>784418012</t>
  </si>
  <si>
    <t>Zakrývanie podláh a zariadení papierom v miestnostiach alebo na schodisku</t>
  </si>
  <si>
    <t>2051390115</t>
  </si>
  <si>
    <t>194</t>
  </si>
  <si>
    <t>784452371</t>
  </si>
  <si>
    <t xml:space="preserve">Maľby z maliarskych zmesí  ručne nanášané tónované dvojnásobné na jemnozrnný podklad výšky do 3,80 m</t>
  </si>
  <si>
    <t>883402694</t>
  </si>
  <si>
    <t>O01</t>
  </si>
  <si>
    <t>Ostatné</t>
  </si>
  <si>
    <t>195</t>
  </si>
  <si>
    <t>0011</t>
  </si>
  <si>
    <t>Montáž hasiacich prístrojov</t>
  </si>
  <si>
    <t>512</t>
  </si>
  <si>
    <t>2045774353</t>
  </si>
  <si>
    <t>196</t>
  </si>
  <si>
    <t>0011.mat</t>
  </si>
  <si>
    <t xml:space="preserve">Hasiaci PHP prístroj práškový ABC  6kg</t>
  </si>
  <si>
    <t>1809156454</t>
  </si>
  <si>
    <t>VRN</t>
  </si>
  <si>
    <t>Investičné náklady neobsiahnuté v cenách</t>
  </si>
  <si>
    <t>VRN03</t>
  </si>
  <si>
    <t>Geodetické práce</t>
  </si>
  <si>
    <t>197</t>
  </si>
  <si>
    <t>000300021</t>
  </si>
  <si>
    <t>Geodetické práce - vykonávané v priebehu výstavby výškové merania</t>
  </si>
  <si>
    <t>1024</t>
  </si>
  <si>
    <t>-1469529437</t>
  </si>
  <si>
    <t>VRN06</t>
  </si>
  <si>
    <t>Zariadenie staveniska</t>
  </si>
  <si>
    <t>198</t>
  </si>
  <si>
    <t>000600011</t>
  </si>
  <si>
    <t xml:space="preserve">Zariadenie staveniska - prevádzkové kancelárie a sklady, energie a sociálne zariadenia,chemické WC....(podľa zborníka objektivizovaných VRN, sadzby zariadenia staveniska)  1,5%</t>
  </si>
  <si>
    <t>1986258821</t>
  </si>
  <si>
    <t>1-2 - SO 101 - Prístavba k existujúcemu objektu MŠ - Zdravotechnika</t>
  </si>
  <si>
    <t>Peter Ondro</t>
  </si>
  <si>
    <t xml:space="preserve">    8 - Rúrové vedenie</t>
  </si>
  <si>
    <t xml:space="preserve">    721 - Zdravotech. vnútorná kanalizácia</t>
  </si>
  <si>
    <t xml:space="preserve">    722 - Zdravotechnika - vnútorný vodovod</t>
  </si>
  <si>
    <t xml:space="preserve">    725 - Zdravotechnika - zariaďovacie predmety</t>
  </si>
  <si>
    <t>VRN - Vedľajšie rozpočtové náklady</t>
  </si>
  <si>
    <t xml:space="preserve">    VRN15 - Rezerva</t>
  </si>
  <si>
    <t>132201201</t>
  </si>
  <si>
    <t>Výkop ryhy šírky 600-2000mm horn.3 do 100m3 - bez naloženia na dopravný prostriedok</t>
  </si>
  <si>
    <t>-1370889879</t>
  </si>
  <si>
    <t>"kanalizácia"</t>
  </si>
  <si>
    <t>0,80*0,95*85,0</t>
  </si>
  <si>
    <t>132201209</t>
  </si>
  <si>
    <t>Hĺbenie rýh š. nad 600 do 2 000 mm zapažených i nezapažených, s urovnaním dna. Príplatok k cenám za lepivosť horniny 3</t>
  </si>
  <si>
    <t>-1886777474</t>
  </si>
  <si>
    <t>64,6*0,3</t>
  </si>
  <si>
    <t>162501102</t>
  </si>
  <si>
    <t xml:space="preserve">Vodorovné premiestnenie výkopku  po spevnenej ceste z  horniny tr.1-4  v množstve do 100 m3 na vzdialenosť do 3000 m </t>
  </si>
  <si>
    <t>-279811487</t>
  </si>
  <si>
    <t>64,6-20,4</t>
  </si>
  <si>
    <t>162501105</t>
  </si>
  <si>
    <t xml:space="preserve">Vodorovné premiestnenie výkopku  po spevnenej ceste z  horniny tr.1-4  v množstve do 100 m3, príplatok k cene za každých ďalšich a začatých 1000 m - 17km - odvoznú vzdialenosť určí dodavateľ stavby</t>
  </si>
  <si>
    <t>593123934</t>
  </si>
  <si>
    <t>44,2*17 'Prepočítané koeficientom množstva</t>
  </si>
  <si>
    <t>1730107430</t>
  </si>
  <si>
    <t>171201201</t>
  </si>
  <si>
    <t>-1019483130</t>
  </si>
  <si>
    <t>171209002</t>
  </si>
  <si>
    <t>683687345</t>
  </si>
  <si>
    <t>44,2*1,7</t>
  </si>
  <si>
    <t>174101001</t>
  </si>
  <si>
    <t>Zásyp sypaninou so zhutnením jám, šachiet, rýh, zárezov alebo okolo objektov do 100 m3 - vykopanou zeminou</t>
  </si>
  <si>
    <t>-1704462234</t>
  </si>
  <si>
    <t>0,60*0,4*85,0</t>
  </si>
  <si>
    <t>175101101</t>
  </si>
  <si>
    <t>Obsyp potrubia štrkopieskom</t>
  </si>
  <si>
    <t>-1850576581</t>
  </si>
  <si>
    <t>0,80*0,45*85,0</t>
  </si>
  <si>
    <t>5833710100</t>
  </si>
  <si>
    <t>Štrkopiesok 0-8 B</t>
  </si>
  <si>
    <t>-1304164072</t>
  </si>
  <si>
    <t>30,6*1,8</t>
  </si>
  <si>
    <t>279100155.S</t>
  </si>
  <si>
    <t>Prestup v základoch Vodotesné prestupy v základových konštrukciách pre ZTI vrátane polohového zaistenia , prípadne strateného debnenia rozm. 200/200mm</t>
  </si>
  <si>
    <t>714138503</t>
  </si>
  <si>
    <t>451573111</t>
  </si>
  <si>
    <t>Lôžko pod potrubie, stoky a drobné objekty, v otvorenom výkope z piesku a štrkopiesku do 63 mm</t>
  </si>
  <si>
    <t>1182960613</t>
  </si>
  <si>
    <t>0,80*0,10*85,0</t>
  </si>
  <si>
    <t>631351101.S</t>
  </si>
  <si>
    <t>Debnenie stien, rýh a otvorov v podlahách zhotovenie</t>
  </si>
  <si>
    <t>-111663139</t>
  </si>
  <si>
    <t>(5,0+2,0)*0,1</t>
  </si>
  <si>
    <t>631351102.S</t>
  </si>
  <si>
    <t>Debnenie stien, rýh a otvorov v podlahách odstránenie</t>
  </si>
  <si>
    <t>-506074723</t>
  </si>
  <si>
    <t>632452467.S</t>
  </si>
  <si>
    <t>Cementový liaty poter, pevnosti v tlaku 20 MPa, hr. 100 mm - spätná úprava rýh v podlahe</t>
  </si>
  <si>
    <t>-1121948301</t>
  </si>
  <si>
    <t>5,0*0,1+2,0*0,1+5,0*0,15</t>
  </si>
  <si>
    <t>Rúrové vedenie</t>
  </si>
  <si>
    <t>837374111r</t>
  </si>
  <si>
    <t>Zriadenie napojenia potrubia DN150, PVC do jestv. žumpy</t>
  </si>
  <si>
    <t>790551338</t>
  </si>
  <si>
    <t>871266016r</t>
  </si>
  <si>
    <t>Montáž kanalizačného PVC-U potrubia hladkého plnostenného DN 125</t>
  </si>
  <si>
    <t>322818785</t>
  </si>
  <si>
    <t>286110002300r</t>
  </si>
  <si>
    <t>Rúra kanalizačná PVC-U gravitačná, hladká SN8 - KG, SW - plnostenná, DN 125, dĺ. 6 m</t>
  </si>
  <si>
    <t>-481912418</t>
  </si>
  <si>
    <t>871326026.S</t>
  </si>
  <si>
    <t>Montáž kanalizačného PVC-U potrubia hladkého plnostenného DN 150</t>
  </si>
  <si>
    <t>-2050736664</t>
  </si>
  <si>
    <t>286110002700.S</t>
  </si>
  <si>
    <t>Rúra PVC-U hladký, kanalizačný, gravitačný systém Dxr 160x4,7 mm dĺ. 6 m, SN8 - plnostenná</t>
  </si>
  <si>
    <t>1638895996</t>
  </si>
  <si>
    <t>877266000.S</t>
  </si>
  <si>
    <t>Montáž kanalizačného PVC-U kolena DN 100</t>
  </si>
  <si>
    <t>-155449756</t>
  </si>
  <si>
    <t>286510003600</t>
  </si>
  <si>
    <t xml:space="preserve">Koleno pätkové PVC-U, DN 110x87° hladká </t>
  </si>
  <si>
    <t>-1435570067</t>
  </si>
  <si>
    <t>877266024.S</t>
  </si>
  <si>
    <t>Montáž kanalizačnej PVC-U odbočky DN 100</t>
  </si>
  <si>
    <t>974794816</t>
  </si>
  <si>
    <t>286510016700.S</t>
  </si>
  <si>
    <t xml:space="preserve">Odbočka  PVC, DN 110/110 pre hladký, kanalizačný, gravitačný systém</t>
  </si>
  <si>
    <t>-1742021396</t>
  </si>
  <si>
    <t>286520024100.S</t>
  </si>
  <si>
    <t>Odbočka dvojitá 45°, 87° PVC, DN 100/100</t>
  </si>
  <si>
    <t>61253605</t>
  </si>
  <si>
    <t>286520024100.Sr</t>
  </si>
  <si>
    <t>Odbočka dvojitá 45°, 87° PVC, DN 100/50</t>
  </si>
  <si>
    <t>1652457016</t>
  </si>
  <si>
    <t>892311000</t>
  </si>
  <si>
    <t>Skúška tesnosti kanalizácie do D 150</t>
  </si>
  <si>
    <t>-1710864832</t>
  </si>
  <si>
    <t>894431141.S</t>
  </si>
  <si>
    <t>Montáž revíznej šachty z PVC, DN 400/160 (DN šachty/DN potr. ved.), tlak 40 t, hĺ. 850 do 1200mm</t>
  </si>
  <si>
    <t>1033717677</t>
  </si>
  <si>
    <t>2866104700</t>
  </si>
  <si>
    <t>Revízna šachta plastová pr. 400 vč. poklopu</t>
  </si>
  <si>
    <t>KS</t>
  </si>
  <si>
    <t>-1375909367</t>
  </si>
  <si>
    <t>899712111.S</t>
  </si>
  <si>
    <t>Orientačná tabuľka na vodovodných a kanalizačných radoch na murive</t>
  </si>
  <si>
    <t>1399676614</t>
  </si>
  <si>
    <t>892372111</t>
  </si>
  <si>
    <t>Zabezpečenie koncov potrubia pri tlakových skúškach DN do 300</t>
  </si>
  <si>
    <t>1384251408</t>
  </si>
  <si>
    <t>899721111.S</t>
  </si>
  <si>
    <t>Vyhľadávací vodič na potrubí PVC DN do 150</t>
  </si>
  <si>
    <t>-1648573693</t>
  </si>
  <si>
    <t>899721132.S</t>
  </si>
  <si>
    <t>Označenie kanalizačného potrubia hnedou výstražnou fóliou</t>
  </si>
  <si>
    <t>2080044226</t>
  </si>
  <si>
    <t>974042553.S</t>
  </si>
  <si>
    <t xml:space="preserve">Vysekanie rýh v betónovej dlažbe do hĺbky 100 mm a šírky do 100 mm,  -0,02200t</t>
  </si>
  <si>
    <t>-20625216</t>
  </si>
  <si>
    <t>974083112.S</t>
  </si>
  <si>
    <t>Rezanie betónových mazanín existujúcich vystužených hĺbky nad 50 do 100 mm</t>
  </si>
  <si>
    <t>-1082855040</t>
  </si>
  <si>
    <t xml:space="preserve">"vodovod - pre kanálik v jestv.podlahe"    5,0*2+0,1</t>
  </si>
  <si>
    <t>979081111</t>
  </si>
  <si>
    <t>220723647</t>
  </si>
  <si>
    <t>979081121</t>
  </si>
  <si>
    <t xml:space="preserve">Odvoz sutiny a vybúraných hmôt na skládku za každý ďalší 1 km  - 9km - odvoznú vzdialenosť určí dodavateľ stavby</t>
  </si>
  <si>
    <t>67061517</t>
  </si>
  <si>
    <t>0,11*9 'Prepočítané koeficientom množstva</t>
  </si>
  <si>
    <t>979082111</t>
  </si>
  <si>
    <t>-70428923</t>
  </si>
  <si>
    <t>979082121</t>
  </si>
  <si>
    <t>Vnútrostavenisková doprava sutiny a vybúraných hmôt za každých ďalších 5 m</t>
  </si>
  <si>
    <t>1594700560</t>
  </si>
  <si>
    <t>0,11*3 'Prepočítané koeficientom množstva</t>
  </si>
  <si>
    <t>979089612</t>
  </si>
  <si>
    <t>Poplatok za skladovanie - iné odpady zo stavieb a demolácií (17 09), ostatné</t>
  </si>
  <si>
    <t>-1898963625</t>
  </si>
  <si>
    <t>998276101</t>
  </si>
  <si>
    <t>Presun hmôt pre rúrové vedenie hĺbené z rúr z plast., hmôt alebo sklolamin. v otvorenom výkope</t>
  </si>
  <si>
    <t>223298976</t>
  </si>
  <si>
    <t>40,786-25,92-9,72</t>
  </si>
  <si>
    <t>713482121</t>
  </si>
  <si>
    <t>Montáž trubíc z PE, hr.6 mm</t>
  </si>
  <si>
    <t>-1490024916</t>
  </si>
  <si>
    <t>2837741186</t>
  </si>
  <si>
    <t xml:space="preserve">Izolácia  Trubice  Armaflex </t>
  </si>
  <si>
    <t>1708815135</t>
  </si>
  <si>
    <t>2837741166r</t>
  </si>
  <si>
    <t>Páska Armaflex 15mm x 15mm x 3mm</t>
  </si>
  <si>
    <t>kotúče</t>
  </si>
  <si>
    <t>580633486</t>
  </si>
  <si>
    <t>722181120</t>
  </si>
  <si>
    <t>Ochrana potrubia izolácia penovým PE TUBOLIT DG</t>
  </si>
  <si>
    <t>1089535546</t>
  </si>
  <si>
    <t>2837741555</t>
  </si>
  <si>
    <t xml:space="preserve">Izolácia  Trubice   hr. 20- pre potrubie DN 20</t>
  </si>
  <si>
    <t>-320101475</t>
  </si>
  <si>
    <t>1869342722</t>
  </si>
  <si>
    <t>-531793401</t>
  </si>
  <si>
    <t>721</t>
  </si>
  <si>
    <t>Zdravotech. vnútorná kanalizácia</t>
  </si>
  <si>
    <t>721171109.S</t>
  </si>
  <si>
    <t>Potrubie z PVC - U odpadové ležaté hrdlové D 110 mm</t>
  </si>
  <si>
    <t>1950874534</t>
  </si>
  <si>
    <t>721172105.S</t>
  </si>
  <si>
    <t>Potrubie z PVC - U odpadové zvislé hrdlové Dxt 50x1,8 mm</t>
  </si>
  <si>
    <t>1463680212</t>
  </si>
  <si>
    <t>721172503.S</t>
  </si>
  <si>
    <t xml:space="preserve">Montáž čistiaceho kusu </t>
  </si>
  <si>
    <t>2054864159</t>
  </si>
  <si>
    <t>286540142100.S</t>
  </si>
  <si>
    <t>Čistiaci kus o DN 110</t>
  </si>
  <si>
    <t>349041108</t>
  </si>
  <si>
    <t>721194105</t>
  </si>
  <si>
    <t>Zriadenie prípojky na potrubí vyvedenie a upevnenie odpadových výpustiek D 50x1, 8</t>
  </si>
  <si>
    <t>-1845332734</t>
  </si>
  <si>
    <t>5515101204</t>
  </si>
  <si>
    <t xml:space="preserve">D+M  - Privzdušňovací ventil HL900 DN 110</t>
  </si>
  <si>
    <t>-1165595517</t>
  </si>
  <si>
    <t>Poznámka k položke:_x000d_
Privzdušňovací ventil DN 110 zodpovedajúca EN12380 - 1 s odoberateľnou sieťkou proti insektom (ľahko čistiteľná), masívna gumenná membrána a dvojitá izolačná stena.</t>
  </si>
  <si>
    <t>722</t>
  </si>
  <si>
    <t>Zdravotechnika - vnútorný vodovod</t>
  </si>
  <si>
    <t>722171130.S</t>
  </si>
  <si>
    <t>Potrubie plasthliníkové D 16 mm</t>
  </si>
  <si>
    <t>-1813469488</t>
  </si>
  <si>
    <t>722171132.S</t>
  </si>
  <si>
    <t>Potrubie plasthliníkové D 20 mm</t>
  </si>
  <si>
    <t>1352129155</t>
  </si>
  <si>
    <t>722171133.S</t>
  </si>
  <si>
    <t>Potrubie plasthliníkové D 26 mm</t>
  </si>
  <si>
    <t>-1500553771</t>
  </si>
  <si>
    <t>722220111</t>
  </si>
  <si>
    <t>Montáž armatúry závitovej s jedným závitom,nástenka pre rohový ventil G 1/2</t>
  </si>
  <si>
    <t>1291294356</t>
  </si>
  <si>
    <t>722220121</t>
  </si>
  <si>
    <t xml:space="preserve">Montáž armatúry závitovej s jedným závitom,nástenka pre batériu G 1/2 </t>
  </si>
  <si>
    <t>pár</t>
  </si>
  <si>
    <t>1491993686</t>
  </si>
  <si>
    <t>722221020</t>
  </si>
  <si>
    <t>Montáž guľového kohúta závitového priameho pre vodu G 1</t>
  </si>
  <si>
    <t>-2002199291</t>
  </si>
  <si>
    <t>5511870550</t>
  </si>
  <si>
    <t>Guľový uzáver pre vodu 1"</t>
  </si>
  <si>
    <t>217958956</t>
  </si>
  <si>
    <t>722221082.S</t>
  </si>
  <si>
    <t>Montáž guľového kohúta vypúšťacieho závitového G 1/2</t>
  </si>
  <si>
    <t>960674712</t>
  </si>
  <si>
    <t>551110011200.S</t>
  </si>
  <si>
    <t>Guľový uzáver vypúšťací s páčkou, 1/2" M, mosadz</t>
  </si>
  <si>
    <t>-2018605313</t>
  </si>
  <si>
    <t>722221180.S</t>
  </si>
  <si>
    <t>Montáž poistného ventilu závitového pre vodu G 1</t>
  </si>
  <si>
    <t>849661549</t>
  </si>
  <si>
    <t>551210022500</t>
  </si>
  <si>
    <t>Ventil poistný, 1”</t>
  </si>
  <si>
    <t>946159397</t>
  </si>
  <si>
    <t>722221275</t>
  </si>
  <si>
    <t>Montáž spätného ventilu závitového G 1</t>
  </si>
  <si>
    <t>560010585</t>
  </si>
  <si>
    <t>5511872290</t>
  </si>
  <si>
    <t xml:space="preserve">Spätný ventil, 1",  mosadz - SV</t>
  </si>
  <si>
    <t>1231669055</t>
  </si>
  <si>
    <t>722290226.S</t>
  </si>
  <si>
    <t xml:space="preserve">Tlaková skúška vodovodného potrubia  do DN 50</t>
  </si>
  <si>
    <t>429406199</t>
  </si>
  <si>
    <t>722290234</t>
  </si>
  <si>
    <t>Prepláchnutie a dezinfekcia vodovodného potrubia do DN 80</t>
  </si>
  <si>
    <t>-1706941259</t>
  </si>
  <si>
    <t>998722201</t>
  </si>
  <si>
    <t>Presun hmôt pre vnútorný vodovod v objektoch výšky do 6 m</t>
  </si>
  <si>
    <t>171980370</t>
  </si>
  <si>
    <t>725</t>
  </si>
  <si>
    <t>Zdravotechnika - zariaďovacie predmety</t>
  </si>
  <si>
    <t>725119307.S</t>
  </si>
  <si>
    <t xml:space="preserve">Montáž záchodovej misy keramickej kombinovanej </t>
  </si>
  <si>
    <t>-1708086639</t>
  </si>
  <si>
    <t>642340000600.S</t>
  </si>
  <si>
    <t>Misa záchodová keramická kombinovaná /WC/</t>
  </si>
  <si>
    <t>116020138</t>
  </si>
  <si>
    <t>642350000100.S</t>
  </si>
  <si>
    <t>Misa záchodová keramická voľne stojaca detská /WCd/</t>
  </si>
  <si>
    <t>849525390</t>
  </si>
  <si>
    <t>725219201.S</t>
  </si>
  <si>
    <t>Montáž umývadla keramického na konzoly, bez výtokovej armatúry</t>
  </si>
  <si>
    <t>1515094032</t>
  </si>
  <si>
    <t>642150003100.S</t>
  </si>
  <si>
    <t>Nástenné konzoly pre detské umývadlá 4 ks</t>
  </si>
  <si>
    <t>súb.</t>
  </si>
  <si>
    <t>257171372</t>
  </si>
  <si>
    <t>642110004300.S</t>
  </si>
  <si>
    <t>Umývadlo keramické /U/</t>
  </si>
  <si>
    <t>107701750</t>
  </si>
  <si>
    <t>642110002730.S</t>
  </si>
  <si>
    <t>Umývadlo keramické detské závesné</t>
  </si>
  <si>
    <t>-430738898</t>
  </si>
  <si>
    <t>642910000700.S</t>
  </si>
  <si>
    <t>Polostĺp keramický pre detské umývadlá</t>
  </si>
  <si>
    <t>-584904265</t>
  </si>
  <si>
    <t>725291112</t>
  </si>
  <si>
    <t xml:space="preserve">Montáž doplnkov zariadení kúpeľní a záchodov, toaletná doska </t>
  </si>
  <si>
    <t>1804546492</t>
  </si>
  <si>
    <t>6420140890</t>
  </si>
  <si>
    <t>WC doska s poklopom</t>
  </si>
  <si>
    <t>988379513</t>
  </si>
  <si>
    <t>554330001100.S</t>
  </si>
  <si>
    <t>Záchodové sedadlo s poklopom detské</t>
  </si>
  <si>
    <t>1660300764</t>
  </si>
  <si>
    <t>725291113.S</t>
  </si>
  <si>
    <t>Montaž doplnkov zariadení kúpeľní a záchodov, drobné predmety (držiak na uterák, mydelnička)</t>
  </si>
  <si>
    <t>-1878473817</t>
  </si>
  <si>
    <t>552280010500.S</t>
  </si>
  <si>
    <t>Držiak na uterák</t>
  </si>
  <si>
    <t>-1061747712</t>
  </si>
  <si>
    <t>552280013400.S</t>
  </si>
  <si>
    <t>Držiak toaletného papiera</t>
  </si>
  <si>
    <t>48467277</t>
  </si>
  <si>
    <t>552280014100.S</t>
  </si>
  <si>
    <t>Zásobník mydla s keramickým dávkovačom</t>
  </si>
  <si>
    <t>244874247</t>
  </si>
  <si>
    <t>725819401</t>
  </si>
  <si>
    <t xml:space="preserve">Montáž ventilu rohového  G 1/2"</t>
  </si>
  <si>
    <t>158990148</t>
  </si>
  <si>
    <t>5510124100</t>
  </si>
  <si>
    <t xml:space="preserve">Ventil rohový  1/2" s flexohadicou /RV/</t>
  </si>
  <si>
    <t>465515045</t>
  </si>
  <si>
    <t>725829201</t>
  </si>
  <si>
    <t>Montáž batérie umývadlovej a drezovej nástennej pákovej alebo klasickej s mechanickým ovládaním</t>
  </si>
  <si>
    <t>-545273101</t>
  </si>
  <si>
    <t>551450004310.S</t>
  </si>
  <si>
    <t>Batéria pre detské umývadlá páková</t>
  </si>
  <si>
    <t>1598961125</t>
  </si>
  <si>
    <t>5514641930</t>
  </si>
  <si>
    <t xml:space="preserve">Umývadlová batéria stojanková  do 1 otvoru /U, Um/</t>
  </si>
  <si>
    <t>833768452</t>
  </si>
  <si>
    <t>725869301</t>
  </si>
  <si>
    <t>Montáž zápachovej uzávierky pre zariaďovacie predmety, umývadlová do D 40</t>
  </si>
  <si>
    <t>1285164065</t>
  </si>
  <si>
    <t>5514703200</t>
  </si>
  <si>
    <t>Uzáver zápachový umývadlový plastový Js40</t>
  </si>
  <si>
    <t>-1164845442</t>
  </si>
  <si>
    <t>998725201</t>
  </si>
  <si>
    <t>Presun hmôt pre zariaďovacie predmety v objektoch výšky do 6 m</t>
  </si>
  <si>
    <t>423697882</t>
  </si>
  <si>
    <t>Vedľajšie rozpočtové náklady</t>
  </si>
  <si>
    <t>Zariadenie staveniska - prevádzkové kancelárie a sklady, energie a sociálne zariadenia -,chemické WC....(podľa zborníka objektivizovaných VRN, sadzby zariadenia staveniska)2,1%</t>
  </si>
  <si>
    <t>1782201453</t>
  </si>
  <si>
    <t>VRN15</t>
  </si>
  <si>
    <t>Rezerva</t>
  </si>
  <si>
    <t>001500001</t>
  </si>
  <si>
    <t>Rezerva pre práce nepredvídateľné 3,0% - Práce ktoré neobsahuje výkaz výmer budú fakturované HZS alebo podľa cenníka Cenekon</t>
  </si>
  <si>
    <t>1588770395</t>
  </si>
  <si>
    <t>1-3 - SO 101 - Prístavba k existujúcemu objektu MŠ - Vykurovanie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</si>
  <si>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</si>
  <si>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</si>
  <si>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</si>
  <si>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</si>
  <si>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</si>
  <si>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 xml:space="preserve">    HZS - Hodinové zúčtovacie sadzby</t>
  </si>
  <si>
    <t>Montáž trubíc z PE, hr.15-20 mm,vnút.priemer do 38 mm</t>
  </si>
  <si>
    <t>-649116070</t>
  </si>
  <si>
    <t>283310004600a</t>
  </si>
  <si>
    <t>Izolačná PE trubica TUBOLIT pre d 16x20 mm (d potrubia x hr. izolácie), nadrezaná, AZ FLEX</t>
  </si>
  <si>
    <t>2009849249</t>
  </si>
  <si>
    <t>283310004700</t>
  </si>
  <si>
    <t>Izolačná PE trubica TUBOLIT pe d22x20 mm (d potrubia x hr. izolácie), nadrezaná, AZ FLEX</t>
  </si>
  <si>
    <t>563833593</t>
  </si>
  <si>
    <t>283310004800</t>
  </si>
  <si>
    <t>Izolačná PE trubica TUBOLIT pre d25, d 28x20 mm (d potrubia x hr. izolácie), nadrezaná, AZ FLEX</t>
  </si>
  <si>
    <t>1732747359</t>
  </si>
  <si>
    <t>998713101.S</t>
  </si>
  <si>
    <t>-581487723</t>
  </si>
  <si>
    <t>732</t>
  </si>
  <si>
    <t>Ústredné kúrenie - strojovne</t>
  </si>
  <si>
    <t>732199100.S</t>
  </si>
  <si>
    <t>Montáž orientačného štítka</t>
  </si>
  <si>
    <t>585839032</t>
  </si>
  <si>
    <t>548230000900.S</t>
  </si>
  <si>
    <t>Štítok smaltovaný do 5 písmen, lxv 100x150 mm</t>
  </si>
  <si>
    <t>-753085758</t>
  </si>
  <si>
    <t>732230000.S</t>
  </si>
  <si>
    <t>Montáž akumulačnej nádoby vykurovacej vody bez výmenníka s izoláciou objem do 250 l</t>
  </si>
  <si>
    <t>-1534555303</t>
  </si>
  <si>
    <t>484420000201</t>
  </si>
  <si>
    <t>Akumulačná nádoba oceľová objem 100 l s izoláciou z tvrdého PU hr. 50 mm pre uzatvorené vykurovacie a chladiace systémy</t>
  </si>
  <si>
    <t>-474009942</t>
  </si>
  <si>
    <t>732331003.S</t>
  </si>
  <si>
    <t>Montáž expanznej nádoby tlak do 6 bar s membránou 12l</t>
  </si>
  <si>
    <t>-187891075</t>
  </si>
  <si>
    <t>484630005200</t>
  </si>
  <si>
    <t>Nádoba expanzná s membránou typ NG 12 l, D 280 mm, v 295 mm, pripojenie R 3/4", 3/1,5 bar, šedá, REFLEX</t>
  </si>
  <si>
    <t>923294724</t>
  </si>
  <si>
    <t>732429111.S</t>
  </si>
  <si>
    <t>Montáž čerpadla (do potrubia) obehového špirálového DN 25</t>
  </si>
  <si>
    <t>125066821</t>
  </si>
  <si>
    <t>426110003300</t>
  </si>
  <si>
    <t>Čerpadlo obehové ALPHA2 25-60 180, GRUNDFOS</t>
  </si>
  <si>
    <t>-659191745</t>
  </si>
  <si>
    <t>73246020a.a</t>
  </si>
  <si>
    <t xml:space="preserve">Montáž tepelného čerpadla, výkon 7kW,vonkajšia,  vnútorná jednotka s nerezovým zásobníkom TV, objem 185 litrov (vzduch-voda)</t>
  </si>
  <si>
    <t>269363892</t>
  </si>
  <si>
    <t>484730000100</t>
  </si>
  <si>
    <t>Tepelné čerpadlo monoblok vzduch-voda, výkon 7 kW, 230V, vnútorná jednotka s nerezovým zásobníkom, obejm 185 litrov</t>
  </si>
  <si>
    <t>-1570633019</t>
  </si>
  <si>
    <t>484730008500.S</t>
  </si>
  <si>
    <t>Sada primárnych okruhov plniaca, 5/4" pre tepelné čerpadlá do 12 kW</t>
  </si>
  <si>
    <t>500277828</t>
  </si>
  <si>
    <t>484730013800.S</t>
  </si>
  <si>
    <t>Komunikačná jednotka pre vzdialenú kontrolu tepelného čerpadla</t>
  </si>
  <si>
    <t>-1006629852</t>
  </si>
  <si>
    <t>484730014400.S</t>
  </si>
  <si>
    <t>Priestorové čidlo pre tepelné čerpadlá</t>
  </si>
  <si>
    <t>-1380349554</t>
  </si>
  <si>
    <t>998732101.S</t>
  </si>
  <si>
    <t>Presun hmôt pre strojovne v objektoch výšky do 6 m</t>
  </si>
  <si>
    <t>1378300036</t>
  </si>
  <si>
    <t>733</t>
  </si>
  <si>
    <t>Ústredné kúrenie - rozvodné potrubie</t>
  </si>
  <si>
    <t>733125012.S</t>
  </si>
  <si>
    <t>Potrubie z uhlíkovej ocele spájané lisovaním 28x1,5</t>
  </si>
  <si>
    <t>227699783</t>
  </si>
  <si>
    <t>733167100.S</t>
  </si>
  <si>
    <t>Montáž plasthliníkového potrubia pre vykurovanie lisovaním D 16,2 mm</t>
  </si>
  <si>
    <t>-894467672</t>
  </si>
  <si>
    <t>286210003700.S</t>
  </si>
  <si>
    <t>Rúra plasthliníková D 16 mm, kotúč</t>
  </si>
  <si>
    <t>540964426</t>
  </si>
  <si>
    <t>733167103.S</t>
  </si>
  <si>
    <t>Montáž plasthliníkového potrubia pre vykurovanie lisovaním D 20,2 mm</t>
  </si>
  <si>
    <t>1972655786</t>
  </si>
  <si>
    <t>286210003900.S</t>
  </si>
  <si>
    <t>Rúra plasthliníková D 20 mm, kotúč</t>
  </si>
  <si>
    <t>2099353768</t>
  </si>
  <si>
    <t>733167106.S</t>
  </si>
  <si>
    <t>Montáž plasthliníkového potrubia pre vykurovanie lisovaním D 25 mm</t>
  </si>
  <si>
    <t>819599035</t>
  </si>
  <si>
    <t>286210004000.S</t>
  </si>
  <si>
    <t>Rúra plasthliníková D 26 mm, kotúč</t>
  </si>
  <si>
    <t>1324229570</t>
  </si>
  <si>
    <t>733191201.S</t>
  </si>
  <si>
    <t>Tlaková skúška medeného potrubia do D 35 mm</t>
  </si>
  <si>
    <t>-1414156824</t>
  </si>
  <si>
    <t>733191301.S</t>
  </si>
  <si>
    <t>Tlaková skúška plastového potrubia do 32 mm</t>
  </si>
  <si>
    <t>880811805</t>
  </si>
  <si>
    <t>769060540.S</t>
  </si>
  <si>
    <t>Montáž dvojice medeného potrubia predizolovaného d 10-16 mm (3/8"x5/8")</t>
  </si>
  <si>
    <t>-1962234200</t>
  </si>
  <si>
    <t>196350002400</t>
  </si>
  <si>
    <t>Dvojica rúr medených predizolovaných DUO d 10-16 mm (3/8"x5/8") dĺ. 20 m, MICROWELL</t>
  </si>
  <si>
    <t>-782564381</t>
  </si>
  <si>
    <t>998733101.S</t>
  </si>
  <si>
    <t>Presun hmôt pre rozvody potrubia v objektoch výšky do 6 m</t>
  </si>
  <si>
    <t>1253653299</t>
  </si>
  <si>
    <t>734</t>
  </si>
  <si>
    <t>Ústredné kúrenie - armatúry</t>
  </si>
  <si>
    <t>734211111.S</t>
  </si>
  <si>
    <t>Ventil odvzdušňovací závitový vykurovacích telies do G 3/8</t>
  </si>
  <si>
    <t>1768045071</t>
  </si>
  <si>
    <t>734213250.S</t>
  </si>
  <si>
    <t>Montáž ventilu odvzdušňovacieho závitového automatického G 1/2</t>
  </si>
  <si>
    <t>529266855</t>
  </si>
  <si>
    <t>551210009500</t>
  </si>
  <si>
    <t>Ventil odvzdušňovací automatický, 1/2", mosadz, IVAR.VARIA</t>
  </si>
  <si>
    <t>-984121023</t>
  </si>
  <si>
    <t>734223208.S</t>
  </si>
  <si>
    <t>Montáž termostatickej hlavice kvapalinovej jednoduchej</t>
  </si>
  <si>
    <t>483852169</t>
  </si>
  <si>
    <t>551280002000.S</t>
  </si>
  <si>
    <t>Termostatická hlavica kvapalinová jednoduchá rozsah regulácie + 6,5 až +28° C, plast</t>
  </si>
  <si>
    <t>-625658800</t>
  </si>
  <si>
    <t>734223255.S</t>
  </si>
  <si>
    <t>Montáž armatúr pre spodné pripojenie vykurovacích telies priamych</t>
  </si>
  <si>
    <t>1508136092</t>
  </si>
  <si>
    <t>551280007000.S</t>
  </si>
  <si>
    <t>Adaptér pre vykurovacie telesá 1/2", PN 10, niklovaná mosadz</t>
  </si>
  <si>
    <t>52178029</t>
  </si>
  <si>
    <t>551290007700.S</t>
  </si>
  <si>
    <t>Regulačné a uzatvárateľné šróbenie pre vykurovacie telesá pre priamy dvojtrubkový systém 3/4", PN 10, niklovaná mosadz</t>
  </si>
  <si>
    <t>1230584042</t>
  </si>
  <si>
    <t>734224012.S</t>
  </si>
  <si>
    <t>Montáž guľového kohúta závitového G 1</t>
  </si>
  <si>
    <t>1628458905</t>
  </si>
  <si>
    <t>551210044800.S</t>
  </si>
  <si>
    <t>Guľový ventil 1”, páčka chróm</t>
  </si>
  <si>
    <t>-1002575233</t>
  </si>
  <si>
    <t>734240010.S</t>
  </si>
  <si>
    <t>Montáž spätnej klapky závitovej G 1</t>
  </si>
  <si>
    <t>-1933695739</t>
  </si>
  <si>
    <t>551190001000.S</t>
  </si>
  <si>
    <t>Spätná klapka vodorovná závitová 1", PN 10, pre vodu, mosadz</t>
  </si>
  <si>
    <t>-1059295013</t>
  </si>
  <si>
    <t>734291113.S</t>
  </si>
  <si>
    <t>Ostané armatúry, kohútik plniaci a vypúšťací normy 13 7061, PN 1,0/100st. C G 1/2</t>
  </si>
  <si>
    <t>106878006</t>
  </si>
  <si>
    <t>734291340.S</t>
  </si>
  <si>
    <t>Montáž filtra závitového G 1</t>
  </si>
  <si>
    <t>470490651</t>
  </si>
  <si>
    <t>42201000310x</t>
  </si>
  <si>
    <t>Filter magnetický závitový, 1"</t>
  </si>
  <si>
    <t>-1749701241</t>
  </si>
  <si>
    <t>422010003100</t>
  </si>
  <si>
    <t>Filter závitový, 1"FF, PN 20, 400 µm, Kv 11,08, mosadz CW617N, FIV.08412</t>
  </si>
  <si>
    <t>-844992888</t>
  </si>
  <si>
    <t>998734101.S</t>
  </si>
  <si>
    <t>Presun hmôt pre armatúry v objektoch výšky do 6 m</t>
  </si>
  <si>
    <t>-521575424</t>
  </si>
  <si>
    <t>735</t>
  </si>
  <si>
    <t>Ústredné kúrenie - vykurovacie telesá</t>
  </si>
  <si>
    <t>735154041.S</t>
  </si>
  <si>
    <t>Montáž vykurovacieho telesa panelového jednoradového 600 mm/ dĺžky 700-900 mm</t>
  </si>
  <si>
    <t>1337377580</t>
  </si>
  <si>
    <t>484530013100.S</t>
  </si>
  <si>
    <t>Teleso vykurovacie doskové jednoradové oceľové, vxlxhĺ 600x600x63 mm, pripojenie pravé spodné</t>
  </si>
  <si>
    <t>-1898152606</t>
  </si>
  <si>
    <t>735154043.S</t>
  </si>
  <si>
    <t>Montáž vykurovacieho telesa panelového jednoradového 600 mm/ dĺžky 1400-1800 mm</t>
  </si>
  <si>
    <t>-1329504422</t>
  </si>
  <si>
    <t>484530013800.S</t>
  </si>
  <si>
    <t>Teleso vykurovacie doskové jednoradové oceľové 21VK, vxl 600x1400mm, pripojenie pravé spodné</t>
  </si>
  <si>
    <t>-343612255</t>
  </si>
  <si>
    <t>735154141.S</t>
  </si>
  <si>
    <t>Montáž vykurovacieho telesa panelového dvojradového výšky 600 mm/ dĺžky 700-900 mm</t>
  </si>
  <si>
    <t>263105327</t>
  </si>
  <si>
    <t>484530021400</t>
  </si>
  <si>
    <t>Teleso vykurovacie doskové dvojradové oceľové RADIK VK 22, vxlxhĺ 600x900x100 mm, pripojenie pravé spodné, závit G 1/2" vnútorný, KORADO</t>
  </si>
  <si>
    <t>-678076452</t>
  </si>
  <si>
    <t>735154143.S</t>
  </si>
  <si>
    <t>Montáž vykurovacieho telesa panelového dvojradového výšky 600 mm/ dĺžky 1400-1800 mm</t>
  </si>
  <si>
    <t>791094912</t>
  </si>
  <si>
    <t>484530022000.S</t>
  </si>
  <si>
    <t>Teleso vykurovacie doskové dvojradové oceľové, vxlxhĺ 600x1800x100 mm</t>
  </si>
  <si>
    <t>-1385992599</t>
  </si>
  <si>
    <t>735154250.S</t>
  </si>
  <si>
    <t>Montáž vykurovacieho telesa panelového trojradového výšky 900 mm/ dĺžky 400-600 mm</t>
  </si>
  <si>
    <t>594126806</t>
  </si>
  <si>
    <t>484530039700.S</t>
  </si>
  <si>
    <t>Teleso vykurovacie doskové trojradové oceľové, vxlxhĺ 900x600x155 mm, pripojenie pravé spodné</t>
  </si>
  <si>
    <t>493983438</t>
  </si>
  <si>
    <t>735154251.S</t>
  </si>
  <si>
    <t>Montáž vykurovacieho telesa panelového trojradového výšky 900 mm/ dĺžky 700-900 mm</t>
  </si>
  <si>
    <t>-1421381361</t>
  </si>
  <si>
    <t>484530039900.S</t>
  </si>
  <si>
    <t>Teleso vykurovacie doskové trojradové oceľové, vxlxhĺ 900x800x155 mm, pripojenie pravé spodné</t>
  </si>
  <si>
    <t>1053109609</t>
  </si>
  <si>
    <t>998735101.S</t>
  </si>
  <si>
    <t>Presun hmôt pre vykurovacie telesá v objektoch výšky do 6 m</t>
  </si>
  <si>
    <t>735072738</t>
  </si>
  <si>
    <t>769</t>
  </si>
  <si>
    <t>Montáže vzduchotechnických zariadení</t>
  </si>
  <si>
    <t>769052001</t>
  </si>
  <si>
    <t>Montáž lokálnej rekuperačnej jednotky na stenu prietok 60 m3/h</t>
  </si>
  <si>
    <t>-1964611205</t>
  </si>
  <si>
    <t>4295300001xx</t>
  </si>
  <si>
    <t>Jednotka lokálna rekuperačná, prietok vzduchu 60 m3/hod</t>
  </si>
  <si>
    <t>-1124419886</t>
  </si>
  <si>
    <t>HZS</t>
  </si>
  <si>
    <t>Hodinové zúčtovacie sadzby</t>
  </si>
  <si>
    <t>HZS000113</t>
  </si>
  <si>
    <t>Prevádzková skúška, komplexná vykurovacia skúška (24 hod)</t>
  </si>
  <si>
    <t>hod</t>
  </si>
  <si>
    <t>1082130646</t>
  </si>
  <si>
    <t>HZS000113a</t>
  </si>
  <si>
    <t>Uvedenie do prevádzky servisnými technikmi</t>
  </si>
  <si>
    <t>671308528</t>
  </si>
  <si>
    <t>HZS000114a</t>
  </si>
  <si>
    <t>Zaškolenie obsluhy</t>
  </si>
  <si>
    <t>1698313443</t>
  </si>
  <si>
    <t>000700011</t>
  </si>
  <si>
    <t>Dopravné náklady - mimostavenisková doprava objektivizácia dopravných nákladov materiálov</t>
  </si>
  <si>
    <t>súb</t>
  </si>
  <si>
    <t>1703638486</t>
  </si>
  <si>
    <t>001300021</t>
  </si>
  <si>
    <t>Kompletačná a koordinačná činnosť - kompletačná činnosť bez rozlíšenia</t>
  </si>
  <si>
    <t>1499563670</t>
  </si>
  <si>
    <t>1-4 - SO 101 - Prístavba k existujúcemu objektu MŠ Borovce - Elektroinštalácia</t>
  </si>
  <si>
    <t>M - Práce a dodávky M</t>
  </si>
  <si>
    <t xml:space="preserve">    21-M - Elektromontáže</t>
  </si>
  <si>
    <t>Práce a dodávky M</t>
  </si>
  <si>
    <t>21-M</t>
  </si>
  <si>
    <t>Elektromontáže</t>
  </si>
  <si>
    <t>210001 - M</t>
  </si>
  <si>
    <t>Elektroinštalácia - viď príloha č.1 položkový rozpočet</t>
  </si>
  <si>
    <t>600349913</t>
  </si>
  <si>
    <t>2 - SO 102 - Rampa pre imobilných</t>
  </si>
  <si>
    <t>132211101</t>
  </si>
  <si>
    <t xml:space="preserve">Hĺbenie rýh šírky do 600 mm v  hornine tr.3 súdržných - ručným náradím</t>
  </si>
  <si>
    <t>-2127969769</t>
  </si>
  <si>
    <t xml:space="preserve">odkopávka hĺ.  0,28 - pre rampu</t>
  </si>
  <si>
    <t>(1,68+3,6)*1,5*0,28</t>
  </si>
  <si>
    <t xml:space="preserve">kt -0,68    -1,1/0,52m</t>
  </si>
  <si>
    <t>(5,28*2+0,9*3)*0,3*0,52</t>
  </si>
  <si>
    <t>spevnená plocha</t>
  </si>
  <si>
    <t>1,5*0,5*0,28</t>
  </si>
  <si>
    <t>132211119.S</t>
  </si>
  <si>
    <t>Príplatok za lepivosť pri hĺbení rýh š do 600 mm ručným náradím v hornine tr. 3</t>
  </si>
  <si>
    <t>-238743297</t>
  </si>
  <si>
    <t>4,497*0,3</t>
  </si>
  <si>
    <t>-1509439621</t>
  </si>
  <si>
    <t>1363723323</t>
  </si>
  <si>
    <t>4,497*13 'Prepočítané koeficientom množstva</t>
  </si>
  <si>
    <t>167101100</t>
  </si>
  <si>
    <t>Nakladanie výkopku tr.1-4 ručne</t>
  </si>
  <si>
    <t>118305858</t>
  </si>
  <si>
    <t>1038642254</t>
  </si>
  <si>
    <t>2128682165</t>
  </si>
  <si>
    <t>4,497*1,7</t>
  </si>
  <si>
    <t>-1758955132</t>
  </si>
  <si>
    <t>1,38*0,9*0,35</t>
  </si>
  <si>
    <t>3,0*0,9*0,25</t>
  </si>
  <si>
    <t>273321311.S</t>
  </si>
  <si>
    <t>Betón základových dosiek, železový (bez výstuže), tr. C 16/20</t>
  </si>
  <si>
    <t>1422255538</t>
  </si>
  <si>
    <t>d=150mm</t>
  </si>
  <si>
    <t>(1,68*1,5+3,6*1,5)*0,15*1,05</t>
  </si>
  <si>
    <t>980140030</t>
  </si>
  <si>
    <t>(1,68+3,6)*0,15*2</t>
  </si>
  <si>
    <t>-224353341</t>
  </si>
  <si>
    <t>-1440642598</t>
  </si>
  <si>
    <t>sieť kari pr.8 oká 150/150</t>
  </si>
  <si>
    <t>(1,68*1,5+3,6*1,5)*5,27*0,001</t>
  </si>
  <si>
    <t>274321311</t>
  </si>
  <si>
    <t>Betón základových pásov, železový (bez výstuže), tr. C 16/20</t>
  </si>
  <si>
    <t>1207181992</t>
  </si>
  <si>
    <t xml:space="preserve">SH -1,1    -0,15/0,95m</t>
  </si>
  <si>
    <t>0,9*0,3*0,95*2</t>
  </si>
  <si>
    <t>1,68*0,3*0,95*2</t>
  </si>
  <si>
    <t xml:space="preserve">SH -1,1    kt UT  -0,53//0,57m</t>
  </si>
  <si>
    <t>0,9*0,3*0,57</t>
  </si>
  <si>
    <t>3,6*0,3*0,76*2</t>
  </si>
  <si>
    <t>5% stratné do výkopu</t>
  </si>
  <si>
    <t>3,267*1,05</t>
  </si>
  <si>
    <t>274351215.S</t>
  </si>
  <si>
    <t>Debnenie stien základových pásov, zhotovenie-dielce</t>
  </si>
  <si>
    <t>1297824498</t>
  </si>
  <si>
    <t>0,9*0,58*2*2+0,9*0,3*2</t>
  </si>
  <si>
    <t>(3,6*0,58*2+3,6*0,45*2)*2</t>
  </si>
  <si>
    <t>274351216.S</t>
  </si>
  <si>
    <t>Debnenie stien základových pásov, odstránenie-dielce</t>
  </si>
  <si>
    <t>1425118349</t>
  </si>
  <si>
    <t>564762111.S</t>
  </si>
  <si>
    <t>Podklad alebo kryt z kameniva hrubého drveného veľ. 32-63 mm (vibr.štrk) po zhut.hr. 200 mm</t>
  </si>
  <si>
    <t>1708009741</t>
  </si>
  <si>
    <t>1,5*1,5</t>
  </si>
  <si>
    <t>-586170790</t>
  </si>
  <si>
    <t>257468984</t>
  </si>
  <si>
    <t>2,25*1,03</t>
  </si>
  <si>
    <t>2,5</t>
  </si>
  <si>
    <t>998011001</t>
  </si>
  <si>
    <t xml:space="preserve">Presun hmôt pre budovy  (801, 803, 812), zvislá konštr. z tehál, tvárnic, z kovu výšky do 6 m</t>
  </si>
  <si>
    <t>-587048182</t>
  </si>
  <si>
    <t>767162210</t>
  </si>
  <si>
    <t>Montáž /osadenie/ zábradlia rovného z profilovej ocele na oceľovú konštrukciu, s hmotnosťou 1m do 20 kg</t>
  </si>
  <si>
    <t>1932408842</t>
  </si>
  <si>
    <t>1,5+3,6*2</t>
  </si>
  <si>
    <t>5534667090r</t>
  </si>
  <si>
    <t>Výroba a dodávka - Zábradlie rampy - zvarovaná konštr. z tenkostenných oc. profilov, galvanicky pozinkované, náter syntetický</t>
  </si>
  <si>
    <t>1674503546</t>
  </si>
  <si>
    <t>2045314021</t>
  </si>
  <si>
    <t>-1047837378</t>
  </si>
  <si>
    <t>1,68*1,5+3,6*1,5</t>
  </si>
  <si>
    <t>2139390436</t>
  </si>
  <si>
    <t>7,92*1,05</t>
  </si>
  <si>
    <t>-1120511162</t>
  </si>
  <si>
    <t>1,68+3,6+1,5</t>
  </si>
  <si>
    <t>-168806313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</si>
</sst>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9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8" xfId="0" applyFont="1" applyFill="1" applyBorder="1" applyAlignment="1">
      <alignment horizontal="left"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horizontal="right" vertical="center"/>
    </xf>
    <xf numFmtId="4" fontId="30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7" fillId="0" borderId="0" xfId="0" applyNumberFormat="1" applyFont="1" applyAlignment="1"/>
    <xf numFmtId="166" fontId="36" fillId="0" borderId="12" xfId="0" applyNumberFormat="1" applyFont="1" applyBorder="1" applyAlignment="1"/>
    <xf numFmtId="166" fontId="36" fillId="0" borderId="13" xfId="0" applyNumberFormat="1" applyFont="1" applyBorder="1" applyAlignment="1"/>
    <xf numFmtId="167" fontId="3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166" fontId="26" fillId="0" borderId="0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167" fontId="39" fillId="3" borderId="22" xfId="0" applyNumberFormat="1" applyFont="1" applyFill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0" fontId="41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7</v>
      </c>
    </row>
    <row r="4" s="1" customFormat="1" ht="24.96" customHeight="1">
      <c r="B4" s="22"/>
      <c r="D4" s="23" t="s">
        <v>8</v>
      </c>
      <c r="AR4" s="22"/>
      <c r="AS4" s="24" t="s">
        <v>9</v>
      </c>
      <c r="BE4" s="25" t="s">
        <v>10</v>
      </c>
      <c r="BS4" s="19" t="s">
        <v>6</v>
      </c>
    </row>
    <row r="5" s="1" customFormat="1" ht="12" customHeight="1">
      <c r="B5" s="22"/>
      <c r="D5" s="26" t="s">
        <v>11</v>
      </c>
      <c r="K5" s="27" t="s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2"/>
      <c r="BE5" s="28" t="s">
        <v>13</v>
      </c>
      <c r="BS5" s="19" t="s">
        <v>6</v>
      </c>
    </row>
    <row r="6" s="1" customFormat="1" ht="36.96" customHeight="1">
      <c r="B6" s="22"/>
      <c r="D6" s="29" t="s">
        <v>14</v>
      </c>
      <c r="K6" s="30" t="s">
        <v>15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2"/>
      <c r="BE6" s="31"/>
      <c r="BS6" s="19" t="s">
        <v>6</v>
      </c>
    </row>
    <row r="7" s="1" customFormat="1" ht="12" customHeight="1">
      <c r="B7" s="22"/>
      <c r="D7" s="32" t="s">
        <v>16</v>
      </c>
      <c r="K7" s="27" t="s">
        <v>1</v>
      </c>
      <c r="AK7" s="32" t="s">
        <v>17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18</v>
      </c>
      <c r="K8" s="27" t="s">
        <v>19</v>
      </c>
      <c r="AK8" s="32" t="s">
        <v>20</v>
      </c>
      <c r="AN8" s="33" t="s">
        <v>21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22</v>
      </c>
      <c r="AK10" s="32" t="s">
        <v>23</v>
      </c>
      <c r="AN10" s="27" t="s">
        <v>1</v>
      </c>
      <c r="AR10" s="22"/>
      <c r="BE10" s="31"/>
      <c r="BS10" s="19" t="s">
        <v>6</v>
      </c>
    </row>
    <row r="11" s="1" customFormat="1" ht="18.48" customHeight="1">
      <c r="B11" s="22"/>
      <c r="E11" s="27" t="s">
        <v>24</v>
      </c>
      <c r="AK11" s="32" t="s">
        <v>25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26</v>
      </c>
      <c r="AK13" s="32" t="s">
        <v>23</v>
      </c>
      <c r="AN13" s="34" t="s">
        <v>27</v>
      </c>
      <c r="AR13" s="22"/>
      <c r="BE13" s="31"/>
      <c r="BS13" s="19" t="s">
        <v>6</v>
      </c>
    </row>
    <row r="14">
      <c r="B14" s="22"/>
      <c r="E14" s="34" t="s">
        <v>27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25</v>
      </c>
      <c r="AN14" s="34" t="s">
        <v>27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28</v>
      </c>
      <c r="AK16" s="32" t="s">
        <v>23</v>
      </c>
      <c r="AN16" s="27" t="s">
        <v>1</v>
      </c>
      <c r="AR16" s="22"/>
      <c r="BE16" s="31"/>
      <c r="BS16" s="19" t="s">
        <v>3</v>
      </c>
    </row>
    <row r="17" s="1" customFormat="1" ht="18.48" customHeight="1">
      <c r="B17" s="22"/>
      <c r="E17" s="27" t="s">
        <v>29</v>
      </c>
      <c r="AK17" s="32" t="s">
        <v>25</v>
      </c>
      <c r="AN17" s="27" t="s">
        <v>1</v>
      </c>
      <c r="AR17" s="22"/>
      <c r="BE17" s="31"/>
      <c r="BS17" s="19" t="s">
        <v>30</v>
      </c>
    </row>
    <row r="18" s="1" customFormat="1" ht="6.96" customHeight="1">
      <c r="B18" s="22"/>
      <c r="AR18" s="22"/>
      <c r="BE18" s="31"/>
      <c r="BS18" s="19" t="s">
        <v>31</v>
      </c>
    </row>
    <row r="19" s="1" customFormat="1" ht="12" customHeight="1">
      <c r="B19" s="22"/>
      <c r="D19" s="32" t="s">
        <v>32</v>
      </c>
      <c r="AK19" s="32" t="s">
        <v>23</v>
      </c>
      <c r="AN19" s="27" t="s">
        <v>1</v>
      </c>
      <c r="AR19" s="22"/>
      <c r="BE19" s="31"/>
      <c r="BS19" s="19" t="s">
        <v>31</v>
      </c>
    </row>
    <row r="20" s="1" customFormat="1" ht="18.48" customHeight="1">
      <c r="B20" s="22"/>
      <c r="E20" s="27" t="s">
        <v>33</v>
      </c>
      <c r="AK20" s="32" t="s">
        <v>25</v>
      </c>
      <c r="AN20" s="27" t="s">
        <v>1</v>
      </c>
      <c r="AR20" s="22"/>
      <c r="BE20" s="31"/>
      <c r="BS20" s="19" t="s">
        <v>30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34</v>
      </c>
      <c r="AR22" s="22"/>
      <c r="BE22" s="31"/>
    </row>
    <row r="23" s="1" customFormat="1" ht="16.5" customHeight="1">
      <c r="B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36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37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38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39</v>
      </c>
      <c r="E29" s="3"/>
      <c r="F29" s="45" t="s">
        <v>40</v>
      </c>
      <c r="G29" s="3"/>
      <c r="H29" s="3"/>
      <c r="I29" s="3"/>
      <c r="J29" s="3"/>
      <c r="K29" s="3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47"/>
      <c r="AT29" s="47"/>
      <c r="AU29" s="47"/>
      <c r="AV29" s="47"/>
      <c r="AW29" s="47"/>
      <c r="AX29" s="47"/>
      <c r="AY29" s="47"/>
      <c r="AZ29" s="47"/>
      <c r="BE29" s="50"/>
    </row>
    <row r="30" s="3" customFormat="1" ht="14.4" customHeight="1">
      <c r="A30" s="3"/>
      <c r="B30" s="44"/>
      <c r="C30" s="3"/>
      <c r="D30" s="3"/>
      <c r="E30" s="3"/>
      <c r="F30" s="45" t="s">
        <v>41</v>
      </c>
      <c r="G30" s="3"/>
      <c r="H30" s="3"/>
      <c r="I30" s="3"/>
      <c r="J30" s="3"/>
      <c r="K30" s="3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47"/>
      <c r="AT30" s="47"/>
      <c r="AU30" s="47"/>
      <c r="AV30" s="47"/>
      <c r="AW30" s="47"/>
      <c r="AX30" s="47"/>
      <c r="AY30" s="47"/>
      <c r="AZ30" s="47"/>
      <c r="BE30" s="50"/>
    </row>
    <row r="31" hidden="1" s="3" customFormat="1" ht="14.4" customHeight="1">
      <c r="A31" s="3"/>
      <c r="B31" s="44"/>
      <c r="C31" s="3"/>
      <c r="D31" s="3"/>
      <c r="E31" s="3"/>
      <c r="F31" s="32" t="s">
        <v>42</v>
      </c>
      <c r="G31" s="3"/>
      <c r="H31" s="3"/>
      <c r="I31" s="3"/>
      <c r="J31" s="3"/>
      <c r="K31" s="3"/>
      <c r="L31" s="51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5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52">
        <v>0</v>
      </c>
      <c r="AL31" s="3"/>
      <c r="AM31" s="3"/>
      <c r="AN31" s="3"/>
      <c r="AO31" s="3"/>
      <c r="AP31" s="3"/>
      <c r="AQ31" s="3"/>
      <c r="AR31" s="44"/>
      <c r="BE31" s="50"/>
    </row>
    <row r="32" hidden="1" s="3" customFormat="1" ht="14.4" customHeight="1">
      <c r="A32" s="3"/>
      <c r="B32" s="44"/>
      <c r="C32" s="3"/>
      <c r="D32" s="3"/>
      <c r="E32" s="3"/>
      <c r="F32" s="32" t="s">
        <v>43</v>
      </c>
      <c r="G32" s="3"/>
      <c r="H32" s="3"/>
      <c r="I32" s="3"/>
      <c r="J32" s="3"/>
      <c r="K32" s="3"/>
      <c r="L32" s="51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5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52">
        <v>0</v>
      </c>
      <c r="AL32" s="3"/>
      <c r="AM32" s="3"/>
      <c r="AN32" s="3"/>
      <c r="AO32" s="3"/>
      <c r="AP32" s="3"/>
      <c r="AQ32" s="3"/>
      <c r="AR32" s="44"/>
      <c r="BE32" s="50"/>
    </row>
    <row r="33" hidden="1" s="3" customFormat="1" ht="14.4" customHeight="1">
      <c r="A33" s="3"/>
      <c r="B33" s="44"/>
      <c r="C33" s="3"/>
      <c r="D33" s="3"/>
      <c r="E33" s="3"/>
      <c r="F33" s="45" t="s">
        <v>44</v>
      </c>
      <c r="G33" s="3"/>
      <c r="H33" s="3"/>
      <c r="I33" s="3"/>
      <c r="J33" s="3"/>
      <c r="K33" s="3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47"/>
      <c r="AT33" s="47"/>
      <c r="AU33" s="47"/>
      <c r="AV33" s="47"/>
      <c r="AW33" s="47"/>
      <c r="AX33" s="47"/>
      <c r="AY33" s="47"/>
      <c r="AZ33" s="47"/>
      <c r="BE33" s="50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53"/>
      <c r="D35" s="54" t="s">
        <v>45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46</v>
      </c>
      <c r="U35" s="55"/>
      <c r="V35" s="55"/>
      <c r="W35" s="55"/>
      <c r="X35" s="57" t="s">
        <v>47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R49" s="60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63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50</v>
      </c>
      <c r="AI60" s="41"/>
      <c r="AJ60" s="41"/>
      <c r="AK60" s="41"/>
      <c r="AL60" s="41"/>
      <c r="AM60" s="63" t="s">
        <v>51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61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1" t="s">
        <v>53</v>
      </c>
      <c r="AI64" s="64"/>
      <c r="AJ64" s="64"/>
      <c r="AK64" s="64"/>
      <c r="AL64" s="64"/>
      <c r="AM64" s="64"/>
      <c r="AN64" s="64"/>
      <c r="AO64" s="64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63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50</v>
      </c>
      <c r="AI75" s="41"/>
      <c r="AJ75" s="41"/>
      <c r="AK75" s="41"/>
      <c r="AL75" s="41"/>
      <c r="AM75" s="63" t="s">
        <v>51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39"/>
      <c r="B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39"/>
      <c r="BE81" s="38"/>
    </row>
    <row r="82" s="2" customFormat="1" ht="24.96" customHeight="1">
      <c r="A82" s="38"/>
      <c r="B82" s="39"/>
      <c r="C82" s="23" t="s">
        <v>54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9"/>
      <c r="C84" s="32" t="s">
        <v>11</v>
      </c>
      <c r="D84" s="4"/>
      <c r="E84" s="4"/>
      <c r="F84" s="4"/>
      <c r="G84" s="4"/>
      <c r="H84" s="4"/>
      <c r="I84" s="4"/>
      <c r="J84" s="4"/>
      <c r="K84" s="4"/>
      <c r="L84" s="4" t="str">
        <f>K5</f>
        <v>099a-08-21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9"/>
      <c r="BE84" s="4"/>
    </row>
    <row r="85" s="5" customFormat="1" ht="36.96" customHeight="1">
      <c r="A85" s="5"/>
      <c r="B85" s="70"/>
      <c r="C85" s="71" t="s">
        <v>14</v>
      </c>
      <c r="D85" s="5"/>
      <c r="E85" s="5"/>
      <c r="F85" s="5"/>
      <c r="G85" s="5"/>
      <c r="H85" s="5"/>
      <c r="I85" s="5"/>
      <c r="J85" s="5"/>
      <c r="K85" s="5"/>
      <c r="L85" s="72" t="str">
        <f>K6</f>
        <v>Prístavba k existujúcemu objektu MŠ Borovce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70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18</v>
      </c>
      <c r="D87" s="38"/>
      <c r="E87" s="38"/>
      <c r="F87" s="38"/>
      <c r="G87" s="38"/>
      <c r="H87" s="38"/>
      <c r="I87" s="38"/>
      <c r="J87" s="38"/>
      <c r="K87" s="38"/>
      <c r="L87" s="73" t="str">
        <f>IF(K8="","",K8)</f>
        <v>Borovce p.č.11,12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20</v>
      </c>
      <c r="AJ87" s="38"/>
      <c r="AK87" s="38"/>
      <c r="AL87" s="38"/>
      <c r="AM87" s="74" t="str">
        <f>IF(AN8= "","",AN8)</f>
        <v>27. 9. 2022</v>
      </c>
      <c r="AN87" s="74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15.15" customHeight="1">
      <c r="A89" s="38"/>
      <c r="B89" s="39"/>
      <c r="C89" s="32" t="s">
        <v>22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>Obec Borovce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28</v>
      </c>
      <c r="AJ89" s="38"/>
      <c r="AK89" s="38"/>
      <c r="AL89" s="38"/>
      <c r="AM89" s="75" t="str">
        <f>IF(E17="","",E17)</f>
        <v>Ing.arch.Libor Chmelár</v>
      </c>
      <c r="AN89" s="4"/>
      <c r="AO89" s="4"/>
      <c r="AP89" s="4"/>
      <c r="AQ89" s="38"/>
      <c r="AR89" s="39"/>
      <c r="AS89" s="76" t="s">
        <v>55</v>
      </c>
      <c r="AT89" s="77"/>
      <c r="AU89" s="78"/>
      <c r="AV89" s="78"/>
      <c r="AW89" s="78"/>
      <c r="AX89" s="78"/>
      <c r="AY89" s="78"/>
      <c r="AZ89" s="78"/>
      <c r="BA89" s="78"/>
      <c r="BB89" s="78"/>
      <c r="BC89" s="78"/>
      <c r="BD89" s="79"/>
      <c r="BE89" s="38"/>
    </row>
    <row r="90" s="2" customFormat="1" ht="15.15" customHeight="1">
      <c r="A90" s="38"/>
      <c r="B90" s="39"/>
      <c r="C90" s="32" t="s">
        <v>26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32</v>
      </c>
      <c r="AJ90" s="38"/>
      <c r="AK90" s="38"/>
      <c r="AL90" s="38"/>
      <c r="AM90" s="75" t="str">
        <f>IF(E20="","",E20)</f>
        <v xml:space="preserve"> </v>
      </c>
      <c r="AN90" s="4"/>
      <c r="AO90" s="4"/>
      <c r="AP90" s="4"/>
      <c r="AQ90" s="38"/>
      <c r="AR90" s="39"/>
      <c r="AS90" s="80"/>
      <c r="AT90" s="81"/>
      <c r="AU90" s="82"/>
      <c r="AV90" s="82"/>
      <c r="AW90" s="82"/>
      <c r="AX90" s="82"/>
      <c r="AY90" s="82"/>
      <c r="AZ90" s="82"/>
      <c r="BA90" s="82"/>
      <c r="BB90" s="82"/>
      <c r="BC90" s="82"/>
      <c r="BD90" s="83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80"/>
      <c r="AT91" s="81"/>
      <c r="AU91" s="82"/>
      <c r="AV91" s="82"/>
      <c r="AW91" s="82"/>
      <c r="AX91" s="82"/>
      <c r="AY91" s="82"/>
      <c r="AZ91" s="82"/>
      <c r="BA91" s="82"/>
      <c r="BB91" s="82"/>
      <c r="BC91" s="82"/>
      <c r="BD91" s="83"/>
      <c r="BE91" s="38"/>
    </row>
    <row r="92" s="2" customFormat="1" ht="29.28" customHeight="1">
      <c r="A92" s="38"/>
      <c r="B92" s="39"/>
      <c r="C92" s="84" t="s">
        <v>56</v>
      </c>
      <c r="D92" s="85"/>
      <c r="E92" s="85"/>
      <c r="F92" s="85"/>
      <c r="G92" s="85"/>
      <c r="H92" s="86"/>
      <c r="I92" s="87" t="s">
        <v>57</v>
      </c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8" t="s">
        <v>58</v>
      </c>
      <c r="AH92" s="85"/>
      <c r="AI92" s="85"/>
      <c r="AJ92" s="85"/>
      <c r="AK92" s="85"/>
      <c r="AL92" s="85"/>
      <c r="AM92" s="85"/>
      <c r="AN92" s="87" t="s">
        <v>59</v>
      </c>
      <c r="AO92" s="85"/>
      <c r="AP92" s="89"/>
      <c r="AQ92" s="90" t="s">
        <v>60</v>
      </c>
      <c r="AR92" s="39"/>
      <c r="AS92" s="91" t="s">
        <v>61</v>
      </c>
      <c r="AT92" s="92" t="s">
        <v>62</v>
      </c>
      <c r="AU92" s="92" t="s">
        <v>63</v>
      </c>
      <c r="AV92" s="92" t="s">
        <v>64</v>
      </c>
      <c r="AW92" s="92" t="s">
        <v>65</v>
      </c>
      <c r="AX92" s="92" t="s">
        <v>66</v>
      </c>
      <c r="AY92" s="92" t="s">
        <v>67</v>
      </c>
      <c r="AZ92" s="92" t="s">
        <v>68</v>
      </c>
      <c r="BA92" s="92" t="s">
        <v>69</v>
      </c>
      <c r="BB92" s="92" t="s">
        <v>70</v>
      </c>
      <c r="BC92" s="92" t="s">
        <v>71</v>
      </c>
      <c r="BD92" s="93" t="s">
        <v>72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94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6"/>
      <c r="BE93" s="38"/>
    </row>
    <row r="94" s="6" customFormat="1" ht="32.4" customHeight="1">
      <c r="A94" s="6"/>
      <c r="B94" s="97"/>
      <c r="C94" s="98" t="s">
        <v>73</v>
      </c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100">
        <f>ROUND(AG95+AG100,2)</f>
        <v>0</v>
      </c>
      <c r="AH94" s="100"/>
      <c r="AI94" s="100"/>
      <c r="AJ94" s="100"/>
      <c r="AK94" s="100"/>
      <c r="AL94" s="100"/>
      <c r="AM94" s="100"/>
      <c r="AN94" s="101">
        <f>SUM(AG94,AT94)</f>
        <v>0</v>
      </c>
      <c r="AO94" s="101"/>
      <c r="AP94" s="101"/>
      <c r="AQ94" s="102" t="s">
        <v>1</v>
      </c>
      <c r="AR94" s="97"/>
      <c r="AS94" s="103">
        <f>ROUND(AS95+AS100,2)</f>
        <v>0</v>
      </c>
      <c r="AT94" s="104">
        <f>ROUND(SUM(AV94:AW94),2)</f>
        <v>0</v>
      </c>
      <c r="AU94" s="105">
        <f>ROUND(AU95+AU100,5)</f>
        <v>0</v>
      </c>
      <c r="AV94" s="104">
        <f>ROUND(AZ94*L29,2)</f>
        <v>0</v>
      </c>
      <c r="AW94" s="104">
        <f>ROUND(BA94*L30,2)</f>
        <v>0</v>
      </c>
      <c r="AX94" s="104">
        <f>ROUND(BB94*L29,2)</f>
        <v>0</v>
      </c>
      <c r="AY94" s="104">
        <f>ROUND(BC94*L30,2)</f>
        <v>0</v>
      </c>
      <c r="AZ94" s="104">
        <f>ROUND(AZ95+AZ100,2)</f>
        <v>0</v>
      </c>
      <c r="BA94" s="104">
        <f>ROUND(BA95+BA100,2)</f>
        <v>0</v>
      </c>
      <c r="BB94" s="104">
        <f>ROUND(BB95+BB100,2)</f>
        <v>0</v>
      </c>
      <c r="BC94" s="104">
        <f>ROUND(BC95+BC100,2)</f>
        <v>0</v>
      </c>
      <c r="BD94" s="106">
        <f>ROUND(BD95+BD100,2)</f>
        <v>0</v>
      </c>
      <c r="BE94" s="6"/>
      <c r="BS94" s="107" t="s">
        <v>74</v>
      </c>
      <c r="BT94" s="107" t="s">
        <v>75</v>
      </c>
      <c r="BU94" s="108" t="s">
        <v>76</v>
      </c>
      <c r="BV94" s="107" t="s">
        <v>77</v>
      </c>
      <c r="BW94" s="107" t="s">
        <v>4</v>
      </c>
      <c r="BX94" s="107" t="s">
        <v>78</v>
      </c>
      <c r="CL94" s="107" t="s">
        <v>1</v>
      </c>
    </row>
    <row r="95" s="7" customFormat="1" ht="24.75" customHeight="1">
      <c r="A95" s="7"/>
      <c r="B95" s="109"/>
      <c r="C95" s="110"/>
      <c r="D95" s="111" t="s">
        <v>79</v>
      </c>
      <c r="E95" s="111"/>
      <c r="F95" s="111"/>
      <c r="G95" s="111"/>
      <c r="H95" s="111"/>
      <c r="I95" s="112"/>
      <c r="J95" s="111" t="s">
        <v>80</v>
      </c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3">
        <f>ROUND(SUM(AG96:AG99),2)</f>
        <v>0</v>
      </c>
      <c r="AH95" s="112"/>
      <c r="AI95" s="112"/>
      <c r="AJ95" s="112"/>
      <c r="AK95" s="112"/>
      <c r="AL95" s="112"/>
      <c r="AM95" s="112"/>
      <c r="AN95" s="114">
        <f>SUM(AG95,AT95)</f>
        <v>0</v>
      </c>
      <c r="AO95" s="112"/>
      <c r="AP95" s="112"/>
      <c r="AQ95" s="115" t="s">
        <v>81</v>
      </c>
      <c r="AR95" s="109"/>
      <c r="AS95" s="116">
        <f>ROUND(SUM(AS96:AS99),2)</f>
        <v>0</v>
      </c>
      <c r="AT95" s="117">
        <f>ROUND(SUM(AV95:AW95),2)</f>
        <v>0</v>
      </c>
      <c r="AU95" s="118">
        <f>ROUND(SUM(AU96:AU99),5)</f>
        <v>0</v>
      </c>
      <c r="AV95" s="117">
        <f>ROUND(AZ95*L29,2)</f>
        <v>0</v>
      </c>
      <c r="AW95" s="117">
        <f>ROUND(BA95*L30,2)</f>
        <v>0</v>
      </c>
      <c r="AX95" s="117">
        <f>ROUND(BB95*L29,2)</f>
        <v>0</v>
      </c>
      <c r="AY95" s="117">
        <f>ROUND(BC95*L30,2)</f>
        <v>0</v>
      </c>
      <c r="AZ95" s="117">
        <f>ROUND(SUM(AZ96:AZ99),2)</f>
        <v>0</v>
      </c>
      <c r="BA95" s="117">
        <f>ROUND(SUM(BA96:BA99),2)</f>
        <v>0</v>
      </c>
      <c r="BB95" s="117">
        <f>ROUND(SUM(BB96:BB99),2)</f>
        <v>0</v>
      </c>
      <c r="BC95" s="117">
        <f>ROUND(SUM(BC96:BC99),2)</f>
        <v>0</v>
      </c>
      <c r="BD95" s="119">
        <f>ROUND(SUM(BD96:BD99),2)</f>
        <v>0</v>
      </c>
      <c r="BE95" s="7"/>
      <c r="BS95" s="120" t="s">
        <v>74</v>
      </c>
      <c r="BT95" s="120" t="s">
        <v>79</v>
      </c>
      <c r="BU95" s="120" t="s">
        <v>76</v>
      </c>
      <c r="BV95" s="120" t="s">
        <v>77</v>
      </c>
      <c r="BW95" s="120" t="s">
        <v>82</v>
      </c>
      <c r="BX95" s="120" t="s">
        <v>4</v>
      </c>
      <c r="CL95" s="120" t="s">
        <v>1</v>
      </c>
      <c r="CM95" s="120" t="s">
        <v>75</v>
      </c>
    </row>
    <row r="96" s="4" customFormat="1" ht="35.25" customHeight="1">
      <c r="A96" s="121" t="s">
        <v>83</v>
      </c>
      <c r="B96" s="69"/>
      <c r="C96" s="10"/>
      <c r="D96" s="10"/>
      <c r="E96" s="122" t="s">
        <v>84</v>
      </c>
      <c r="F96" s="122"/>
      <c r="G96" s="122"/>
      <c r="H96" s="122"/>
      <c r="I96" s="122"/>
      <c r="J96" s="10"/>
      <c r="K96" s="122" t="s">
        <v>85</v>
      </c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3">
        <f>'1-1 - SO 101 - Prístavba ...'!J32</f>
        <v>0</v>
      </c>
      <c r="AH96" s="10"/>
      <c r="AI96" s="10"/>
      <c r="AJ96" s="10"/>
      <c r="AK96" s="10"/>
      <c r="AL96" s="10"/>
      <c r="AM96" s="10"/>
      <c r="AN96" s="123">
        <f>SUM(AG96,AT96)</f>
        <v>0</v>
      </c>
      <c r="AO96" s="10"/>
      <c r="AP96" s="10"/>
      <c r="AQ96" s="124" t="s">
        <v>86</v>
      </c>
      <c r="AR96" s="69"/>
      <c r="AS96" s="125">
        <v>0</v>
      </c>
      <c r="AT96" s="126">
        <f>ROUND(SUM(AV96:AW96),2)</f>
        <v>0</v>
      </c>
      <c r="AU96" s="127">
        <f>'1-1 - SO 101 - Prístavba ...'!P148</f>
        <v>0</v>
      </c>
      <c r="AV96" s="126">
        <f>'1-1 - SO 101 - Prístavba ...'!J35</f>
        <v>0</v>
      </c>
      <c r="AW96" s="126">
        <f>'1-1 - SO 101 - Prístavba ...'!J36</f>
        <v>0</v>
      </c>
      <c r="AX96" s="126">
        <f>'1-1 - SO 101 - Prístavba ...'!J37</f>
        <v>0</v>
      </c>
      <c r="AY96" s="126">
        <f>'1-1 - SO 101 - Prístavba ...'!J38</f>
        <v>0</v>
      </c>
      <c r="AZ96" s="126">
        <f>'1-1 - SO 101 - Prístavba ...'!F35</f>
        <v>0</v>
      </c>
      <c r="BA96" s="126">
        <f>'1-1 - SO 101 - Prístavba ...'!F36</f>
        <v>0</v>
      </c>
      <c r="BB96" s="126">
        <f>'1-1 - SO 101 - Prístavba ...'!F37</f>
        <v>0</v>
      </c>
      <c r="BC96" s="126">
        <f>'1-1 - SO 101 - Prístavba ...'!F38</f>
        <v>0</v>
      </c>
      <c r="BD96" s="128">
        <f>'1-1 - SO 101 - Prístavba ...'!F39</f>
        <v>0</v>
      </c>
      <c r="BE96" s="4"/>
      <c r="BT96" s="27" t="s">
        <v>87</v>
      </c>
      <c r="BV96" s="27" t="s">
        <v>77</v>
      </c>
      <c r="BW96" s="27" t="s">
        <v>88</v>
      </c>
      <c r="BX96" s="27" t="s">
        <v>82</v>
      </c>
      <c r="CL96" s="27" t="s">
        <v>1</v>
      </c>
    </row>
    <row r="97" s="4" customFormat="1" ht="23.25" customHeight="1">
      <c r="A97" s="121" t="s">
        <v>83</v>
      </c>
      <c r="B97" s="69"/>
      <c r="C97" s="10"/>
      <c r="D97" s="10"/>
      <c r="E97" s="122" t="s">
        <v>89</v>
      </c>
      <c r="F97" s="122"/>
      <c r="G97" s="122"/>
      <c r="H97" s="122"/>
      <c r="I97" s="122"/>
      <c r="J97" s="10"/>
      <c r="K97" s="122" t="s">
        <v>90</v>
      </c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3">
        <f>'1-2 - SO 101 - Prístavba ...'!J32</f>
        <v>0</v>
      </c>
      <c r="AH97" s="10"/>
      <c r="AI97" s="10"/>
      <c r="AJ97" s="10"/>
      <c r="AK97" s="10"/>
      <c r="AL97" s="10"/>
      <c r="AM97" s="10"/>
      <c r="AN97" s="123">
        <f>SUM(AG97,AT97)</f>
        <v>0</v>
      </c>
      <c r="AO97" s="10"/>
      <c r="AP97" s="10"/>
      <c r="AQ97" s="124" t="s">
        <v>86</v>
      </c>
      <c r="AR97" s="69"/>
      <c r="AS97" s="125">
        <v>0</v>
      </c>
      <c r="AT97" s="126">
        <f>ROUND(SUM(AV97:AW97),2)</f>
        <v>0</v>
      </c>
      <c r="AU97" s="127">
        <f>'1-2 - SO 101 - Prístavba ...'!P136</f>
        <v>0</v>
      </c>
      <c r="AV97" s="126">
        <f>'1-2 - SO 101 - Prístavba ...'!J35</f>
        <v>0</v>
      </c>
      <c r="AW97" s="126">
        <f>'1-2 - SO 101 - Prístavba ...'!J36</f>
        <v>0</v>
      </c>
      <c r="AX97" s="126">
        <f>'1-2 - SO 101 - Prístavba ...'!J37</f>
        <v>0</v>
      </c>
      <c r="AY97" s="126">
        <f>'1-2 - SO 101 - Prístavba ...'!J38</f>
        <v>0</v>
      </c>
      <c r="AZ97" s="126">
        <f>'1-2 - SO 101 - Prístavba ...'!F35</f>
        <v>0</v>
      </c>
      <c r="BA97" s="126">
        <f>'1-2 - SO 101 - Prístavba ...'!F36</f>
        <v>0</v>
      </c>
      <c r="BB97" s="126">
        <f>'1-2 - SO 101 - Prístavba ...'!F37</f>
        <v>0</v>
      </c>
      <c r="BC97" s="126">
        <f>'1-2 - SO 101 - Prístavba ...'!F38</f>
        <v>0</v>
      </c>
      <c r="BD97" s="128">
        <f>'1-2 - SO 101 - Prístavba ...'!F39</f>
        <v>0</v>
      </c>
      <c r="BE97" s="4"/>
      <c r="BT97" s="27" t="s">
        <v>87</v>
      </c>
      <c r="BV97" s="27" t="s">
        <v>77</v>
      </c>
      <c r="BW97" s="27" t="s">
        <v>91</v>
      </c>
      <c r="BX97" s="27" t="s">
        <v>82</v>
      </c>
      <c r="CL97" s="27" t="s">
        <v>1</v>
      </c>
    </row>
    <row r="98" s="4" customFormat="1" ht="23.25" customHeight="1">
      <c r="A98" s="121" t="s">
        <v>83</v>
      </c>
      <c r="B98" s="69"/>
      <c r="C98" s="10"/>
      <c r="D98" s="10"/>
      <c r="E98" s="122" t="s">
        <v>92</v>
      </c>
      <c r="F98" s="122"/>
      <c r="G98" s="122"/>
      <c r="H98" s="122"/>
      <c r="I98" s="122"/>
      <c r="J98" s="10"/>
      <c r="K98" s="122" t="s">
        <v>93</v>
      </c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3">
        <f>'1-3 - SO 101 - Prístavba ...'!J32</f>
        <v>0</v>
      </c>
      <c r="AH98" s="10"/>
      <c r="AI98" s="10"/>
      <c r="AJ98" s="10"/>
      <c r="AK98" s="10"/>
      <c r="AL98" s="10"/>
      <c r="AM98" s="10"/>
      <c r="AN98" s="123">
        <f>SUM(AG98,AT98)</f>
        <v>0</v>
      </c>
      <c r="AO98" s="10"/>
      <c r="AP98" s="10"/>
      <c r="AQ98" s="124" t="s">
        <v>86</v>
      </c>
      <c r="AR98" s="69"/>
      <c r="AS98" s="125">
        <v>0</v>
      </c>
      <c r="AT98" s="126">
        <f>ROUND(SUM(AV98:AW98),2)</f>
        <v>0</v>
      </c>
      <c r="AU98" s="127">
        <f>'1-3 - SO 101 - Prístavba ...'!P129</f>
        <v>0</v>
      </c>
      <c r="AV98" s="126">
        <f>'1-3 - SO 101 - Prístavba ...'!J35</f>
        <v>0</v>
      </c>
      <c r="AW98" s="126">
        <f>'1-3 - SO 101 - Prístavba ...'!J36</f>
        <v>0</v>
      </c>
      <c r="AX98" s="126">
        <f>'1-3 - SO 101 - Prístavba ...'!J37</f>
        <v>0</v>
      </c>
      <c r="AY98" s="126">
        <f>'1-3 - SO 101 - Prístavba ...'!J38</f>
        <v>0</v>
      </c>
      <c r="AZ98" s="126">
        <f>'1-3 - SO 101 - Prístavba ...'!F35</f>
        <v>0</v>
      </c>
      <c r="BA98" s="126">
        <f>'1-3 - SO 101 - Prístavba ...'!F36</f>
        <v>0</v>
      </c>
      <c r="BB98" s="126">
        <f>'1-3 - SO 101 - Prístavba ...'!F37</f>
        <v>0</v>
      </c>
      <c r="BC98" s="126">
        <f>'1-3 - SO 101 - Prístavba ...'!F38</f>
        <v>0</v>
      </c>
      <c r="BD98" s="128">
        <f>'1-3 - SO 101 - Prístavba ...'!F39</f>
        <v>0</v>
      </c>
      <c r="BE98" s="4"/>
      <c r="BT98" s="27" t="s">
        <v>87</v>
      </c>
      <c r="BV98" s="27" t="s">
        <v>77</v>
      </c>
      <c r="BW98" s="27" t="s">
        <v>94</v>
      </c>
      <c r="BX98" s="27" t="s">
        <v>82</v>
      </c>
      <c r="CL98" s="27" t="s">
        <v>1</v>
      </c>
    </row>
    <row r="99" s="4" customFormat="1" ht="23.25" customHeight="1">
      <c r="A99" s="121" t="s">
        <v>83</v>
      </c>
      <c r="B99" s="69"/>
      <c r="C99" s="10"/>
      <c r="D99" s="10"/>
      <c r="E99" s="122" t="s">
        <v>95</v>
      </c>
      <c r="F99" s="122"/>
      <c r="G99" s="122"/>
      <c r="H99" s="122"/>
      <c r="I99" s="122"/>
      <c r="J99" s="10"/>
      <c r="K99" s="122" t="s">
        <v>96</v>
      </c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3">
        <f>'1-4 - SO 101 - Prístavba ...'!J32</f>
        <v>0</v>
      </c>
      <c r="AH99" s="10"/>
      <c r="AI99" s="10"/>
      <c r="AJ99" s="10"/>
      <c r="AK99" s="10"/>
      <c r="AL99" s="10"/>
      <c r="AM99" s="10"/>
      <c r="AN99" s="123">
        <f>SUM(AG99,AT99)</f>
        <v>0</v>
      </c>
      <c r="AO99" s="10"/>
      <c r="AP99" s="10"/>
      <c r="AQ99" s="124" t="s">
        <v>86</v>
      </c>
      <c r="AR99" s="69"/>
      <c r="AS99" s="125">
        <v>0</v>
      </c>
      <c r="AT99" s="126">
        <f>ROUND(SUM(AV99:AW99),2)</f>
        <v>0</v>
      </c>
      <c r="AU99" s="127">
        <f>'1-4 - SO 101 - Prístavba ...'!P122</f>
        <v>0</v>
      </c>
      <c r="AV99" s="126">
        <f>'1-4 - SO 101 - Prístavba ...'!J35</f>
        <v>0</v>
      </c>
      <c r="AW99" s="126">
        <f>'1-4 - SO 101 - Prístavba ...'!J36</f>
        <v>0</v>
      </c>
      <c r="AX99" s="126">
        <f>'1-4 - SO 101 - Prístavba ...'!J37</f>
        <v>0</v>
      </c>
      <c r="AY99" s="126">
        <f>'1-4 - SO 101 - Prístavba ...'!J38</f>
        <v>0</v>
      </c>
      <c r="AZ99" s="126">
        <f>'1-4 - SO 101 - Prístavba ...'!F35</f>
        <v>0</v>
      </c>
      <c r="BA99" s="126">
        <f>'1-4 - SO 101 - Prístavba ...'!F36</f>
        <v>0</v>
      </c>
      <c r="BB99" s="126">
        <f>'1-4 - SO 101 - Prístavba ...'!F37</f>
        <v>0</v>
      </c>
      <c r="BC99" s="126">
        <f>'1-4 - SO 101 - Prístavba ...'!F38</f>
        <v>0</v>
      </c>
      <c r="BD99" s="128">
        <f>'1-4 - SO 101 - Prístavba ...'!F39</f>
        <v>0</v>
      </c>
      <c r="BE99" s="4"/>
      <c r="BT99" s="27" t="s">
        <v>87</v>
      </c>
      <c r="BV99" s="27" t="s">
        <v>77</v>
      </c>
      <c r="BW99" s="27" t="s">
        <v>97</v>
      </c>
      <c r="BX99" s="27" t="s">
        <v>82</v>
      </c>
      <c r="CL99" s="27" t="s">
        <v>1</v>
      </c>
    </row>
    <row r="100" s="7" customFormat="1" ht="16.5" customHeight="1">
      <c r="A100" s="121" t="s">
        <v>83</v>
      </c>
      <c r="B100" s="109"/>
      <c r="C100" s="110"/>
      <c r="D100" s="111" t="s">
        <v>87</v>
      </c>
      <c r="E100" s="111"/>
      <c r="F100" s="111"/>
      <c r="G100" s="111"/>
      <c r="H100" s="111"/>
      <c r="I100" s="112"/>
      <c r="J100" s="111" t="s">
        <v>98</v>
      </c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4">
        <f>'2 - SO 102 - Rampa pre im...'!J30</f>
        <v>0</v>
      </c>
      <c r="AH100" s="112"/>
      <c r="AI100" s="112"/>
      <c r="AJ100" s="112"/>
      <c r="AK100" s="112"/>
      <c r="AL100" s="112"/>
      <c r="AM100" s="112"/>
      <c r="AN100" s="114">
        <f>SUM(AG100,AT100)</f>
        <v>0</v>
      </c>
      <c r="AO100" s="112"/>
      <c r="AP100" s="112"/>
      <c r="AQ100" s="115" t="s">
        <v>81</v>
      </c>
      <c r="AR100" s="109"/>
      <c r="AS100" s="129">
        <v>0</v>
      </c>
      <c r="AT100" s="130">
        <f>ROUND(SUM(AV100:AW100),2)</f>
        <v>0</v>
      </c>
      <c r="AU100" s="131">
        <f>'2 - SO 102 - Rampa pre im...'!P124</f>
        <v>0</v>
      </c>
      <c r="AV100" s="130">
        <f>'2 - SO 102 - Rampa pre im...'!J33</f>
        <v>0</v>
      </c>
      <c r="AW100" s="130">
        <f>'2 - SO 102 - Rampa pre im...'!J34</f>
        <v>0</v>
      </c>
      <c r="AX100" s="130">
        <f>'2 - SO 102 - Rampa pre im...'!J35</f>
        <v>0</v>
      </c>
      <c r="AY100" s="130">
        <f>'2 - SO 102 - Rampa pre im...'!J36</f>
        <v>0</v>
      </c>
      <c r="AZ100" s="130">
        <f>'2 - SO 102 - Rampa pre im...'!F33</f>
        <v>0</v>
      </c>
      <c r="BA100" s="130">
        <f>'2 - SO 102 - Rampa pre im...'!F34</f>
        <v>0</v>
      </c>
      <c r="BB100" s="130">
        <f>'2 - SO 102 - Rampa pre im...'!F35</f>
        <v>0</v>
      </c>
      <c r="BC100" s="130">
        <f>'2 - SO 102 - Rampa pre im...'!F36</f>
        <v>0</v>
      </c>
      <c r="BD100" s="132">
        <f>'2 - SO 102 - Rampa pre im...'!F37</f>
        <v>0</v>
      </c>
      <c r="BE100" s="7"/>
      <c r="BT100" s="120" t="s">
        <v>79</v>
      </c>
      <c r="BV100" s="120" t="s">
        <v>77</v>
      </c>
      <c r="BW100" s="120" t="s">
        <v>99</v>
      </c>
      <c r="BX100" s="120" t="s">
        <v>4</v>
      </c>
      <c r="CL100" s="120" t="s">
        <v>1</v>
      </c>
      <c r="CM100" s="120" t="s">
        <v>75</v>
      </c>
    </row>
    <row r="101" s="2" customFormat="1" ht="30" customHeight="1">
      <c r="A101" s="38"/>
      <c r="B101" s="39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9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="2" customFormat="1" ht="6.96" customHeight="1">
      <c r="A102" s="38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39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</sheetData>
  <mergeCells count="62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D100:H100"/>
    <mergeCell ref="J100:AF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1-1 - SO 101 - Prístavba ...'!C2" display="/"/>
    <hyperlink ref="A97" location="'1-2 - SO 101 - Prístavba ...'!C2" display="/"/>
    <hyperlink ref="A98" location="'1-3 - SO 101 - Prístavba ...'!C2" display="/"/>
    <hyperlink ref="A99" location="'1-4 - SO 101 - Prístavba ...'!C2" display="/"/>
    <hyperlink ref="A100" location="'2 - SO 102 - Rampa pre im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75</v>
      </c>
    </row>
    <row r="4" s="1" customFormat="1" ht="24.96" customHeight="1">
      <c r="B4" s="22"/>
      <c r="D4" s="23" t="s">
        <v>100</v>
      </c>
      <c r="L4" s="22"/>
      <c r="M4" s="133" t="s">
        <v>9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14</v>
      </c>
      <c r="L6" s="22"/>
    </row>
    <row r="7" s="1" customFormat="1" ht="16.5" customHeight="1">
      <c r="B7" s="22"/>
      <c r="E7" s="134" t="str">
        <f>'Rekapitulácia stavby'!K6</f>
        <v>Prístavba k existujúcemu objektu MŠ Borovce</v>
      </c>
      <c r="F7" s="32"/>
      <c r="G7" s="32"/>
      <c r="H7" s="32"/>
      <c r="L7" s="22"/>
    </row>
    <row r="8" s="1" customFormat="1" ht="12" customHeight="1">
      <c r="B8" s="22"/>
      <c r="D8" s="32" t="s">
        <v>101</v>
      </c>
      <c r="L8" s="22"/>
    </row>
    <row r="9" s="2" customFormat="1" ht="16.5" customHeight="1">
      <c r="A9" s="38"/>
      <c r="B9" s="39"/>
      <c r="C9" s="38"/>
      <c r="D9" s="38"/>
      <c r="E9" s="134" t="s">
        <v>102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103</v>
      </c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30" customHeight="1">
      <c r="A11" s="38"/>
      <c r="B11" s="39"/>
      <c r="C11" s="38"/>
      <c r="D11" s="38"/>
      <c r="E11" s="72" t="s">
        <v>104</v>
      </c>
      <c r="F11" s="38"/>
      <c r="G11" s="38"/>
      <c r="H11" s="38"/>
      <c r="I11" s="38"/>
      <c r="J11" s="38"/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16</v>
      </c>
      <c r="E13" s="38"/>
      <c r="F13" s="27" t="s">
        <v>1</v>
      </c>
      <c r="G13" s="38"/>
      <c r="H13" s="38"/>
      <c r="I13" s="32" t="s">
        <v>17</v>
      </c>
      <c r="J13" s="27" t="s">
        <v>1</v>
      </c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18</v>
      </c>
      <c r="E14" s="38"/>
      <c r="F14" s="27" t="s">
        <v>19</v>
      </c>
      <c r="G14" s="38"/>
      <c r="H14" s="38"/>
      <c r="I14" s="32" t="s">
        <v>20</v>
      </c>
      <c r="J14" s="74" t="str">
        <f>'Rekapitulácia stavby'!AN8</f>
        <v>27. 9. 2022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22</v>
      </c>
      <c r="E16" s="38"/>
      <c r="F16" s="38"/>
      <c r="G16" s="38"/>
      <c r="H16" s="38"/>
      <c r="I16" s="32" t="s">
        <v>23</v>
      </c>
      <c r="J16" s="27" t="s">
        <v>1</v>
      </c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24</v>
      </c>
      <c r="F17" s="38"/>
      <c r="G17" s="38"/>
      <c r="H17" s="38"/>
      <c r="I17" s="32" t="s">
        <v>25</v>
      </c>
      <c r="J17" s="27" t="s">
        <v>1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26</v>
      </c>
      <c r="E19" s="38"/>
      <c r="F19" s="38"/>
      <c r="G19" s="38"/>
      <c r="H19" s="38"/>
      <c r="I19" s="32" t="s">
        <v>23</v>
      </c>
      <c r="J19" s="33" t="str">
        <f>'Rekapitulácia stavby'!AN13</f>
        <v>Vyplň údaj</v>
      </c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'Rekapitulácia stavby'!E14</f>
        <v>Vyplň údaj</v>
      </c>
      <c r="F20" s="27"/>
      <c r="G20" s="27"/>
      <c r="H20" s="27"/>
      <c r="I20" s="32" t="s">
        <v>25</v>
      </c>
      <c r="J20" s="33" t="str">
        <f>'Rekapitulácia stavby'!AN14</f>
        <v>Vyplň údaj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28</v>
      </c>
      <c r="E22" s="38"/>
      <c r="F22" s="38"/>
      <c r="G22" s="38"/>
      <c r="H22" s="38"/>
      <c r="I22" s="32" t="s">
        <v>23</v>
      </c>
      <c r="J22" s="27" t="s">
        <v>1</v>
      </c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29</v>
      </c>
      <c r="F23" s="38"/>
      <c r="G23" s="38"/>
      <c r="H23" s="38"/>
      <c r="I23" s="32" t="s">
        <v>25</v>
      </c>
      <c r="J23" s="27" t="s">
        <v>1</v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32</v>
      </c>
      <c r="E25" s="38"/>
      <c r="F25" s="38"/>
      <c r="G25" s="38"/>
      <c r="H25" s="38"/>
      <c r="I25" s="32" t="s">
        <v>23</v>
      </c>
      <c r="J25" s="27" t="str">
        <f>IF('Rekapitulácia stavby'!AN19="","",'Rekapitulácia stavby'!AN19)</f>
        <v/>
      </c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IF('Rekapitulácia stavby'!E20="","",'Rekapitulácia stavby'!E20)</f>
        <v xml:space="preserve"> </v>
      </c>
      <c r="F26" s="38"/>
      <c r="G26" s="38"/>
      <c r="H26" s="38"/>
      <c r="I26" s="32" t="s">
        <v>25</v>
      </c>
      <c r="J26" s="27" t="str">
        <f>IF('Rekapitulácia stavby'!AN20="","",'Rekapitulácia stavby'!AN20)</f>
        <v/>
      </c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60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34</v>
      </c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5"/>
      <c r="B29" s="136"/>
      <c r="C29" s="135"/>
      <c r="D29" s="135"/>
      <c r="E29" s="36" t="s">
        <v>1</v>
      </c>
      <c r="F29" s="36"/>
      <c r="G29" s="36"/>
      <c r="H29" s="36"/>
      <c r="I29" s="135"/>
      <c r="J29" s="135"/>
      <c r="K29" s="135"/>
      <c r="L29" s="137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8" t="s">
        <v>35</v>
      </c>
      <c r="E32" s="38"/>
      <c r="F32" s="38"/>
      <c r="G32" s="38"/>
      <c r="H32" s="38"/>
      <c r="I32" s="38"/>
      <c r="J32" s="101">
        <f>ROUND(J148, 2)</f>
        <v>0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5"/>
      <c r="E33" s="95"/>
      <c r="F33" s="95"/>
      <c r="G33" s="95"/>
      <c r="H33" s="95"/>
      <c r="I33" s="95"/>
      <c r="J33" s="95"/>
      <c r="K33" s="95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37</v>
      </c>
      <c r="G34" s="38"/>
      <c r="H34" s="38"/>
      <c r="I34" s="43" t="s">
        <v>36</v>
      </c>
      <c r="J34" s="43" t="s">
        <v>38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9" t="s">
        <v>39</v>
      </c>
      <c r="E35" s="45" t="s">
        <v>40</v>
      </c>
      <c r="F35" s="140">
        <f>ROUND((SUM(BE148:BE720)),  2)</f>
        <v>0</v>
      </c>
      <c r="G35" s="141"/>
      <c r="H35" s="141"/>
      <c r="I35" s="142">
        <v>0.20000000000000001</v>
      </c>
      <c r="J35" s="140">
        <f>ROUND(((SUM(BE148:BE720))*I35),  2)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45" t="s">
        <v>41</v>
      </c>
      <c r="F36" s="140">
        <f>ROUND((SUM(BF148:BF720)),  2)</f>
        <v>0</v>
      </c>
      <c r="G36" s="141"/>
      <c r="H36" s="141"/>
      <c r="I36" s="142">
        <v>0.20000000000000001</v>
      </c>
      <c r="J36" s="140">
        <f>ROUND(((SUM(BF148:BF720))*I36),  2)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42</v>
      </c>
      <c r="F37" s="143">
        <f>ROUND((SUM(BG148:BG720)),  2)</f>
        <v>0</v>
      </c>
      <c r="G37" s="38"/>
      <c r="H37" s="38"/>
      <c r="I37" s="144">
        <v>0.20000000000000001</v>
      </c>
      <c r="J37" s="143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43</v>
      </c>
      <c r="F38" s="143">
        <f>ROUND((SUM(BH148:BH720)),  2)</f>
        <v>0</v>
      </c>
      <c r="G38" s="38"/>
      <c r="H38" s="38"/>
      <c r="I38" s="144">
        <v>0.20000000000000001</v>
      </c>
      <c r="J38" s="143">
        <f>0</f>
        <v>0</v>
      </c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45" t="s">
        <v>44</v>
      </c>
      <c r="F39" s="140">
        <f>ROUND((SUM(BI148:BI720)),  2)</f>
        <v>0</v>
      </c>
      <c r="G39" s="141"/>
      <c r="H39" s="141"/>
      <c r="I39" s="142">
        <v>0</v>
      </c>
      <c r="J39" s="140">
        <f>0</f>
        <v>0</v>
      </c>
      <c r="K39" s="38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45"/>
      <c r="D41" s="146" t="s">
        <v>45</v>
      </c>
      <c r="E41" s="86"/>
      <c r="F41" s="86"/>
      <c r="G41" s="147" t="s">
        <v>46</v>
      </c>
      <c r="H41" s="148" t="s">
        <v>47</v>
      </c>
      <c r="I41" s="86"/>
      <c r="J41" s="149">
        <f>SUM(J32:J39)</f>
        <v>0</v>
      </c>
      <c r="K41" s="150"/>
      <c r="L41" s="60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60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48</v>
      </c>
      <c r="E50" s="62"/>
      <c r="F50" s="62"/>
      <c r="G50" s="61" t="s">
        <v>49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50</v>
      </c>
      <c r="E61" s="41"/>
      <c r="F61" s="151" t="s">
        <v>51</v>
      </c>
      <c r="G61" s="63" t="s">
        <v>50</v>
      </c>
      <c r="H61" s="41"/>
      <c r="I61" s="41"/>
      <c r="J61" s="152" t="s">
        <v>51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52</v>
      </c>
      <c r="E65" s="64"/>
      <c r="F65" s="64"/>
      <c r="G65" s="61" t="s">
        <v>53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50</v>
      </c>
      <c r="E76" s="41"/>
      <c r="F76" s="151" t="s">
        <v>51</v>
      </c>
      <c r="G76" s="63" t="s">
        <v>50</v>
      </c>
      <c r="H76" s="41"/>
      <c r="I76" s="41"/>
      <c r="J76" s="152" t="s">
        <v>51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14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4" t="str">
        <f>E7</f>
        <v>Prístavba k existujúcemu objektu MŠ Borovce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101</v>
      </c>
      <c r="L86" s="22"/>
    </row>
    <row r="87" s="2" customFormat="1" ht="16.5" customHeight="1">
      <c r="A87" s="38"/>
      <c r="B87" s="39"/>
      <c r="C87" s="38"/>
      <c r="D87" s="38"/>
      <c r="E87" s="134" t="s">
        <v>102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103</v>
      </c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30" customHeight="1">
      <c r="A89" s="38"/>
      <c r="B89" s="39"/>
      <c r="C89" s="38"/>
      <c r="D89" s="38"/>
      <c r="E89" s="72" t="str">
        <f>E11</f>
        <v>1-1 - SO 101 - Prístavba k existujúcemu objektu MŠ - Architektonicko stavebné riešenie</v>
      </c>
      <c r="F89" s="38"/>
      <c r="G89" s="38"/>
      <c r="H89" s="38"/>
      <c r="I89" s="38"/>
      <c r="J89" s="38"/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18</v>
      </c>
      <c r="D91" s="38"/>
      <c r="E91" s="38"/>
      <c r="F91" s="27" t="str">
        <f>F14</f>
        <v>Borovce p.č.11,12</v>
      </c>
      <c r="G91" s="38"/>
      <c r="H91" s="38"/>
      <c r="I91" s="32" t="s">
        <v>20</v>
      </c>
      <c r="J91" s="74" t="str">
        <f>IF(J14="","",J14)</f>
        <v>27. 9. 2022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22</v>
      </c>
      <c r="D93" s="38"/>
      <c r="E93" s="38"/>
      <c r="F93" s="27" t="str">
        <f>E17</f>
        <v>Obec Borovce</v>
      </c>
      <c r="G93" s="38"/>
      <c r="H93" s="38"/>
      <c r="I93" s="32" t="s">
        <v>28</v>
      </c>
      <c r="J93" s="36" t="str">
        <f>E23</f>
        <v>Ing.arch.Libor Chmelár</v>
      </c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26</v>
      </c>
      <c r="D94" s="38"/>
      <c r="E94" s="38"/>
      <c r="F94" s="27" t="str">
        <f>IF(E20="","",E20)</f>
        <v>Vyplň údaj</v>
      </c>
      <c r="G94" s="38"/>
      <c r="H94" s="38"/>
      <c r="I94" s="32" t="s">
        <v>32</v>
      </c>
      <c r="J94" s="36" t="str">
        <f>E26</f>
        <v xml:space="preserve"> </v>
      </c>
      <c r="K94" s="38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53" t="s">
        <v>106</v>
      </c>
      <c r="D96" s="145"/>
      <c r="E96" s="145"/>
      <c r="F96" s="145"/>
      <c r="G96" s="145"/>
      <c r="H96" s="145"/>
      <c r="I96" s="145"/>
      <c r="J96" s="154" t="s">
        <v>107</v>
      </c>
      <c r="K96" s="145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60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55" t="s">
        <v>108</v>
      </c>
      <c r="D98" s="38"/>
      <c r="E98" s="38"/>
      <c r="F98" s="38"/>
      <c r="G98" s="38"/>
      <c r="H98" s="38"/>
      <c r="I98" s="38"/>
      <c r="J98" s="101">
        <f>J148</f>
        <v>0</v>
      </c>
      <c r="K98" s="38"/>
      <c r="L98" s="60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109</v>
      </c>
    </row>
    <row r="99" s="9" customFormat="1" ht="24.96" customHeight="1">
      <c r="A99" s="9"/>
      <c r="B99" s="156"/>
      <c r="C99" s="9"/>
      <c r="D99" s="157" t="s">
        <v>110</v>
      </c>
      <c r="E99" s="158"/>
      <c r="F99" s="158"/>
      <c r="G99" s="158"/>
      <c r="H99" s="158"/>
      <c r="I99" s="158"/>
      <c r="J99" s="159">
        <f>J149</f>
        <v>0</v>
      </c>
      <c r="K99" s="9"/>
      <c r="L99" s="15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60"/>
      <c r="C100" s="10"/>
      <c r="D100" s="161" t="s">
        <v>111</v>
      </c>
      <c r="E100" s="162"/>
      <c r="F100" s="162"/>
      <c r="G100" s="162"/>
      <c r="H100" s="162"/>
      <c r="I100" s="162"/>
      <c r="J100" s="163">
        <f>J150</f>
        <v>0</v>
      </c>
      <c r="K100" s="10"/>
      <c r="L100" s="16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60"/>
      <c r="C101" s="10"/>
      <c r="D101" s="161" t="s">
        <v>112</v>
      </c>
      <c r="E101" s="162"/>
      <c r="F101" s="162"/>
      <c r="G101" s="162"/>
      <c r="H101" s="162"/>
      <c r="I101" s="162"/>
      <c r="J101" s="163">
        <f>J174</f>
        <v>0</v>
      </c>
      <c r="K101" s="10"/>
      <c r="L101" s="16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60"/>
      <c r="C102" s="10"/>
      <c r="D102" s="161" t="s">
        <v>113</v>
      </c>
      <c r="E102" s="162"/>
      <c r="F102" s="162"/>
      <c r="G102" s="162"/>
      <c r="H102" s="162"/>
      <c r="I102" s="162"/>
      <c r="J102" s="163">
        <f>J208</f>
        <v>0</v>
      </c>
      <c r="K102" s="10"/>
      <c r="L102" s="16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60"/>
      <c r="C103" s="10"/>
      <c r="D103" s="161" t="s">
        <v>114</v>
      </c>
      <c r="E103" s="162"/>
      <c r="F103" s="162"/>
      <c r="G103" s="162"/>
      <c r="H103" s="162"/>
      <c r="I103" s="162"/>
      <c r="J103" s="163">
        <f>J247</f>
        <v>0</v>
      </c>
      <c r="K103" s="10"/>
      <c r="L103" s="16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60"/>
      <c r="C104" s="10"/>
      <c r="D104" s="161" t="s">
        <v>115</v>
      </c>
      <c r="E104" s="162"/>
      <c r="F104" s="162"/>
      <c r="G104" s="162"/>
      <c r="H104" s="162"/>
      <c r="I104" s="162"/>
      <c r="J104" s="163">
        <f>J279</f>
        <v>0</v>
      </c>
      <c r="K104" s="10"/>
      <c r="L104" s="16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60"/>
      <c r="C105" s="10"/>
      <c r="D105" s="161" t="s">
        <v>116</v>
      </c>
      <c r="E105" s="162"/>
      <c r="F105" s="162"/>
      <c r="G105" s="162"/>
      <c r="H105" s="162"/>
      <c r="I105" s="162"/>
      <c r="J105" s="163">
        <f>J289</f>
        <v>0</v>
      </c>
      <c r="K105" s="10"/>
      <c r="L105" s="16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60"/>
      <c r="C106" s="10"/>
      <c r="D106" s="161" t="s">
        <v>117</v>
      </c>
      <c r="E106" s="162"/>
      <c r="F106" s="162"/>
      <c r="G106" s="162"/>
      <c r="H106" s="162"/>
      <c r="I106" s="162"/>
      <c r="J106" s="163">
        <f>J386</f>
        <v>0</v>
      </c>
      <c r="K106" s="10"/>
      <c r="L106" s="16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60"/>
      <c r="C107" s="10"/>
      <c r="D107" s="161" t="s">
        <v>118</v>
      </c>
      <c r="E107" s="162"/>
      <c r="F107" s="162"/>
      <c r="G107" s="162"/>
      <c r="H107" s="162"/>
      <c r="I107" s="162"/>
      <c r="J107" s="163">
        <f>J435</f>
        <v>0</v>
      </c>
      <c r="K107" s="10"/>
      <c r="L107" s="16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56"/>
      <c r="C108" s="9"/>
      <c r="D108" s="157" t="s">
        <v>119</v>
      </c>
      <c r="E108" s="158"/>
      <c r="F108" s="158"/>
      <c r="G108" s="158"/>
      <c r="H108" s="158"/>
      <c r="I108" s="158"/>
      <c r="J108" s="159">
        <f>J437</f>
        <v>0</v>
      </c>
      <c r="K108" s="9"/>
      <c r="L108" s="15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60"/>
      <c r="C109" s="10"/>
      <c r="D109" s="161" t="s">
        <v>120</v>
      </c>
      <c r="E109" s="162"/>
      <c r="F109" s="162"/>
      <c r="G109" s="162"/>
      <c r="H109" s="162"/>
      <c r="I109" s="162"/>
      <c r="J109" s="163">
        <f>J438</f>
        <v>0</v>
      </c>
      <c r="K109" s="10"/>
      <c r="L109" s="16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60"/>
      <c r="C110" s="10"/>
      <c r="D110" s="161" t="s">
        <v>121</v>
      </c>
      <c r="E110" s="162"/>
      <c r="F110" s="162"/>
      <c r="G110" s="162"/>
      <c r="H110" s="162"/>
      <c r="I110" s="162"/>
      <c r="J110" s="163">
        <f>J471</f>
        <v>0</v>
      </c>
      <c r="K110" s="10"/>
      <c r="L110" s="16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60"/>
      <c r="C111" s="10"/>
      <c r="D111" s="161" t="s">
        <v>122</v>
      </c>
      <c r="E111" s="162"/>
      <c r="F111" s="162"/>
      <c r="G111" s="162"/>
      <c r="H111" s="162"/>
      <c r="I111" s="162"/>
      <c r="J111" s="163">
        <f>J485</f>
        <v>0</v>
      </c>
      <c r="K111" s="10"/>
      <c r="L111" s="16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60"/>
      <c r="C112" s="10"/>
      <c r="D112" s="161" t="s">
        <v>123</v>
      </c>
      <c r="E112" s="162"/>
      <c r="F112" s="162"/>
      <c r="G112" s="162"/>
      <c r="H112" s="162"/>
      <c r="I112" s="162"/>
      <c r="J112" s="163">
        <f>J505</f>
        <v>0</v>
      </c>
      <c r="K112" s="10"/>
      <c r="L112" s="16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60"/>
      <c r="C113" s="10"/>
      <c r="D113" s="161" t="s">
        <v>124</v>
      </c>
      <c r="E113" s="162"/>
      <c r="F113" s="162"/>
      <c r="G113" s="162"/>
      <c r="H113" s="162"/>
      <c r="I113" s="162"/>
      <c r="J113" s="163">
        <f>J527</f>
        <v>0</v>
      </c>
      <c r="K113" s="10"/>
      <c r="L113" s="16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60"/>
      <c r="C114" s="10"/>
      <c r="D114" s="161" t="s">
        <v>125</v>
      </c>
      <c r="E114" s="162"/>
      <c r="F114" s="162"/>
      <c r="G114" s="162"/>
      <c r="H114" s="162"/>
      <c r="I114" s="162"/>
      <c r="J114" s="163">
        <f>J544</f>
        <v>0</v>
      </c>
      <c r="K114" s="10"/>
      <c r="L114" s="16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60"/>
      <c r="C115" s="10"/>
      <c r="D115" s="161" t="s">
        <v>126</v>
      </c>
      <c r="E115" s="162"/>
      <c r="F115" s="162"/>
      <c r="G115" s="162"/>
      <c r="H115" s="162"/>
      <c r="I115" s="162"/>
      <c r="J115" s="163">
        <f>J553</f>
        <v>0</v>
      </c>
      <c r="K115" s="10"/>
      <c r="L115" s="16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60"/>
      <c r="C116" s="10"/>
      <c r="D116" s="161" t="s">
        <v>127</v>
      </c>
      <c r="E116" s="162"/>
      <c r="F116" s="162"/>
      <c r="G116" s="162"/>
      <c r="H116" s="162"/>
      <c r="I116" s="162"/>
      <c r="J116" s="163">
        <f>J565</f>
        <v>0</v>
      </c>
      <c r="K116" s="10"/>
      <c r="L116" s="16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60"/>
      <c r="C117" s="10"/>
      <c r="D117" s="161" t="s">
        <v>128</v>
      </c>
      <c r="E117" s="162"/>
      <c r="F117" s="162"/>
      <c r="G117" s="162"/>
      <c r="H117" s="162"/>
      <c r="I117" s="162"/>
      <c r="J117" s="163">
        <f>J606</f>
        <v>0</v>
      </c>
      <c r="K117" s="10"/>
      <c r="L117" s="16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60"/>
      <c r="C118" s="10"/>
      <c r="D118" s="161" t="s">
        <v>129</v>
      </c>
      <c r="E118" s="162"/>
      <c r="F118" s="162"/>
      <c r="G118" s="162"/>
      <c r="H118" s="162"/>
      <c r="I118" s="162"/>
      <c r="J118" s="163">
        <f>J614</f>
        <v>0</v>
      </c>
      <c r="K118" s="10"/>
      <c r="L118" s="16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60"/>
      <c r="C119" s="10"/>
      <c r="D119" s="161" t="s">
        <v>130</v>
      </c>
      <c r="E119" s="162"/>
      <c r="F119" s="162"/>
      <c r="G119" s="162"/>
      <c r="H119" s="162"/>
      <c r="I119" s="162"/>
      <c r="J119" s="163">
        <f>J647</f>
        <v>0</v>
      </c>
      <c r="K119" s="10"/>
      <c r="L119" s="16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60"/>
      <c r="C120" s="10"/>
      <c r="D120" s="161" t="s">
        <v>131</v>
      </c>
      <c r="E120" s="162"/>
      <c r="F120" s="162"/>
      <c r="G120" s="162"/>
      <c r="H120" s="162"/>
      <c r="I120" s="162"/>
      <c r="J120" s="163">
        <f>J656</f>
        <v>0</v>
      </c>
      <c r="K120" s="10"/>
      <c r="L120" s="16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60"/>
      <c r="C121" s="10"/>
      <c r="D121" s="161" t="s">
        <v>132</v>
      </c>
      <c r="E121" s="162"/>
      <c r="F121" s="162"/>
      <c r="G121" s="162"/>
      <c r="H121" s="162"/>
      <c r="I121" s="162"/>
      <c r="J121" s="163">
        <f>J671</f>
        <v>0</v>
      </c>
      <c r="K121" s="10"/>
      <c r="L121" s="16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60"/>
      <c r="C122" s="10"/>
      <c r="D122" s="161" t="s">
        <v>133</v>
      </c>
      <c r="E122" s="162"/>
      <c r="F122" s="162"/>
      <c r="G122" s="162"/>
      <c r="H122" s="162"/>
      <c r="I122" s="162"/>
      <c r="J122" s="163">
        <f>J689</f>
        <v>0</v>
      </c>
      <c r="K122" s="10"/>
      <c r="L122" s="16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9" customFormat="1" ht="24.96" customHeight="1">
      <c r="A123" s="9"/>
      <c r="B123" s="156"/>
      <c r="C123" s="9"/>
      <c r="D123" s="157" t="s">
        <v>134</v>
      </c>
      <c r="E123" s="158"/>
      <c r="F123" s="158"/>
      <c r="G123" s="158"/>
      <c r="H123" s="158"/>
      <c r="I123" s="158"/>
      <c r="J123" s="159">
        <f>J713</f>
        <v>0</v>
      </c>
      <c r="K123" s="9"/>
      <c r="L123" s="156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="9" customFormat="1" ht="24.96" customHeight="1">
      <c r="A124" s="9"/>
      <c r="B124" s="156"/>
      <c r="C124" s="9"/>
      <c r="D124" s="157" t="s">
        <v>135</v>
      </c>
      <c r="E124" s="158"/>
      <c r="F124" s="158"/>
      <c r="G124" s="158"/>
      <c r="H124" s="158"/>
      <c r="I124" s="158"/>
      <c r="J124" s="159">
        <f>J716</f>
        <v>0</v>
      </c>
      <c r="K124" s="9"/>
      <c r="L124" s="156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</row>
    <row r="125" s="10" customFormat="1" ht="19.92" customHeight="1">
      <c r="A125" s="10"/>
      <c r="B125" s="160"/>
      <c r="C125" s="10"/>
      <c r="D125" s="161" t="s">
        <v>136</v>
      </c>
      <c r="E125" s="162"/>
      <c r="F125" s="162"/>
      <c r="G125" s="162"/>
      <c r="H125" s="162"/>
      <c r="I125" s="162"/>
      <c r="J125" s="163">
        <f>J717</f>
        <v>0</v>
      </c>
      <c r="K125" s="10"/>
      <c r="L125" s="16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19.92" customHeight="1">
      <c r="A126" s="10"/>
      <c r="B126" s="160"/>
      <c r="C126" s="10"/>
      <c r="D126" s="161" t="s">
        <v>137</v>
      </c>
      <c r="E126" s="162"/>
      <c r="F126" s="162"/>
      <c r="G126" s="162"/>
      <c r="H126" s="162"/>
      <c r="I126" s="162"/>
      <c r="J126" s="163">
        <f>J719</f>
        <v>0</v>
      </c>
      <c r="K126" s="10"/>
      <c r="L126" s="16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2" customFormat="1" ht="21.84" customHeight="1">
      <c r="A127" s="38"/>
      <c r="B127" s="39"/>
      <c r="C127" s="38"/>
      <c r="D127" s="38"/>
      <c r="E127" s="38"/>
      <c r="F127" s="38"/>
      <c r="G127" s="38"/>
      <c r="H127" s="38"/>
      <c r="I127" s="38"/>
      <c r="J127" s="38"/>
      <c r="K127" s="38"/>
      <c r="L127" s="60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65"/>
      <c r="C128" s="66"/>
      <c r="D128" s="66"/>
      <c r="E128" s="66"/>
      <c r="F128" s="66"/>
      <c r="G128" s="66"/>
      <c r="H128" s="66"/>
      <c r="I128" s="66"/>
      <c r="J128" s="66"/>
      <c r="K128" s="66"/>
      <c r="L128" s="60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32" s="2" customFormat="1" ht="6.96" customHeight="1">
      <c r="A132" s="38"/>
      <c r="B132" s="67"/>
      <c r="C132" s="68"/>
      <c r="D132" s="68"/>
      <c r="E132" s="68"/>
      <c r="F132" s="68"/>
      <c r="G132" s="68"/>
      <c r="H132" s="68"/>
      <c r="I132" s="68"/>
      <c r="J132" s="68"/>
      <c r="K132" s="68"/>
      <c r="L132" s="60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24.96" customHeight="1">
      <c r="A133" s="38"/>
      <c r="B133" s="39"/>
      <c r="C133" s="23" t="s">
        <v>138</v>
      </c>
      <c r="D133" s="38"/>
      <c r="E133" s="38"/>
      <c r="F133" s="38"/>
      <c r="G133" s="38"/>
      <c r="H133" s="38"/>
      <c r="I133" s="38"/>
      <c r="J133" s="38"/>
      <c r="K133" s="38"/>
      <c r="L133" s="60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6.96" customHeight="1">
      <c r="A134" s="38"/>
      <c r="B134" s="39"/>
      <c r="C134" s="38"/>
      <c r="D134" s="38"/>
      <c r="E134" s="38"/>
      <c r="F134" s="38"/>
      <c r="G134" s="38"/>
      <c r="H134" s="38"/>
      <c r="I134" s="38"/>
      <c r="J134" s="38"/>
      <c r="K134" s="38"/>
      <c r="L134" s="60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2" customHeight="1">
      <c r="A135" s="38"/>
      <c r="B135" s="39"/>
      <c r="C135" s="32" t="s">
        <v>14</v>
      </c>
      <c r="D135" s="38"/>
      <c r="E135" s="38"/>
      <c r="F135" s="38"/>
      <c r="G135" s="38"/>
      <c r="H135" s="38"/>
      <c r="I135" s="38"/>
      <c r="J135" s="38"/>
      <c r="K135" s="38"/>
      <c r="L135" s="60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6.5" customHeight="1">
      <c r="A136" s="38"/>
      <c r="B136" s="39"/>
      <c r="C136" s="38"/>
      <c r="D136" s="38"/>
      <c r="E136" s="134" t="str">
        <f>E7</f>
        <v>Prístavba k existujúcemu objektu MŠ Borovce</v>
      </c>
      <c r="F136" s="32"/>
      <c r="G136" s="32"/>
      <c r="H136" s="32"/>
      <c r="I136" s="38"/>
      <c r="J136" s="38"/>
      <c r="K136" s="38"/>
      <c r="L136" s="60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1" customFormat="1" ht="12" customHeight="1">
      <c r="B137" s="22"/>
      <c r="C137" s="32" t="s">
        <v>101</v>
      </c>
      <c r="L137" s="22"/>
    </row>
    <row r="138" s="2" customFormat="1" ht="16.5" customHeight="1">
      <c r="A138" s="38"/>
      <c r="B138" s="39"/>
      <c r="C138" s="38"/>
      <c r="D138" s="38"/>
      <c r="E138" s="134" t="s">
        <v>102</v>
      </c>
      <c r="F138" s="38"/>
      <c r="G138" s="38"/>
      <c r="H138" s="38"/>
      <c r="I138" s="38"/>
      <c r="J138" s="38"/>
      <c r="K138" s="38"/>
      <c r="L138" s="60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2" customHeight="1">
      <c r="A139" s="38"/>
      <c r="B139" s="39"/>
      <c r="C139" s="32" t="s">
        <v>103</v>
      </c>
      <c r="D139" s="38"/>
      <c r="E139" s="38"/>
      <c r="F139" s="38"/>
      <c r="G139" s="38"/>
      <c r="H139" s="38"/>
      <c r="I139" s="38"/>
      <c r="J139" s="38"/>
      <c r="K139" s="38"/>
      <c r="L139" s="60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30" customHeight="1">
      <c r="A140" s="38"/>
      <c r="B140" s="39"/>
      <c r="C140" s="38"/>
      <c r="D140" s="38"/>
      <c r="E140" s="72" t="str">
        <f>E11</f>
        <v>1-1 - SO 101 - Prístavba k existujúcemu objektu MŠ - Architektonicko stavebné riešenie</v>
      </c>
      <c r="F140" s="38"/>
      <c r="G140" s="38"/>
      <c r="H140" s="38"/>
      <c r="I140" s="38"/>
      <c r="J140" s="38"/>
      <c r="K140" s="38"/>
      <c r="L140" s="60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6.96" customHeight="1">
      <c r="A141" s="38"/>
      <c r="B141" s="39"/>
      <c r="C141" s="38"/>
      <c r="D141" s="38"/>
      <c r="E141" s="38"/>
      <c r="F141" s="38"/>
      <c r="G141" s="38"/>
      <c r="H141" s="38"/>
      <c r="I141" s="38"/>
      <c r="J141" s="38"/>
      <c r="K141" s="38"/>
      <c r="L141" s="60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2" customFormat="1" ht="12" customHeight="1">
      <c r="A142" s="38"/>
      <c r="B142" s="39"/>
      <c r="C142" s="32" t="s">
        <v>18</v>
      </c>
      <c r="D142" s="38"/>
      <c r="E142" s="38"/>
      <c r="F142" s="27" t="str">
        <f>F14</f>
        <v>Borovce p.č.11,12</v>
      </c>
      <c r="G142" s="38"/>
      <c r="H142" s="38"/>
      <c r="I142" s="32" t="s">
        <v>20</v>
      </c>
      <c r="J142" s="74" t="str">
        <f>IF(J14="","",J14)</f>
        <v>27. 9. 2022</v>
      </c>
      <c r="K142" s="38"/>
      <c r="L142" s="60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="2" customFormat="1" ht="6.96" customHeight="1">
      <c r="A143" s="38"/>
      <c r="B143" s="39"/>
      <c r="C143" s="38"/>
      <c r="D143" s="38"/>
      <c r="E143" s="38"/>
      <c r="F143" s="38"/>
      <c r="G143" s="38"/>
      <c r="H143" s="38"/>
      <c r="I143" s="38"/>
      <c r="J143" s="38"/>
      <c r="K143" s="38"/>
      <c r="L143" s="60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  <row r="144" s="2" customFormat="1" ht="25.65" customHeight="1">
      <c r="A144" s="38"/>
      <c r="B144" s="39"/>
      <c r="C144" s="32" t="s">
        <v>22</v>
      </c>
      <c r="D144" s="38"/>
      <c r="E144" s="38"/>
      <c r="F144" s="27" t="str">
        <f>E17</f>
        <v>Obec Borovce</v>
      </c>
      <c r="G144" s="38"/>
      <c r="H144" s="38"/>
      <c r="I144" s="32" t="s">
        <v>28</v>
      </c>
      <c r="J144" s="36" t="str">
        <f>E23</f>
        <v>Ing.arch.Libor Chmelár</v>
      </c>
      <c r="K144" s="38"/>
      <c r="L144" s="60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  <row r="145" s="2" customFormat="1" ht="15.15" customHeight="1">
      <c r="A145" s="38"/>
      <c r="B145" s="39"/>
      <c r="C145" s="32" t="s">
        <v>26</v>
      </c>
      <c r="D145" s="38"/>
      <c r="E145" s="38"/>
      <c r="F145" s="27" t="str">
        <f>IF(E20="","",E20)</f>
        <v>Vyplň údaj</v>
      </c>
      <c r="G145" s="38"/>
      <c r="H145" s="38"/>
      <c r="I145" s="32" t="s">
        <v>32</v>
      </c>
      <c r="J145" s="36" t="str">
        <f>E26</f>
        <v xml:space="preserve"> </v>
      </c>
      <c r="K145" s="38"/>
      <c r="L145" s="60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  <row r="146" s="2" customFormat="1" ht="10.32" customHeight="1">
      <c r="A146" s="38"/>
      <c r="B146" s="39"/>
      <c r="C146" s="38"/>
      <c r="D146" s="38"/>
      <c r="E146" s="38"/>
      <c r="F146" s="38"/>
      <c r="G146" s="38"/>
      <c r="H146" s="38"/>
      <c r="I146" s="38"/>
      <c r="J146" s="38"/>
      <c r="K146" s="38"/>
      <c r="L146" s="60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</row>
    <row r="147" s="11" customFormat="1" ht="29.28" customHeight="1">
      <c r="A147" s="164"/>
      <c r="B147" s="165"/>
      <c r="C147" s="166" t="s">
        <v>139</v>
      </c>
      <c r="D147" s="167" t="s">
        <v>60</v>
      </c>
      <c r="E147" s="167" t="s">
        <v>56</v>
      </c>
      <c r="F147" s="167" t="s">
        <v>57</v>
      </c>
      <c r="G147" s="167" t="s">
        <v>140</v>
      </c>
      <c r="H147" s="167" t="s">
        <v>141</v>
      </c>
      <c r="I147" s="167" t="s">
        <v>142</v>
      </c>
      <c r="J147" s="168" t="s">
        <v>107</v>
      </c>
      <c r="K147" s="169" t="s">
        <v>143</v>
      </c>
      <c r="L147" s="170"/>
      <c r="M147" s="91" t="s">
        <v>1</v>
      </c>
      <c r="N147" s="92" t="s">
        <v>39</v>
      </c>
      <c r="O147" s="92" t="s">
        <v>144</v>
      </c>
      <c r="P147" s="92" t="s">
        <v>145</v>
      </c>
      <c r="Q147" s="92" t="s">
        <v>146</v>
      </c>
      <c r="R147" s="92" t="s">
        <v>147</v>
      </c>
      <c r="S147" s="92" t="s">
        <v>148</v>
      </c>
      <c r="T147" s="93" t="s">
        <v>149</v>
      </c>
      <c r="U147" s="164"/>
      <c r="V147" s="164"/>
      <c r="W147" s="164"/>
      <c r="X147" s="164"/>
      <c r="Y147" s="164"/>
      <c r="Z147" s="164"/>
      <c r="AA147" s="164"/>
      <c r="AB147" s="164"/>
      <c r="AC147" s="164"/>
      <c r="AD147" s="164"/>
      <c r="AE147" s="164"/>
    </row>
    <row r="148" s="2" customFormat="1" ht="22.8" customHeight="1">
      <c r="A148" s="38"/>
      <c r="B148" s="39"/>
      <c r="C148" s="98" t="s">
        <v>108</v>
      </c>
      <c r="D148" s="38"/>
      <c r="E148" s="38"/>
      <c r="F148" s="38"/>
      <c r="G148" s="38"/>
      <c r="H148" s="38"/>
      <c r="I148" s="38"/>
      <c r="J148" s="171">
        <f>BK148</f>
        <v>0</v>
      </c>
      <c r="K148" s="38"/>
      <c r="L148" s="39"/>
      <c r="M148" s="94"/>
      <c r="N148" s="78"/>
      <c r="O148" s="95"/>
      <c r="P148" s="172">
        <f>P149+P437+P713+P716</f>
        <v>0</v>
      </c>
      <c r="Q148" s="95"/>
      <c r="R148" s="172">
        <f>R149+R437+R713+R716</f>
        <v>436.17821840056803</v>
      </c>
      <c r="S148" s="95"/>
      <c r="T148" s="173">
        <f>T149+T437+T713+T716</f>
        <v>1.1939600000000001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9" t="s">
        <v>74</v>
      </c>
      <c r="AU148" s="19" t="s">
        <v>109</v>
      </c>
      <c r="BK148" s="174">
        <f>BK149+BK437+BK713+BK716</f>
        <v>0</v>
      </c>
    </row>
    <row r="149" s="12" customFormat="1" ht="25.92" customHeight="1">
      <c r="A149" s="12"/>
      <c r="B149" s="175"/>
      <c r="C149" s="12"/>
      <c r="D149" s="176" t="s">
        <v>74</v>
      </c>
      <c r="E149" s="177" t="s">
        <v>150</v>
      </c>
      <c r="F149" s="177" t="s">
        <v>151</v>
      </c>
      <c r="G149" s="12"/>
      <c r="H149" s="12"/>
      <c r="I149" s="178"/>
      <c r="J149" s="179">
        <f>BK149</f>
        <v>0</v>
      </c>
      <c r="K149" s="12"/>
      <c r="L149" s="175"/>
      <c r="M149" s="180"/>
      <c r="N149" s="181"/>
      <c r="O149" s="181"/>
      <c r="P149" s="182">
        <f>P150+P174+P208+P247+P279+P289+P386+P435</f>
        <v>0</v>
      </c>
      <c r="Q149" s="181"/>
      <c r="R149" s="182">
        <f>R150+R174+R208+R247+R279+R289+R386+R435</f>
        <v>406.73439384625101</v>
      </c>
      <c r="S149" s="181"/>
      <c r="T149" s="183">
        <f>T150+T174+T208+T247+T279+T289+T386+T435</f>
        <v>1.1939600000000001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76" t="s">
        <v>79</v>
      </c>
      <c r="AT149" s="184" t="s">
        <v>74</v>
      </c>
      <c r="AU149" s="184" t="s">
        <v>75</v>
      </c>
      <c r="AY149" s="176" t="s">
        <v>152</v>
      </c>
      <c r="BK149" s="185">
        <f>BK150+BK174+BK208+BK247+BK279+BK289+BK386+BK435</f>
        <v>0</v>
      </c>
    </row>
    <row r="150" s="12" customFormat="1" ht="22.8" customHeight="1">
      <c r="A150" s="12"/>
      <c r="B150" s="175"/>
      <c r="C150" s="12"/>
      <c r="D150" s="176" t="s">
        <v>74</v>
      </c>
      <c r="E150" s="186" t="s">
        <v>79</v>
      </c>
      <c r="F150" s="186" t="s">
        <v>153</v>
      </c>
      <c r="G150" s="12"/>
      <c r="H150" s="12"/>
      <c r="I150" s="178"/>
      <c r="J150" s="187">
        <f>BK150</f>
        <v>0</v>
      </c>
      <c r="K150" s="12"/>
      <c r="L150" s="175"/>
      <c r="M150" s="180"/>
      <c r="N150" s="181"/>
      <c r="O150" s="181"/>
      <c r="P150" s="182">
        <f>SUM(P151:P173)</f>
        <v>0</v>
      </c>
      <c r="Q150" s="181"/>
      <c r="R150" s="182">
        <f>SUM(R151:R173)</f>
        <v>0</v>
      </c>
      <c r="S150" s="181"/>
      <c r="T150" s="183">
        <f>SUM(T151:T173)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76" t="s">
        <v>79</v>
      </c>
      <c r="AT150" s="184" t="s">
        <v>74</v>
      </c>
      <c r="AU150" s="184" t="s">
        <v>79</v>
      </c>
      <c r="AY150" s="176" t="s">
        <v>152</v>
      </c>
      <c r="BK150" s="185">
        <f>SUM(BK151:BK173)</f>
        <v>0</v>
      </c>
    </row>
    <row r="151" s="2" customFormat="1" ht="24.15" customHeight="1">
      <c r="A151" s="38"/>
      <c r="B151" s="188"/>
      <c r="C151" s="189" t="s">
        <v>79</v>
      </c>
      <c r="D151" s="189" t="s">
        <v>154</v>
      </c>
      <c r="E151" s="190" t="s">
        <v>155</v>
      </c>
      <c r="F151" s="191" t="s">
        <v>156</v>
      </c>
      <c r="G151" s="192" t="s">
        <v>157</v>
      </c>
      <c r="H151" s="193">
        <v>50.853000000000002</v>
      </c>
      <c r="I151" s="194"/>
      <c r="J151" s="193">
        <f>ROUND(I151*H151,3)</f>
        <v>0</v>
      </c>
      <c r="K151" s="195"/>
      <c r="L151" s="39"/>
      <c r="M151" s="196" t="s">
        <v>1</v>
      </c>
      <c r="N151" s="197" t="s">
        <v>41</v>
      </c>
      <c r="O151" s="82"/>
      <c r="P151" s="198">
        <f>O151*H151</f>
        <v>0</v>
      </c>
      <c r="Q151" s="198">
        <v>0</v>
      </c>
      <c r="R151" s="198">
        <f>Q151*H151</f>
        <v>0</v>
      </c>
      <c r="S151" s="198">
        <v>0</v>
      </c>
      <c r="T151" s="199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0" t="s">
        <v>158</v>
      </c>
      <c r="AT151" s="200" t="s">
        <v>154</v>
      </c>
      <c r="AU151" s="200" t="s">
        <v>87</v>
      </c>
      <c r="AY151" s="19" t="s">
        <v>152</v>
      </c>
      <c r="BE151" s="201">
        <f>IF(N151="základná",J151,0)</f>
        <v>0</v>
      </c>
      <c r="BF151" s="201">
        <f>IF(N151="znížená",J151,0)</f>
        <v>0</v>
      </c>
      <c r="BG151" s="201">
        <f>IF(N151="zákl. prenesená",J151,0)</f>
        <v>0</v>
      </c>
      <c r="BH151" s="201">
        <f>IF(N151="zníž. prenesená",J151,0)</f>
        <v>0</v>
      </c>
      <c r="BI151" s="201">
        <f>IF(N151="nulová",J151,0)</f>
        <v>0</v>
      </c>
      <c r="BJ151" s="19" t="s">
        <v>87</v>
      </c>
      <c r="BK151" s="202">
        <f>ROUND(I151*H151,3)</f>
        <v>0</v>
      </c>
      <c r="BL151" s="19" t="s">
        <v>158</v>
      </c>
      <c r="BM151" s="200" t="s">
        <v>159</v>
      </c>
    </row>
    <row r="152" s="13" customFormat="1">
      <c r="A152" s="13"/>
      <c r="B152" s="203"/>
      <c r="C152" s="13"/>
      <c r="D152" s="204" t="s">
        <v>160</v>
      </c>
      <c r="E152" s="205" t="s">
        <v>1</v>
      </c>
      <c r="F152" s="206" t="s">
        <v>161</v>
      </c>
      <c r="G152" s="13"/>
      <c r="H152" s="207">
        <v>40.881</v>
      </c>
      <c r="I152" s="208"/>
      <c r="J152" s="13"/>
      <c r="K152" s="13"/>
      <c r="L152" s="203"/>
      <c r="M152" s="209"/>
      <c r="N152" s="210"/>
      <c r="O152" s="210"/>
      <c r="P152" s="210"/>
      <c r="Q152" s="210"/>
      <c r="R152" s="210"/>
      <c r="S152" s="210"/>
      <c r="T152" s="21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05" t="s">
        <v>160</v>
      </c>
      <c r="AU152" s="205" t="s">
        <v>87</v>
      </c>
      <c r="AV152" s="13" t="s">
        <v>87</v>
      </c>
      <c r="AW152" s="13" t="s">
        <v>30</v>
      </c>
      <c r="AX152" s="13" t="s">
        <v>75</v>
      </c>
      <c r="AY152" s="205" t="s">
        <v>152</v>
      </c>
    </row>
    <row r="153" s="13" customFormat="1">
      <c r="A153" s="13"/>
      <c r="B153" s="203"/>
      <c r="C153" s="13"/>
      <c r="D153" s="204" t="s">
        <v>160</v>
      </c>
      <c r="E153" s="205" t="s">
        <v>1</v>
      </c>
      <c r="F153" s="206" t="s">
        <v>162</v>
      </c>
      <c r="G153" s="13"/>
      <c r="H153" s="207">
        <v>3.1499999999999999</v>
      </c>
      <c r="I153" s="208"/>
      <c r="J153" s="13"/>
      <c r="K153" s="13"/>
      <c r="L153" s="203"/>
      <c r="M153" s="209"/>
      <c r="N153" s="210"/>
      <c r="O153" s="210"/>
      <c r="P153" s="210"/>
      <c r="Q153" s="210"/>
      <c r="R153" s="210"/>
      <c r="S153" s="210"/>
      <c r="T153" s="21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05" t="s">
        <v>160</v>
      </c>
      <c r="AU153" s="205" t="s">
        <v>87</v>
      </c>
      <c r="AV153" s="13" t="s">
        <v>87</v>
      </c>
      <c r="AW153" s="13" t="s">
        <v>30</v>
      </c>
      <c r="AX153" s="13" t="s">
        <v>75</v>
      </c>
      <c r="AY153" s="205" t="s">
        <v>152</v>
      </c>
    </row>
    <row r="154" s="13" customFormat="1">
      <c r="A154" s="13"/>
      <c r="B154" s="203"/>
      <c r="C154" s="13"/>
      <c r="D154" s="204" t="s">
        <v>160</v>
      </c>
      <c r="E154" s="205" t="s">
        <v>1</v>
      </c>
      <c r="F154" s="206" t="s">
        <v>163</v>
      </c>
      <c r="G154" s="13"/>
      <c r="H154" s="207">
        <v>6.8220000000000001</v>
      </c>
      <c r="I154" s="208"/>
      <c r="J154" s="13"/>
      <c r="K154" s="13"/>
      <c r="L154" s="203"/>
      <c r="M154" s="209"/>
      <c r="N154" s="210"/>
      <c r="O154" s="210"/>
      <c r="P154" s="210"/>
      <c r="Q154" s="210"/>
      <c r="R154" s="210"/>
      <c r="S154" s="210"/>
      <c r="T154" s="21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05" t="s">
        <v>160</v>
      </c>
      <c r="AU154" s="205" t="s">
        <v>87</v>
      </c>
      <c r="AV154" s="13" t="s">
        <v>87</v>
      </c>
      <c r="AW154" s="13" t="s">
        <v>30</v>
      </c>
      <c r="AX154" s="13" t="s">
        <v>75</v>
      </c>
      <c r="AY154" s="205" t="s">
        <v>152</v>
      </c>
    </row>
    <row r="155" s="14" customFormat="1">
      <c r="A155" s="14"/>
      <c r="B155" s="212"/>
      <c r="C155" s="14"/>
      <c r="D155" s="204" t="s">
        <v>160</v>
      </c>
      <c r="E155" s="213" t="s">
        <v>1</v>
      </c>
      <c r="F155" s="214" t="s">
        <v>164</v>
      </c>
      <c r="G155" s="14"/>
      <c r="H155" s="215">
        <v>50.853000000000002</v>
      </c>
      <c r="I155" s="216"/>
      <c r="J155" s="14"/>
      <c r="K155" s="14"/>
      <c r="L155" s="212"/>
      <c r="M155" s="217"/>
      <c r="N155" s="218"/>
      <c r="O155" s="218"/>
      <c r="P155" s="218"/>
      <c r="Q155" s="218"/>
      <c r="R155" s="218"/>
      <c r="S155" s="218"/>
      <c r="T155" s="21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13" t="s">
        <v>160</v>
      </c>
      <c r="AU155" s="213" t="s">
        <v>87</v>
      </c>
      <c r="AV155" s="14" t="s">
        <v>158</v>
      </c>
      <c r="AW155" s="14" t="s">
        <v>30</v>
      </c>
      <c r="AX155" s="14" t="s">
        <v>79</v>
      </c>
      <c r="AY155" s="213" t="s">
        <v>152</v>
      </c>
    </row>
    <row r="156" s="2" customFormat="1" ht="24.15" customHeight="1">
      <c r="A156" s="38"/>
      <c r="B156" s="188"/>
      <c r="C156" s="189" t="s">
        <v>87</v>
      </c>
      <c r="D156" s="189" t="s">
        <v>154</v>
      </c>
      <c r="E156" s="190" t="s">
        <v>165</v>
      </c>
      <c r="F156" s="191" t="s">
        <v>166</v>
      </c>
      <c r="G156" s="192" t="s">
        <v>157</v>
      </c>
      <c r="H156" s="193">
        <v>15.256</v>
      </c>
      <c r="I156" s="194"/>
      <c r="J156" s="193">
        <f>ROUND(I156*H156,3)</f>
        <v>0</v>
      </c>
      <c r="K156" s="195"/>
      <c r="L156" s="39"/>
      <c r="M156" s="196" t="s">
        <v>1</v>
      </c>
      <c r="N156" s="197" t="s">
        <v>41</v>
      </c>
      <c r="O156" s="82"/>
      <c r="P156" s="198">
        <f>O156*H156</f>
        <v>0</v>
      </c>
      <c r="Q156" s="198">
        <v>0</v>
      </c>
      <c r="R156" s="198">
        <f>Q156*H156</f>
        <v>0</v>
      </c>
      <c r="S156" s="198">
        <v>0</v>
      </c>
      <c r="T156" s="199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00" t="s">
        <v>158</v>
      </c>
      <c r="AT156" s="200" t="s">
        <v>154</v>
      </c>
      <c r="AU156" s="200" t="s">
        <v>87</v>
      </c>
      <c r="AY156" s="19" t="s">
        <v>152</v>
      </c>
      <c r="BE156" s="201">
        <f>IF(N156="základná",J156,0)</f>
        <v>0</v>
      </c>
      <c r="BF156" s="201">
        <f>IF(N156="znížená",J156,0)</f>
        <v>0</v>
      </c>
      <c r="BG156" s="201">
        <f>IF(N156="zákl. prenesená",J156,0)</f>
        <v>0</v>
      </c>
      <c r="BH156" s="201">
        <f>IF(N156="zníž. prenesená",J156,0)</f>
        <v>0</v>
      </c>
      <c r="BI156" s="201">
        <f>IF(N156="nulová",J156,0)</f>
        <v>0</v>
      </c>
      <c r="BJ156" s="19" t="s">
        <v>87</v>
      </c>
      <c r="BK156" s="202">
        <f>ROUND(I156*H156,3)</f>
        <v>0</v>
      </c>
      <c r="BL156" s="19" t="s">
        <v>158</v>
      </c>
      <c r="BM156" s="200" t="s">
        <v>167</v>
      </c>
    </row>
    <row r="157" s="13" customFormat="1">
      <c r="A157" s="13"/>
      <c r="B157" s="203"/>
      <c r="C157" s="13"/>
      <c r="D157" s="204" t="s">
        <v>160</v>
      </c>
      <c r="E157" s="205" t="s">
        <v>1</v>
      </c>
      <c r="F157" s="206" t="s">
        <v>168</v>
      </c>
      <c r="G157" s="13"/>
      <c r="H157" s="207">
        <v>15.256</v>
      </c>
      <c r="I157" s="208"/>
      <c r="J157" s="13"/>
      <c r="K157" s="13"/>
      <c r="L157" s="203"/>
      <c r="M157" s="209"/>
      <c r="N157" s="210"/>
      <c r="O157" s="210"/>
      <c r="P157" s="210"/>
      <c r="Q157" s="210"/>
      <c r="R157" s="210"/>
      <c r="S157" s="210"/>
      <c r="T157" s="21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05" t="s">
        <v>160</v>
      </c>
      <c r="AU157" s="205" t="s">
        <v>87</v>
      </c>
      <c r="AV157" s="13" t="s">
        <v>87</v>
      </c>
      <c r="AW157" s="13" t="s">
        <v>30</v>
      </c>
      <c r="AX157" s="13" t="s">
        <v>79</v>
      </c>
      <c r="AY157" s="205" t="s">
        <v>152</v>
      </c>
    </row>
    <row r="158" s="2" customFormat="1" ht="24.15" customHeight="1">
      <c r="A158" s="38"/>
      <c r="B158" s="188"/>
      <c r="C158" s="189" t="s">
        <v>169</v>
      </c>
      <c r="D158" s="189" t="s">
        <v>154</v>
      </c>
      <c r="E158" s="190" t="s">
        <v>170</v>
      </c>
      <c r="F158" s="191" t="s">
        <v>171</v>
      </c>
      <c r="G158" s="192" t="s">
        <v>157</v>
      </c>
      <c r="H158" s="193">
        <v>34.640000000000001</v>
      </c>
      <c r="I158" s="194"/>
      <c r="J158" s="193">
        <f>ROUND(I158*H158,3)</f>
        <v>0</v>
      </c>
      <c r="K158" s="195"/>
      <c r="L158" s="39"/>
      <c r="M158" s="196" t="s">
        <v>1</v>
      </c>
      <c r="N158" s="197" t="s">
        <v>41</v>
      </c>
      <c r="O158" s="82"/>
      <c r="P158" s="198">
        <f>O158*H158</f>
        <v>0</v>
      </c>
      <c r="Q158" s="198">
        <v>0</v>
      </c>
      <c r="R158" s="198">
        <f>Q158*H158</f>
        <v>0</v>
      </c>
      <c r="S158" s="198">
        <v>0</v>
      </c>
      <c r="T158" s="199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00" t="s">
        <v>158</v>
      </c>
      <c r="AT158" s="200" t="s">
        <v>154</v>
      </c>
      <c r="AU158" s="200" t="s">
        <v>87</v>
      </c>
      <c r="AY158" s="19" t="s">
        <v>152</v>
      </c>
      <c r="BE158" s="201">
        <f>IF(N158="základná",J158,0)</f>
        <v>0</v>
      </c>
      <c r="BF158" s="201">
        <f>IF(N158="znížená",J158,0)</f>
        <v>0</v>
      </c>
      <c r="BG158" s="201">
        <f>IF(N158="zákl. prenesená",J158,0)</f>
        <v>0</v>
      </c>
      <c r="BH158" s="201">
        <f>IF(N158="zníž. prenesená",J158,0)</f>
        <v>0</v>
      </c>
      <c r="BI158" s="201">
        <f>IF(N158="nulová",J158,0)</f>
        <v>0</v>
      </c>
      <c r="BJ158" s="19" t="s">
        <v>87</v>
      </c>
      <c r="BK158" s="202">
        <f>ROUND(I158*H158,3)</f>
        <v>0</v>
      </c>
      <c r="BL158" s="19" t="s">
        <v>158</v>
      </c>
      <c r="BM158" s="200" t="s">
        <v>172</v>
      </c>
    </row>
    <row r="159" s="13" customFormat="1">
      <c r="A159" s="13"/>
      <c r="B159" s="203"/>
      <c r="C159" s="13"/>
      <c r="D159" s="204" t="s">
        <v>160</v>
      </c>
      <c r="E159" s="205" t="s">
        <v>1</v>
      </c>
      <c r="F159" s="206" t="s">
        <v>173</v>
      </c>
      <c r="G159" s="13"/>
      <c r="H159" s="207">
        <v>24.431999999999999</v>
      </c>
      <c r="I159" s="208"/>
      <c r="J159" s="13"/>
      <c r="K159" s="13"/>
      <c r="L159" s="203"/>
      <c r="M159" s="209"/>
      <c r="N159" s="210"/>
      <c r="O159" s="210"/>
      <c r="P159" s="210"/>
      <c r="Q159" s="210"/>
      <c r="R159" s="210"/>
      <c r="S159" s="210"/>
      <c r="T159" s="21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05" t="s">
        <v>160</v>
      </c>
      <c r="AU159" s="205" t="s">
        <v>87</v>
      </c>
      <c r="AV159" s="13" t="s">
        <v>87</v>
      </c>
      <c r="AW159" s="13" t="s">
        <v>30</v>
      </c>
      <c r="AX159" s="13" t="s">
        <v>75</v>
      </c>
      <c r="AY159" s="205" t="s">
        <v>152</v>
      </c>
    </row>
    <row r="160" s="13" customFormat="1">
      <c r="A160" s="13"/>
      <c r="B160" s="203"/>
      <c r="C160" s="13"/>
      <c r="D160" s="204" t="s">
        <v>160</v>
      </c>
      <c r="E160" s="205" t="s">
        <v>1</v>
      </c>
      <c r="F160" s="206" t="s">
        <v>174</v>
      </c>
      <c r="G160" s="13"/>
      <c r="H160" s="207">
        <v>2.3999999999999999</v>
      </c>
      <c r="I160" s="208"/>
      <c r="J160" s="13"/>
      <c r="K160" s="13"/>
      <c r="L160" s="203"/>
      <c r="M160" s="209"/>
      <c r="N160" s="210"/>
      <c r="O160" s="210"/>
      <c r="P160" s="210"/>
      <c r="Q160" s="210"/>
      <c r="R160" s="210"/>
      <c r="S160" s="210"/>
      <c r="T160" s="21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05" t="s">
        <v>160</v>
      </c>
      <c r="AU160" s="205" t="s">
        <v>87</v>
      </c>
      <c r="AV160" s="13" t="s">
        <v>87</v>
      </c>
      <c r="AW160" s="13" t="s">
        <v>30</v>
      </c>
      <c r="AX160" s="13" t="s">
        <v>75</v>
      </c>
      <c r="AY160" s="205" t="s">
        <v>152</v>
      </c>
    </row>
    <row r="161" s="15" customFormat="1">
      <c r="A161" s="15"/>
      <c r="B161" s="220"/>
      <c r="C161" s="15"/>
      <c r="D161" s="204" t="s">
        <v>160</v>
      </c>
      <c r="E161" s="221" t="s">
        <v>1</v>
      </c>
      <c r="F161" s="222" t="s">
        <v>175</v>
      </c>
      <c r="G161" s="15"/>
      <c r="H161" s="221" t="s">
        <v>1</v>
      </c>
      <c r="I161" s="223"/>
      <c r="J161" s="15"/>
      <c r="K161" s="15"/>
      <c r="L161" s="220"/>
      <c r="M161" s="224"/>
      <c r="N161" s="225"/>
      <c r="O161" s="225"/>
      <c r="P161" s="225"/>
      <c r="Q161" s="225"/>
      <c r="R161" s="225"/>
      <c r="S161" s="225"/>
      <c r="T161" s="22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21" t="s">
        <v>160</v>
      </c>
      <c r="AU161" s="221" t="s">
        <v>87</v>
      </c>
      <c r="AV161" s="15" t="s">
        <v>79</v>
      </c>
      <c r="AW161" s="15" t="s">
        <v>30</v>
      </c>
      <c r="AX161" s="15" t="s">
        <v>75</v>
      </c>
      <c r="AY161" s="221" t="s">
        <v>152</v>
      </c>
    </row>
    <row r="162" s="13" customFormat="1">
      <c r="A162" s="13"/>
      <c r="B162" s="203"/>
      <c r="C162" s="13"/>
      <c r="D162" s="204" t="s">
        <v>160</v>
      </c>
      <c r="E162" s="205" t="s">
        <v>1</v>
      </c>
      <c r="F162" s="206" t="s">
        <v>176</v>
      </c>
      <c r="G162" s="13"/>
      <c r="H162" s="207">
        <v>7.8079999999999998</v>
      </c>
      <c r="I162" s="208"/>
      <c r="J162" s="13"/>
      <c r="K162" s="13"/>
      <c r="L162" s="203"/>
      <c r="M162" s="209"/>
      <c r="N162" s="210"/>
      <c r="O162" s="210"/>
      <c r="P162" s="210"/>
      <c r="Q162" s="210"/>
      <c r="R162" s="210"/>
      <c r="S162" s="210"/>
      <c r="T162" s="21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05" t="s">
        <v>160</v>
      </c>
      <c r="AU162" s="205" t="s">
        <v>87</v>
      </c>
      <c r="AV162" s="13" t="s">
        <v>87</v>
      </c>
      <c r="AW162" s="13" t="s">
        <v>30</v>
      </c>
      <c r="AX162" s="13" t="s">
        <v>75</v>
      </c>
      <c r="AY162" s="205" t="s">
        <v>152</v>
      </c>
    </row>
    <row r="163" s="14" customFormat="1">
      <c r="A163" s="14"/>
      <c r="B163" s="212"/>
      <c r="C163" s="14"/>
      <c r="D163" s="204" t="s">
        <v>160</v>
      </c>
      <c r="E163" s="213" t="s">
        <v>1</v>
      </c>
      <c r="F163" s="214" t="s">
        <v>164</v>
      </c>
      <c r="G163" s="14"/>
      <c r="H163" s="215">
        <v>34.640000000000001</v>
      </c>
      <c r="I163" s="216"/>
      <c r="J163" s="14"/>
      <c r="K163" s="14"/>
      <c r="L163" s="212"/>
      <c r="M163" s="217"/>
      <c r="N163" s="218"/>
      <c r="O163" s="218"/>
      <c r="P163" s="218"/>
      <c r="Q163" s="218"/>
      <c r="R163" s="218"/>
      <c r="S163" s="218"/>
      <c r="T163" s="21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13" t="s">
        <v>160</v>
      </c>
      <c r="AU163" s="213" t="s">
        <v>87</v>
      </c>
      <c r="AV163" s="14" t="s">
        <v>158</v>
      </c>
      <c r="AW163" s="14" t="s">
        <v>30</v>
      </c>
      <c r="AX163" s="14" t="s">
        <v>79</v>
      </c>
      <c r="AY163" s="213" t="s">
        <v>152</v>
      </c>
    </row>
    <row r="164" s="2" customFormat="1" ht="37.8" customHeight="1">
      <c r="A164" s="38"/>
      <c r="B164" s="188"/>
      <c r="C164" s="189" t="s">
        <v>158</v>
      </c>
      <c r="D164" s="189" t="s">
        <v>154</v>
      </c>
      <c r="E164" s="190" t="s">
        <v>177</v>
      </c>
      <c r="F164" s="191" t="s">
        <v>178</v>
      </c>
      <c r="G164" s="192" t="s">
        <v>157</v>
      </c>
      <c r="H164" s="193">
        <v>10.392</v>
      </c>
      <c r="I164" s="194"/>
      <c r="J164" s="193">
        <f>ROUND(I164*H164,3)</f>
        <v>0</v>
      </c>
      <c r="K164" s="195"/>
      <c r="L164" s="39"/>
      <c r="M164" s="196" t="s">
        <v>1</v>
      </c>
      <c r="N164" s="197" t="s">
        <v>41</v>
      </c>
      <c r="O164" s="82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00" t="s">
        <v>158</v>
      </c>
      <c r="AT164" s="200" t="s">
        <v>154</v>
      </c>
      <c r="AU164" s="200" t="s">
        <v>87</v>
      </c>
      <c r="AY164" s="19" t="s">
        <v>152</v>
      </c>
      <c r="BE164" s="201">
        <f>IF(N164="základná",J164,0)</f>
        <v>0</v>
      </c>
      <c r="BF164" s="201">
        <f>IF(N164="znížená",J164,0)</f>
        <v>0</v>
      </c>
      <c r="BG164" s="201">
        <f>IF(N164="zákl. prenesená",J164,0)</f>
        <v>0</v>
      </c>
      <c r="BH164" s="201">
        <f>IF(N164="zníž. prenesená",J164,0)</f>
        <v>0</v>
      </c>
      <c r="BI164" s="201">
        <f>IF(N164="nulová",J164,0)</f>
        <v>0</v>
      </c>
      <c r="BJ164" s="19" t="s">
        <v>87</v>
      </c>
      <c r="BK164" s="202">
        <f>ROUND(I164*H164,3)</f>
        <v>0</v>
      </c>
      <c r="BL164" s="19" t="s">
        <v>158</v>
      </c>
      <c r="BM164" s="200" t="s">
        <v>179</v>
      </c>
    </row>
    <row r="165" s="13" customFormat="1">
      <c r="A165" s="13"/>
      <c r="B165" s="203"/>
      <c r="C165" s="13"/>
      <c r="D165" s="204" t="s">
        <v>160</v>
      </c>
      <c r="E165" s="205" t="s">
        <v>1</v>
      </c>
      <c r="F165" s="206" t="s">
        <v>180</v>
      </c>
      <c r="G165" s="13"/>
      <c r="H165" s="207">
        <v>10.392</v>
      </c>
      <c r="I165" s="208"/>
      <c r="J165" s="13"/>
      <c r="K165" s="13"/>
      <c r="L165" s="203"/>
      <c r="M165" s="209"/>
      <c r="N165" s="210"/>
      <c r="O165" s="210"/>
      <c r="P165" s="210"/>
      <c r="Q165" s="210"/>
      <c r="R165" s="210"/>
      <c r="S165" s="210"/>
      <c r="T165" s="21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05" t="s">
        <v>160</v>
      </c>
      <c r="AU165" s="205" t="s">
        <v>87</v>
      </c>
      <c r="AV165" s="13" t="s">
        <v>87</v>
      </c>
      <c r="AW165" s="13" t="s">
        <v>30</v>
      </c>
      <c r="AX165" s="13" t="s">
        <v>79</v>
      </c>
      <c r="AY165" s="205" t="s">
        <v>152</v>
      </c>
    </row>
    <row r="166" s="2" customFormat="1" ht="33" customHeight="1">
      <c r="A166" s="38"/>
      <c r="B166" s="188"/>
      <c r="C166" s="189" t="s">
        <v>181</v>
      </c>
      <c r="D166" s="189" t="s">
        <v>154</v>
      </c>
      <c r="E166" s="190" t="s">
        <v>182</v>
      </c>
      <c r="F166" s="191" t="s">
        <v>183</v>
      </c>
      <c r="G166" s="192" t="s">
        <v>157</v>
      </c>
      <c r="H166" s="193">
        <v>85.474999999999994</v>
      </c>
      <c r="I166" s="194"/>
      <c r="J166" s="193">
        <f>ROUND(I166*H166,3)</f>
        <v>0</v>
      </c>
      <c r="K166" s="195"/>
      <c r="L166" s="39"/>
      <c r="M166" s="196" t="s">
        <v>1</v>
      </c>
      <c r="N166" s="197" t="s">
        <v>41</v>
      </c>
      <c r="O166" s="82"/>
      <c r="P166" s="198">
        <f>O166*H166</f>
        <v>0</v>
      </c>
      <c r="Q166" s="198">
        <v>0</v>
      </c>
      <c r="R166" s="198">
        <f>Q166*H166</f>
        <v>0</v>
      </c>
      <c r="S166" s="198">
        <v>0</v>
      </c>
      <c r="T166" s="199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00" t="s">
        <v>158</v>
      </c>
      <c r="AT166" s="200" t="s">
        <v>154</v>
      </c>
      <c r="AU166" s="200" t="s">
        <v>87</v>
      </c>
      <c r="AY166" s="19" t="s">
        <v>152</v>
      </c>
      <c r="BE166" s="201">
        <f>IF(N166="základná",J166,0)</f>
        <v>0</v>
      </c>
      <c r="BF166" s="201">
        <f>IF(N166="znížená",J166,0)</f>
        <v>0</v>
      </c>
      <c r="BG166" s="201">
        <f>IF(N166="zákl. prenesená",J166,0)</f>
        <v>0</v>
      </c>
      <c r="BH166" s="201">
        <f>IF(N166="zníž. prenesená",J166,0)</f>
        <v>0</v>
      </c>
      <c r="BI166" s="201">
        <f>IF(N166="nulová",J166,0)</f>
        <v>0</v>
      </c>
      <c r="BJ166" s="19" t="s">
        <v>87</v>
      </c>
      <c r="BK166" s="202">
        <f>ROUND(I166*H166,3)</f>
        <v>0</v>
      </c>
      <c r="BL166" s="19" t="s">
        <v>158</v>
      </c>
      <c r="BM166" s="200" t="s">
        <v>184</v>
      </c>
    </row>
    <row r="167" s="13" customFormat="1">
      <c r="A167" s="13"/>
      <c r="B167" s="203"/>
      <c r="C167" s="13"/>
      <c r="D167" s="204" t="s">
        <v>160</v>
      </c>
      <c r="E167" s="205" t="s">
        <v>1</v>
      </c>
      <c r="F167" s="206" t="s">
        <v>185</v>
      </c>
      <c r="G167" s="13"/>
      <c r="H167" s="207">
        <v>85.474999999999994</v>
      </c>
      <c r="I167" s="208"/>
      <c r="J167" s="13"/>
      <c r="K167" s="13"/>
      <c r="L167" s="203"/>
      <c r="M167" s="209"/>
      <c r="N167" s="210"/>
      <c r="O167" s="210"/>
      <c r="P167" s="210"/>
      <c r="Q167" s="210"/>
      <c r="R167" s="210"/>
      <c r="S167" s="210"/>
      <c r="T167" s="21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05" t="s">
        <v>160</v>
      </c>
      <c r="AU167" s="205" t="s">
        <v>87</v>
      </c>
      <c r="AV167" s="13" t="s">
        <v>87</v>
      </c>
      <c r="AW167" s="13" t="s">
        <v>30</v>
      </c>
      <c r="AX167" s="13" t="s">
        <v>79</v>
      </c>
      <c r="AY167" s="205" t="s">
        <v>152</v>
      </c>
    </row>
    <row r="168" s="2" customFormat="1" ht="49.05" customHeight="1">
      <c r="A168" s="38"/>
      <c r="B168" s="188"/>
      <c r="C168" s="189" t="s">
        <v>186</v>
      </c>
      <c r="D168" s="189" t="s">
        <v>154</v>
      </c>
      <c r="E168" s="190" t="s">
        <v>187</v>
      </c>
      <c r="F168" s="191" t="s">
        <v>188</v>
      </c>
      <c r="G168" s="192" t="s">
        <v>157</v>
      </c>
      <c r="H168" s="193">
        <v>1111.175</v>
      </c>
      <c r="I168" s="194"/>
      <c r="J168" s="193">
        <f>ROUND(I168*H168,3)</f>
        <v>0</v>
      </c>
      <c r="K168" s="195"/>
      <c r="L168" s="39"/>
      <c r="M168" s="196" t="s">
        <v>1</v>
      </c>
      <c r="N168" s="197" t="s">
        <v>41</v>
      </c>
      <c r="O168" s="82"/>
      <c r="P168" s="198">
        <f>O168*H168</f>
        <v>0</v>
      </c>
      <c r="Q168" s="198">
        <v>0</v>
      </c>
      <c r="R168" s="198">
        <f>Q168*H168</f>
        <v>0</v>
      </c>
      <c r="S168" s="198">
        <v>0</v>
      </c>
      <c r="T168" s="199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00" t="s">
        <v>158</v>
      </c>
      <c r="AT168" s="200" t="s">
        <v>154</v>
      </c>
      <c r="AU168" s="200" t="s">
        <v>87</v>
      </c>
      <c r="AY168" s="19" t="s">
        <v>152</v>
      </c>
      <c r="BE168" s="201">
        <f>IF(N168="základná",J168,0)</f>
        <v>0</v>
      </c>
      <c r="BF168" s="201">
        <f>IF(N168="znížená",J168,0)</f>
        <v>0</v>
      </c>
      <c r="BG168" s="201">
        <f>IF(N168="zákl. prenesená",J168,0)</f>
        <v>0</v>
      </c>
      <c r="BH168" s="201">
        <f>IF(N168="zníž. prenesená",J168,0)</f>
        <v>0</v>
      </c>
      <c r="BI168" s="201">
        <f>IF(N168="nulová",J168,0)</f>
        <v>0</v>
      </c>
      <c r="BJ168" s="19" t="s">
        <v>87</v>
      </c>
      <c r="BK168" s="202">
        <f>ROUND(I168*H168,3)</f>
        <v>0</v>
      </c>
      <c r="BL168" s="19" t="s">
        <v>158</v>
      </c>
      <c r="BM168" s="200" t="s">
        <v>189</v>
      </c>
    </row>
    <row r="169" s="13" customFormat="1">
      <c r="A169" s="13"/>
      <c r="B169" s="203"/>
      <c r="C169" s="13"/>
      <c r="D169" s="204" t="s">
        <v>160</v>
      </c>
      <c r="E169" s="13"/>
      <c r="F169" s="206" t="s">
        <v>190</v>
      </c>
      <c r="G169" s="13"/>
      <c r="H169" s="207">
        <v>1111.175</v>
      </c>
      <c r="I169" s="208"/>
      <c r="J169" s="13"/>
      <c r="K169" s="13"/>
      <c r="L169" s="203"/>
      <c r="M169" s="209"/>
      <c r="N169" s="210"/>
      <c r="O169" s="210"/>
      <c r="P169" s="210"/>
      <c r="Q169" s="210"/>
      <c r="R169" s="210"/>
      <c r="S169" s="210"/>
      <c r="T169" s="21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05" t="s">
        <v>160</v>
      </c>
      <c r="AU169" s="205" t="s">
        <v>87</v>
      </c>
      <c r="AV169" s="13" t="s">
        <v>87</v>
      </c>
      <c r="AW169" s="13" t="s">
        <v>3</v>
      </c>
      <c r="AX169" s="13" t="s">
        <v>79</v>
      </c>
      <c r="AY169" s="205" t="s">
        <v>152</v>
      </c>
    </row>
    <row r="170" s="2" customFormat="1" ht="24.15" customHeight="1">
      <c r="A170" s="38"/>
      <c r="B170" s="188"/>
      <c r="C170" s="189" t="s">
        <v>191</v>
      </c>
      <c r="D170" s="189" t="s">
        <v>154</v>
      </c>
      <c r="E170" s="190" t="s">
        <v>192</v>
      </c>
      <c r="F170" s="191" t="s">
        <v>193</v>
      </c>
      <c r="G170" s="192" t="s">
        <v>157</v>
      </c>
      <c r="H170" s="193">
        <v>50.853000000000002</v>
      </c>
      <c r="I170" s="194"/>
      <c r="J170" s="193">
        <f>ROUND(I170*H170,3)</f>
        <v>0</v>
      </c>
      <c r="K170" s="195"/>
      <c r="L170" s="39"/>
      <c r="M170" s="196" t="s">
        <v>1</v>
      </c>
      <c r="N170" s="197" t="s">
        <v>41</v>
      </c>
      <c r="O170" s="82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00" t="s">
        <v>158</v>
      </c>
      <c r="AT170" s="200" t="s">
        <v>154</v>
      </c>
      <c r="AU170" s="200" t="s">
        <v>87</v>
      </c>
      <c r="AY170" s="19" t="s">
        <v>152</v>
      </c>
      <c r="BE170" s="201">
        <f>IF(N170="základná",J170,0)</f>
        <v>0</v>
      </c>
      <c r="BF170" s="201">
        <f>IF(N170="znížená",J170,0)</f>
        <v>0</v>
      </c>
      <c r="BG170" s="201">
        <f>IF(N170="zákl. prenesená",J170,0)</f>
        <v>0</v>
      </c>
      <c r="BH170" s="201">
        <f>IF(N170="zníž. prenesená",J170,0)</f>
        <v>0</v>
      </c>
      <c r="BI170" s="201">
        <f>IF(N170="nulová",J170,0)</f>
        <v>0</v>
      </c>
      <c r="BJ170" s="19" t="s">
        <v>87</v>
      </c>
      <c r="BK170" s="202">
        <f>ROUND(I170*H170,3)</f>
        <v>0</v>
      </c>
      <c r="BL170" s="19" t="s">
        <v>158</v>
      </c>
      <c r="BM170" s="200" t="s">
        <v>194</v>
      </c>
    </row>
    <row r="171" s="2" customFormat="1" ht="16.5" customHeight="1">
      <c r="A171" s="38"/>
      <c r="B171" s="188"/>
      <c r="C171" s="189" t="s">
        <v>195</v>
      </c>
      <c r="D171" s="189" t="s">
        <v>154</v>
      </c>
      <c r="E171" s="190" t="s">
        <v>196</v>
      </c>
      <c r="F171" s="191" t="s">
        <v>197</v>
      </c>
      <c r="G171" s="192" t="s">
        <v>157</v>
      </c>
      <c r="H171" s="193">
        <v>85.474999999999994</v>
      </c>
      <c r="I171" s="194"/>
      <c r="J171" s="193">
        <f>ROUND(I171*H171,3)</f>
        <v>0</v>
      </c>
      <c r="K171" s="195"/>
      <c r="L171" s="39"/>
      <c r="M171" s="196" t="s">
        <v>1</v>
      </c>
      <c r="N171" s="197" t="s">
        <v>41</v>
      </c>
      <c r="O171" s="82"/>
      <c r="P171" s="198">
        <f>O171*H171</f>
        <v>0</v>
      </c>
      <c r="Q171" s="198">
        <v>0</v>
      </c>
      <c r="R171" s="198">
        <f>Q171*H171</f>
        <v>0</v>
      </c>
      <c r="S171" s="198">
        <v>0</v>
      </c>
      <c r="T171" s="199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00" t="s">
        <v>158</v>
      </c>
      <c r="AT171" s="200" t="s">
        <v>154</v>
      </c>
      <c r="AU171" s="200" t="s">
        <v>87</v>
      </c>
      <c r="AY171" s="19" t="s">
        <v>152</v>
      </c>
      <c r="BE171" s="201">
        <f>IF(N171="základná",J171,0)</f>
        <v>0</v>
      </c>
      <c r="BF171" s="201">
        <f>IF(N171="znížená",J171,0)</f>
        <v>0</v>
      </c>
      <c r="BG171" s="201">
        <f>IF(N171="zákl. prenesená",J171,0)</f>
        <v>0</v>
      </c>
      <c r="BH171" s="201">
        <f>IF(N171="zníž. prenesená",J171,0)</f>
        <v>0</v>
      </c>
      <c r="BI171" s="201">
        <f>IF(N171="nulová",J171,0)</f>
        <v>0</v>
      </c>
      <c r="BJ171" s="19" t="s">
        <v>87</v>
      </c>
      <c r="BK171" s="202">
        <f>ROUND(I171*H171,3)</f>
        <v>0</v>
      </c>
      <c r="BL171" s="19" t="s">
        <v>158</v>
      </c>
      <c r="BM171" s="200" t="s">
        <v>198</v>
      </c>
    </row>
    <row r="172" s="2" customFormat="1" ht="24.15" customHeight="1">
      <c r="A172" s="38"/>
      <c r="B172" s="188"/>
      <c r="C172" s="189" t="s">
        <v>199</v>
      </c>
      <c r="D172" s="189" t="s">
        <v>154</v>
      </c>
      <c r="E172" s="190" t="s">
        <v>200</v>
      </c>
      <c r="F172" s="191" t="s">
        <v>201</v>
      </c>
      <c r="G172" s="192" t="s">
        <v>202</v>
      </c>
      <c r="H172" s="193">
        <v>145.30799999999999</v>
      </c>
      <c r="I172" s="194"/>
      <c r="J172" s="193">
        <f>ROUND(I172*H172,3)</f>
        <v>0</v>
      </c>
      <c r="K172" s="195"/>
      <c r="L172" s="39"/>
      <c r="M172" s="196" t="s">
        <v>1</v>
      </c>
      <c r="N172" s="197" t="s">
        <v>41</v>
      </c>
      <c r="O172" s="82"/>
      <c r="P172" s="198">
        <f>O172*H172</f>
        <v>0</v>
      </c>
      <c r="Q172" s="198">
        <v>0</v>
      </c>
      <c r="R172" s="198">
        <f>Q172*H172</f>
        <v>0</v>
      </c>
      <c r="S172" s="198">
        <v>0</v>
      </c>
      <c r="T172" s="199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00" t="s">
        <v>158</v>
      </c>
      <c r="AT172" s="200" t="s">
        <v>154</v>
      </c>
      <c r="AU172" s="200" t="s">
        <v>87</v>
      </c>
      <c r="AY172" s="19" t="s">
        <v>152</v>
      </c>
      <c r="BE172" s="201">
        <f>IF(N172="základná",J172,0)</f>
        <v>0</v>
      </c>
      <c r="BF172" s="201">
        <f>IF(N172="znížená",J172,0)</f>
        <v>0</v>
      </c>
      <c r="BG172" s="201">
        <f>IF(N172="zákl. prenesená",J172,0)</f>
        <v>0</v>
      </c>
      <c r="BH172" s="201">
        <f>IF(N172="zníž. prenesená",J172,0)</f>
        <v>0</v>
      </c>
      <c r="BI172" s="201">
        <f>IF(N172="nulová",J172,0)</f>
        <v>0</v>
      </c>
      <c r="BJ172" s="19" t="s">
        <v>87</v>
      </c>
      <c r="BK172" s="202">
        <f>ROUND(I172*H172,3)</f>
        <v>0</v>
      </c>
      <c r="BL172" s="19" t="s">
        <v>158</v>
      </c>
      <c r="BM172" s="200" t="s">
        <v>203</v>
      </c>
    </row>
    <row r="173" s="13" customFormat="1">
      <c r="A173" s="13"/>
      <c r="B173" s="203"/>
      <c r="C173" s="13"/>
      <c r="D173" s="204" t="s">
        <v>160</v>
      </c>
      <c r="E173" s="205" t="s">
        <v>1</v>
      </c>
      <c r="F173" s="206" t="s">
        <v>204</v>
      </c>
      <c r="G173" s="13"/>
      <c r="H173" s="207">
        <v>145.30799999999999</v>
      </c>
      <c r="I173" s="208"/>
      <c r="J173" s="13"/>
      <c r="K173" s="13"/>
      <c r="L173" s="203"/>
      <c r="M173" s="209"/>
      <c r="N173" s="210"/>
      <c r="O173" s="210"/>
      <c r="P173" s="210"/>
      <c r="Q173" s="210"/>
      <c r="R173" s="210"/>
      <c r="S173" s="210"/>
      <c r="T173" s="21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05" t="s">
        <v>160</v>
      </c>
      <c r="AU173" s="205" t="s">
        <v>87</v>
      </c>
      <c r="AV173" s="13" t="s">
        <v>87</v>
      </c>
      <c r="AW173" s="13" t="s">
        <v>30</v>
      </c>
      <c r="AX173" s="13" t="s">
        <v>79</v>
      </c>
      <c r="AY173" s="205" t="s">
        <v>152</v>
      </c>
    </row>
    <row r="174" s="12" customFormat="1" ht="22.8" customHeight="1">
      <c r="A174" s="12"/>
      <c r="B174" s="175"/>
      <c r="C174" s="12"/>
      <c r="D174" s="176" t="s">
        <v>74</v>
      </c>
      <c r="E174" s="186" t="s">
        <v>87</v>
      </c>
      <c r="F174" s="186" t="s">
        <v>205</v>
      </c>
      <c r="G174" s="12"/>
      <c r="H174" s="12"/>
      <c r="I174" s="178"/>
      <c r="J174" s="187">
        <f>BK174</f>
        <v>0</v>
      </c>
      <c r="K174" s="12"/>
      <c r="L174" s="175"/>
      <c r="M174" s="180"/>
      <c r="N174" s="181"/>
      <c r="O174" s="181"/>
      <c r="P174" s="182">
        <f>SUM(P175:P207)</f>
        <v>0</v>
      </c>
      <c r="Q174" s="181"/>
      <c r="R174" s="182">
        <f>SUM(R175:R207)</f>
        <v>214.35086074529099</v>
      </c>
      <c r="S174" s="181"/>
      <c r="T174" s="183">
        <f>SUM(T175:T207)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76" t="s">
        <v>79</v>
      </c>
      <c r="AT174" s="184" t="s">
        <v>74</v>
      </c>
      <c r="AU174" s="184" t="s">
        <v>79</v>
      </c>
      <c r="AY174" s="176" t="s">
        <v>152</v>
      </c>
      <c r="BK174" s="185">
        <f>SUM(BK175:BK207)</f>
        <v>0</v>
      </c>
    </row>
    <row r="175" s="2" customFormat="1" ht="16.5" customHeight="1">
      <c r="A175" s="38"/>
      <c r="B175" s="188"/>
      <c r="C175" s="189" t="s">
        <v>206</v>
      </c>
      <c r="D175" s="189" t="s">
        <v>154</v>
      </c>
      <c r="E175" s="190" t="s">
        <v>207</v>
      </c>
      <c r="F175" s="191" t="s">
        <v>208</v>
      </c>
      <c r="G175" s="192" t="s">
        <v>157</v>
      </c>
      <c r="H175" s="193">
        <v>3.3540000000000001</v>
      </c>
      <c r="I175" s="194"/>
      <c r="J175" s="193">
        <f>ROUND(I175*H175,3)</f>
        <v>0</v>
      </c>
      <c r="K175" s="195"/>
      <c r="L175" s="39"/>
      <c r="M175" s="196" t="s">
        <v>1</v>
      </c>
      <c r="N175" s="197" t="s">
        <v>41</v>
      </c>
      <c r="O175" s="82"/>
      <c r="P175" s="198">
        <f>O175*H175</f>
        <v>0</v>
      </c>
      <c r="Q175" s="198">
        <v>2.0663999999999998</v>
      </c>
      <c r="R175" s="198">
        <f>Q175*H175</f>
        <v>6.9307055999999996</v>
      </c>
      <c r="S175" s="198">
        <v>0</v>
      </c>
      <c r="T175" s="199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00" t="s">
        <v>158</v>
      </c>
      <c r="AT175" s="200" t="s">
        <v>154</v>
      </c>
      <c r="AU175" s="200" t="s">
        <v>87</v>
      </c>
      <c r="AY175" s="19" t="s">
        <v>152</v>
      </c>
      <c r="BE175" s="201">
        <f>IF(N175="základná",J175,0)</f>
        <v>0</v>
      </c>
      <c r="BF175" s="201">
        <f>IF(N175="znížená",J175,0)</f>
        <v>0</v>
      </c>
      <c r="BG175" s="201">
        <f>IF(N175="zákl. prenesená",J175,0)</f>
        <v>0</v>
      </c>
      <c r="BH175" s="201">
        <f>IF(N175="zníž. prenesená",J175,0)</f>
        <v>0</v>
      </c>
      <c r="BI175" s="201">
        <f>IF(N175="nulová",J175,0)</f>
        <v>0</v>
      </c>
      <c r="BJ175" s="19" t="s">
        <v>87</v>
      </c>
      <c r="BK175" s="202">
        <f>ROUND(I175*H175,3)</f>
        <v>0</v>
      </c>
      <c r="BL175" s="19" t="s">
        <v>158</v>
      </c>
      <c r="BM175" s="200" t="s">
        <v>209</v>
      </c>
    </row>
    <row r="176" s="13" customFormat="1">
      <c r="A176" s="13"/>
      <c r="B176" s="203"/>
      <c r="C176" s="13"/>
      <c r="D176" s="204" t="s">
        <v>160</v>
      </c>
      <c r="E176" s="205" t="s">
        <v>1</v>
      </c>
      <c r="F176" s="206" t="s">
        <v>210</v>
      </c>
      <c r="G176" s="13"/>
      <c r="H176" s="207">
        <v>3.0539999999999998</v>
      </c>
      <c r="I176" s="208"/>
      <c r="J176" s="13"/>
      <c r="K176" s="13"/>
      <c r="L176" s="203"/>
      <c r="M176" s="209"/>
      <c r="N176" s="210"/>
      <c r="O176" s="210"/>
      <c r="P176" s="210"/>
      <c r="Q176" s="210"/>
      <c r="R176" s="210"/>
      <c r="S176" s="210"/>
      <c r="T176" s="21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05" t="s">
        <v>160</v>
      </c>
      <c r="AU176" s="205" t="s">
        <v>87</v>
      </c>
      <c r="AV176" s="13" t="s">
        <v>87</v>
      </c>
      <c r="AW176" s="13" t="s">
        <v>30</v>
      </c>
      <c r="AX176" s="13" t="s">
        <v>75</v>
      </c>
      <c r="AY176" s="205" t="s">
        <v>152</v>
      </c>
    </row>
    <row r="177" s="13" customFormat="1">
      <c r="A177" s="13"/>
      <c r="B177" s="203"/>
      <c r="C177" s="13"/>
      <c r="D177" s="204" t="s">
        <v>160</v>
      </c>
      <c r="E177" s="205" t="s">
        <v>1</v>
      </c>
      <c r="F177" s="206" t="s">
        <v>211</v>
      </c>
      <c r="G177" s="13"/>
      <c r="H177" s="207">
        <v>0.29999999999999999</v>
      </c>
      <c r="I177" s="208"/>
      <c r="J177" s="13"/>
      <c r="K177" s="13"/>
      <c r="L177" s="203"/>
      <c r="M177" s="209"/>
      <c r="N177" s="210"/>
      <c r="O177" s="210"/>
      <c r="P177" s="210"/>
      <c r="Q177" s="210"/>
      <c r="R177" s="210"/>
      <c r="S177" s="210"/>
      <c r="T177" s="21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05" t="s">
        <v>160</v>
      </c>
      <c r="AU177" s="205" t="s">
        <v>87</v>
      </c>
      <c r="AV177" s="13" t="s">
        <v>87</v>
      </c>
      <c r="AW177" s="13" t="s">
        <v>30</v>
      </c>
      <c r="AX177" s="13" t="s">
        <v>75</v>
      </c>
      <c r="AY177" s="205" t="s">
        <v>152</v>
      </c>
    </row>
    <row r="178" s="14" customFormat="1">
      <c r="A178" s="14"/>
      <c r="B178" s="212"/>
      <c r="C178" s="14"/>
      <c r="D178" s="204" t="s">
        <v>160</v>
      </c>
      <c r="E178" s="213" t="s">
        <v>1</v>
      </c>
      <c r="F178" s="214" t="s">
        <v>164</v>
      </c>
      <c r="G178" s="14"/>
      <c r="H178" s="215">
        <v>3.3540000000000001</v>
      </c>
      <c r="I178" s="216"/>
      <c r="J178" s="14"/>
      <c r="K178" s="14"/>
      <c r="L178" s="212"/>
      <c r="M178" s="217"/>
      <c r="N178" s="218"/>
      <c r="O178" s="218"/>
      <c r="P178" s="218"/>
      <c r="Q178" s="218"/>
      <c r="R178" s="218"/>
      <c r="S178" s="218"/>
      <c r="T178" s="21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13" t="s">
        <v>160</v>
      </c>
      <c r="AU178" s="213" t="s">
        <v>87</v>
      </c>
      <c r="AV178" s="14" t="s">
        <v>158</v>
      </c>
      <c r="AW178" s="14" t="s">
        <v>30</v>
      </c>
      <c r="AX178" s="14" t="s">
        <v>79</v>
      </c>
      <c r="AY178" s="213" t="s">
        <v>152</v>
      </c>
    </row>
    <row r="179" s="2" customFormat="1" ht="24.15" customHeight="1">
      <c r="A179" s="38"/>
      <c r="B179" s="188"/>
      <c r="C179" s="189" t="s">
        <v>212</v>
      </c>
      <c r="D179" s="189" t="s">
        <v>154</v>
      </c>
      <c r="E179" s="190" t="s">
        <v>213</v>
      </c>
      <c r="F179" s="191" t="s">
        <v>214</v>
      </c>
      <c r="G179" s="192" t="s">
        <v>157</v>
      </c>
      <c r="H179" s="193">
        <v>33.866999999999997</v>
      </c>
      <c r="I179" s="194"/>
      <c r="J179" s="193">
        <f>ROUND(I179*H179,3)</f>
        <v>0</v>
      </c>
      <c r="K179" s="195"/>
      <c r="L179" s="39"/>
      <c r="M179" s="196" t="s">
        <v>1</v>
      </c>
      <c r="N179" s="197" t="s">
        <v>41</v>
      </c>
      <c r="O179" s="82"/>
      <c r="P179" s="198">
        <f>O179*H179</f>
        <v>0</v>
      </c>
      <c r="Q179" s="198">
        <v>2.0699999999999998</v>
      </c>
      <c r="R179" s="198">
        <f>Q179*H179</f>
        <v>70.104689999999991</v>
      </c>
      <c r="S179" s="198">
        <v>0</v>
      </c>
      <c r="T179" s="199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00" t="s">
        <v>158</v>
      </c>
      <c r="AT179" s="200" t="s">
        <v>154</v>
      </c>
      <c r="AU179" s="200" t="s">
        <v>87</v>
      </c>
      <c r="AY179" s="19" t="s">
        <v>152</v>
      </c>
      <c r="BE179" s="201">
        <f>IF(N179="základná",J179,0)</f>
        <v>0</v>
      </c>
      <c r="BF179" s="201">
        <f>IF(N179="znížená",J179,0)</f>
        <v>0</v>
      </c>
      <c r="BG179" s="201">
        <f>IF(N179="zákl. prenesená",J179,0)</f>
        <v>0</v>
      </c>
      <c r="BH179" s="201">
        <f>IF(N179="zníž. prenesená",J179,0)</f>
        <v>0</v>
      </c>
      <c r="BI179" s="201">
        <f>IF(N179="nulová",J179,0)</f>
        <v>0</v>
      </c>
      <c r="BJ179" s="19" t="s">
        <v>87</v>
      </c>
      <c r="BK179" s="202">
        <f>ROUND(I179*H179,3)</f>
        <v>0</v>
      </c>
      <c r="BL179" s="19" t="s">
        <v>158</v>
      </c>
      <c r="BM179" s="200" t="s">
        <v>215</v>
      </c>
    </row>
    <row r="180" s="13" customFormat="1">
      <c r="A180" s="13"/>
      <c r="B180" s="203"/>
      <c r="C180" s="13"/>
      <c r="D180" s="204" t="s">
        <v>160</v>
      </c>
      <c r="E180" s="205" t="s">
        <v>1</v>
      </c>
      <c r="F180" s="206" t="s">
        <v>216</v>
      </c>
      <c r="G180" s="13"/>
      <c r="H180" s="207">
        <v>23.763000000000002</v>
      </c>
      <c r="I180" s="208"/>
      <c r="J180" s="13"/>
      <c r="K180" s="13"/>
      <c r="L180" s="203"/>
      <c r="M180" s="209"/>
      <c r="N180" s="210"/>
      <c r="O180" s="210"/>
      <c r="P180" s="210"/>
      <c r="Q180" s="210"/>
      <c r="R180" s="210"/>
      <c r="S180" s="210"/>
      <c r="T180" s="21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05" t="s">
        <v>160</v>
      </c>
      <c r="AU180" s="205" t="s">
        <v>87</v>
      </c>
      <c r="AV180" s="13" t="s">
        <v>87</v>
      </c>
      <c r="AW180" s="13" t="s">
        <v>30</v>
      </c>
      <c r="AX180" s="13" t="s">
        <v>75</v>
      </c>
      <c r="AY180" s="205" t="s">
        <v>152</v>
      </c>
    </row>
    <row r="181" s="13" customFormat="1">
      <c r="A181" s="13"/>
      <c r="B181" s="203"/>
      <c r="C181" s="13"/>
      <c r="D181" s="204" t="s">
        <v>160</v>
      </c>
      <c r="E181" s="205" t="s">
        <v>1</v>
      </c>
      <c r="F181" s="206" t="s">
        <v>217</v>
      </c>
      <c r="G181" s="13"/>
      <c r="H181" s="207">
        <v>10.103999999999999</v>
      </c>
      <c r="I181" s="208"/>
      <c r="J181" s="13"/>
      <c r="K181" s="13"/>
      <c r="L181" s="203"/>
      <c r="M181" s="209"/>
      <c r="N181" s="210"/>
      <c r="O181" s="210"/>
      <c r="P181" s="210"/>
      <c r="Q181" s="210"/>
      <c r="R181" s="210"/>
      <c r="S181" s="210"/>
      <c r="T181" s="21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05" t="s">
        <v>160</v>
      </c>
      <c r="AU181" s="205" t="s">
        <v>87</v>
      </c>
      <c r="AV181" s="13" t="s">
        <v>87</v>
      </c>
      <c r="AW181" s="13" t="s">
        <v>30</v>
      </c>
      <c r="AX181" s="13" t="s">
        <v>75</v>
      </c>
      <c r="AY181" s="205" t="s">
        <v>152</v>
      </c>
    </row>
    <row r="182" s="14" customFormat="1">
      <c r="A182" s="14"/>
      <c r="B182" s="212"/>
      <c r="C182" s="14"/>
      <c r="D182" s="204" t="s">
        <v>160</v>
      </c>
      <c r="E182" s="213" t="s">
        <v>1</v>
      </c>
      <c r="F182" s="214" t="s">
        <v>164</v>
      </c>
      <c r="G182" s="14"/>
      <c r="H182" s="215">
        <v>33.866999999999997</v>
      </c>
      <c r="I182" s="216"/>
      <c r="J182" s="14"/>
      <c r="K182" s="14"/>
      <c r="L182" s="212"/>
      <c r="M182" s="217"/>
      <c r="N182" s="218"/>
      <c r="O182" s="218"/>
      <c r="P182" s="218"/>
      <c r="Q182" s="218"/>
      <c r="R182" s="218"/>
      <c r="S182" s="218"/>
      <c r="T182" s="21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13" t="s">
        <v>160</v>
      </c>
      <c r="AU182" s="213" t="s">
        <v>87</v>
      </c>
      <c r="AV182" s="14" t="s">
        <v>158</v>
      </c>
      <c r="AW182" s="14" t="s">
        <v>30</v>
      </c>
      <c r="AX182" s="14" t="s">
        <v>79</v>
      </c>
      <c r="AY182" s="213" t="s">
        <v>152</v>
      </c>
    </row>
    <row r="183" s="2" customFormat="1" ht="24.15" customHeight="1">
      <c r="A183" s="38"/>
      <c r="B183" s="188"/>
      <c r="C183" s="189" t="s">
        <v>218</v>
      </c>
      <c r="D183" s="189" t="s">
        <v>154</v>
      </c>
      <c r="E183" s="190" t="s">
        <v>219</v>
      </c>
      <c r="F183" s="191" t="s">
        <v>220</v>
      </c>
      <c r="G183" s="192" t="s">
        <v>157</v>
      </c>
      <c r="H183" s="193">
        <v>28.523</v>
      </c>
      <c r="I183" s="194"/>
      <c r="J183" s="193">
        <f>ROUND(I183*H183,3)</f>
        <v>0</v>
      </c>
      <c r="K183" s="195"/>
      <c r="L183" s="39"/>
      <c r="M183" s="196" t="s">
        <v>1</v>
      </c>
      <c r="N183" s="197" t="s">
        <v>41</v>
      </c>
      <c r="O183" s="82"/>
      <c r="P183" s="198">
        <f>O183*H183</f>
        <v>0</v>
      </c>
      <c r="Q183" s="198">
        <v>2.2151342039999999</v>
      </c>
      <c r="R183" s="198">
        <f>Q183*H183</f>
        <v>63.182272900691999</v>
      </c>
      <c r="S183" s="198">
        <v>0</v>
      </c>
      <c r="T183" s="199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00" t="s">
        <v>158</v>
      </c>
      <c r="AT183" s="200" t="s">
        <v>154</v>
      </c>
      <c r="AU183" s="200" t="s">
        <v>87</v>
      </c>
      <c r="AY183" s="19" t="s">
        <v>152</v>
      </c>
      <c r="BE183" s="201">
        <f>IF(N183="základná",J183,0)</f>
        <v>0</v>
      </c>
      <c r="BF183" s="201">
        <f>IF(N183="znížená",J183,0)</f>
        <v>0</v>
      </c>
      <c r="BG183" s="201">
        <f>IF(N183="zákl. prenesená",J183,0)</f>
        <v>0</v>
      </c>
      <c r="BH183" s="201">
        <f>IF(N183="zníž. prenesená",J183,0)</f>
        <v>0</v>
      </c>
      <c r="BI183" s="201">
        <f>IF(N183="nulová",J183,0)</f>
        <v>0</v>
      </c>
      <c r="BJ183" s="19" t="s">
        <v>87</v>
      </c>
      <c r="BK183" s="202">
        <f>ROUND(I183*H183,3)</f>
        <v>0</v>
      </c>
      <c r="BL183" s="19" t="s">
        <v>158</v>
      </c>
      <c r="BM183" s="200" t="s">
        <v>221</v>
      </c>
    </row>
    <row r="184" s="13" customFormat="1">
      <c r="A184" s="13"/>
      <c r="B184" s="203"/>
      <c r="C184" s="13"/>
      <c r="D184" s="204" t="s">
        <v>160</v>
      </c>
      <c r="E184" s="205" t="s">
        <v>1</v>
      </c>
      <c r="F184" s="206" t="s">
        <v>222</v>
      </c>
      <c r="G184" s="13"/>
      <c r="H184" s="207">
        <v>27.164999999999999</v>
      </c>
      <c r="I184" s="208"/>
      <c r="J184" s="13"/>
      <c r="K184" s="13"/>
      <c r="L184" s="203"/>
      <c r="M184" s="209"/>
      <c r="N184" s="210"/>
      <c r="O184" s="210"/>
      <c r="P184" s="210"/>
      <c r="Q184" s="210"/>
      <c r="R184" s="210"/>
      <c r="S184" s="210"/>
      <c r="T184" s="21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05" t="s">
        <v>160</v>
      </c>
      <c r="AU184" s="205" t="s">
        <v>87</v>
      </c>
      <c r="AV184" s="13" t="s">
        <v>87</v>
      </c>
      <c r="AW184" s="13" t="s">
        <v>30</v>
      </c>
      <c r="AX184" s="13" t="s">
        <v>75</v>
      </c>
      <c r="AY184" s="205" t="s">
        <v>152</v>
      </c>
    </row>
    <row r="185" s="13" customFormat="1">
      <c r="A185" s="13"/>
      <c r="B185" s="203"/>
      <c r="C185" s="13"/>
      <c r="D185" s="204" t="s">
        <v>160</v>
      </c>
      <c r="E185" s="205" t="s">
        <v>1</v>
      </c>
      <c r="F185" s="206" t="s">
        <v>223</v>
      </c>
      <c r="G185" s="13"/>
      <c r="H185" s="207">
        <v>28.523</v>
      </c>
      <c r="I185" s="208"/>
      <c r="J185" s="13"/>
      <c r="K185" s="13"/>
      <c r="L185" s="203"/>
      <c r="M185" s="209"/>
      <c r="N185" s="210"/>
      <c r="O185" s="210"/>
      <c r="P185" s="210"/>
      <c r="Q185" s="210"/>
      <c r="R185" s="210"/>
      <c r="S185" s="210"/>
      <c r="T185" s="21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05" t="s">
        <v>160</v>
      </c>
      <c r="AU185" s="205" t="s">
        <v>87</v>
      </c>
      <c r="AV185" s="13" t="s">
        <v>87</v>
      </c>
      <c r="AW185" s="13" t="s">
        <v>30</v>
      </c>
      <c r="AX185" s="13" t="s">
        <v>79</v>
      </c>
      <c r="AY185" s="205" t="s">
        <v>152</v>
      </c>
    </row>
    <row r="186" s="2" customFormat="1" ht="21.75" customHeight="1">
      <c r="A186" s="38"/>
      <c r="B186" s="188"/>
      <c r="C186" s="189" t="s">
        <v>224</v>
      </c>
      <c r="D186" s="189" t="s">
        <v>154</v>
      </c>
      <c r="E186" s="190" t="s">
        <v>225</v>
      </c>
      <c r="F186" s="191" t="s">
        <v>226</v>
      </c>
      <c r="G186" s="192" t="s">
        <v>227</v>
      </c>
      <c r="H186" s="193">
        <v>8.7449999999999992</v>
      </c>
      <c r="I186" s="194"/>
      <c r="J186" s="193">
        <f>ROUND(I186*H186,3)</f>
        <v>0</v>
      </c>
      <c r="K186" s="195"/>
      <c r="L186" s="39"/>
      <c r="M186" s="196" t="s">
        <v>1</v>
      </c>
      <c r="N186" s="197" t="s">
        <v>41</v>
      </c>
      <c r="O186" s="82"/>
      <c r="P186" s="198">
        <f>O186*H186</f>
        <v>0</v>
      </c>
      <c r="Q186" s="198">
        <v>0.011492455</v>
      </c>
      <c r="R186" s="198">
        <f>Q186*H186</f>
        <v>0.100501518975</v>
      </c>
      <c r="S186" s="198">
        <v>0</v>
      </c>
      <c r="T186" s="199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00" t="s">
        <v>158</v>
      </c>
      <c r="AT186" s="200" t="s">
        <v>154</v>
      </c>
      <c r="AU186" s="200" t="s">
        <v>87</v>
      </c>
      <c r="AY186" s="19" t="s">
        <v>152</v>
      </c>
      <c r="BE186" s="201">
        <f>IF(N186="základná",J186,0)</f>
        <v>0</v>
      </c>
      <c r="BF186" s="201">
        <f>IF(N186="znížená",J186,0)</f>
        <v>0</v>
      </c>
      <c r="BG186" s="201">
        <f>IF(N186="zákl. prenesená",J186,0)</f>
        <v>0</v>
      </c>
      <c r="BH186" s="201">
        <f>IF(N186="zníž. prenesená",J186,0)</f>
        <v>0</v>
      </c>
      <c r="BI186" s="201">
        <f>IF(N186="nulová",J186,0)</f>
        <v>0</v>
      </c>
      <c r="BJ186" s="19" t="s">
        <v>87</v>
      </c>
      <c r="BK186" s="202">
        <f>ROUND(I186*H186,3)</f>
        <v>0</v>
      </c>
      <c r="BL186" s="19" t="s">
        <v>158</v>
      </c>
      <c r="BM186" s="200" t="s">
        <v>228</v>
      </c>
    </row>
    <row r="187" s="13" customFormat="1">
      <c r="A187" s="13"/>
      <c r="B187" s="203"/>
      <c r="C187" s="13"/>
      <c r="D187" s="204" t="s">
        <v>160</v>
      </c>
      <c r="E187" s="205" t="s">
        <v>1</v>
      </c>
      <c r="F187" s="206" t="s">
        <v>229</v>
      </c>
      <c r="G187" s="13"/>
      <c r="H187" s="207">
        <v>7.9950000000000001</v>
      </c>
      <c r="I187" s="208"/>
      <c r="J187" s="13"/>
      <c r="K187" s="13"/>
      <c r="L187" s="203"/>
      <c r="M187" s="209"/>
      <c r="N187" s="210"/>
      <c r="O187" s="210"/>
      <c r="P187" s="210"/>
      <c r="Q187" s="210"/>
      <c r="R187" s="210"/>
      <c r="S187" s="210"/>
      <c r="T187" s="21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05" t="s">
        <v>160</v>
      </c>
      <c r="AU187" s="205" t="s">
        <v>87</v>
      </c>
      <c r="AV187" s="13" t="s">
        <v>87</v>
      </c>
      <c r="AW187" s="13" t="s">
        <v>30</v>
      </c>
      <c r="AX187" s="13" t="s">
        <v>75</v>
      </c>
      <c r="AY187" s="205" t="s">
        <v>152</v>
      </c>
    </row>
    <row r="188" s="13" customFormat="1">
      <c r="A188" s="13"/>
      <c r="B188" s="203"/>
      <c r="C188" s="13"/>
      <c r="D188" s="204" t="s">
        <v>160</v>
      </c>
      <c r="E188" s="205" t="s">
        <v>1</v>
      </c>
      <c r="F188" s="206" t="s">
        <v>230</v>
      </c>
      <c r="G188" s="13"/>
      <c r="H188" s="207">
        <v>0.75</v>
      </c>
      <c r="I188" s="208"/>
      <c r="J188" s="13"/>
      <c r="K188" s="13"/>
      <c r="L188" s="203"/>
      <c r="M188" s="209"/>
      <c r="N188" s="210"/>
      <c r="O188" s="210"/>
      <c r="P188" s="210"/>
      <c r="Q188" s="210"/>
      <c r="R188" s="210"/>
      <c r="S188" s="210"/>
      <c r="T188" s="21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05" t="s">
        <v>160</v>
      </c>
      <c r="AU188" s="205" t="s">
        <v>87</v>
      </c>
      <c r="AV188" s="13" t="s">
        <v>87</v>
      </c>
      <c r="AW188" s="13" t="s">
        <v>30</v>
      </c>
      <c r="AX188" s="13" t="s">
        <v>75</v>
      </c>
      <c r="AY188" s="205" t="s">
        <v>152</v>
      </c>
    </row>
    <row r="189" s="14" customFormat="1">
      <c r="A189" s="14"/>
      <c r="B189" s="212"/>
      <c r="C189" s="14"/>
      <c r="D189" s="204" t="s">
        <v>160</v>
      </c>
      <c r="E189" s="213" t="s">
        <v>1</v>
      </c>
      <c r="F189" s="214" t="s">
        <v>164</v>
      </c>
      <c r="G189" s="14"/>
      <c r="H189" s="215">
        <v>8.745000000000001</v>
      </c>
      <c r="I189" s="216"/>
      <c r="J189" s="14"/>
      <c r="K189" s="14"/>
      <c r="L189" s="212"/>
      <c r="M189" s="217"/>
      <c r="N189" s="218"/>
      <c r="O189" s="218"/>
      <c r="P189" s="218"/>
      <c r="Q189" s="218"/>
      <c r="R189" s="218"/>
      <c r="S189" s="218"/>
      <c r="T189" s="21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13" t="s">
        <v>160</v>
      </c>
      <c r="AU189" s="213" t="s">
        <v>87</v>
      </c>
      <c r="AV189" s="14" t="s">
        <v>158</v>
      </c>
      <c r="AW189" s="14" t="s">
        <v>30</v>
      </c>
      <c r="AX189" s="14" t="s">
        <v>79</v>
      </c>
      <c r="AY189" s="213" t="s">
        <v>152</v>
      </c>
    </row>
    <row r="190" s="2" customFormat="1" ht="21.75" customHeight="1">
      <c r="A190" s="38"/>
      <c r="B190" s="188"/>
      <c r="C190" s="189" t="s">
        <v>231</v>
      </c>
      <c r="D190" s="189" t="s">
        <v>154</v>
      </c>
      <c r="E190" s="190" t="s">
        <v>232</v>
      </c>
      <c r="F190" s="191" t="s">
        <v>233</v>
      </c>
      <c r="G190" s="192" t="s">
        <v>227</v>
      </c>
      <c r="H190" s="193">
        <v>8.7449999999999992</v>
      </c>
      <c r="I190" s="194"/>
      <c r="J190" s="193">
        <f>ROUND(I190*H190,3)</f>
        <v>0</v>
      </c>
      <c r="K190" s="195"/>
      <c r="L190" s="39"/>
      <c r="M190" s="196" t="s">
        <v>1</v>
      </c>
      <c r="N190" s="197" t="s">
        <v>41</v>
      </c>
      <c r="O190" s="82"/>
      <c r="P190" s="198">
        <f>O190*H190</f>
        <v>0</v>
      </c>
      <c r="Q190" s="198">
        <v>0</v>
      </c>
      <c r="R190" s="198">
        <f>Q190*H190</f>
        <v>0</v>
      </c>
      <c r="S190" s="198">
        <v>0</v>
      </c>
      <c r="T190" s="199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00" t="s">
        <v>158</v>
      </c>
      <c r="AT190" s="200" t="s">
        <v>154</v>
      </c>
      <c r="AU190" s="200" t="s">
        <v>87</v>
      </c>
      <c r="AY190" s="19" t="s">
        <v>152</v>
      </c>
      <c r="BE190" s="201">
        <f>IF(N190="základná",J190,0)</f>
        <v>0</v>
      </c>
      <c r="BF190" s="201">
        <f>IF(N190="znížená",J190,0)</f>
        <v>0</v>
      </c>
      <c r="BG190" s="201">
        <f>IF(N190="zákl. prenesená",J190,0)</f>
        <v>0</v>
      </c>
      <c r="BH190" s="201">
        <f>IF(N190="zníž. prenesená",J190,0)</f>
        <v>0</v>
      </c>
      <c r="BI190" s="201">
        <f>IF(N190="nulová",J190,0)</f>
        <v>0</v>
      </c>
      <c r="BJ190" s="19" t="s">
        <v>87</v>
      </c>
      <c r="BK190" s="202">
        <f>ROUND(I190*H190,3)</f>
        <v>0</v>
      </c>
      <c r="BL190" s="19" t="s">
        <v>158</v>
      </c>
      <c r="BM190" s="200" t="s">
        <v>234</v>
      </c>
    </row>
    <row r="191" s="2" customFormat="1" ht="16.5" customHeight="1">
      <c r="A191" s="38"/>
      <c r="B191" s="188"/>
      <c r="C191" s="189" t="s">
        <v>235</v>
      </c>
      <c r="D191" s="189" t="s">
        <v>154</v>
      </c>
      <c r="E191" s="190" t="s">
        <v>236</v>
      </c>
      <c r="F191" s="191" t="s">
        <v>237</v>
      </c>
      <c r="G191" s="192" t="s">
        <v>202</v>
      </c>
      <c r="H191" s="193">
        <v>1.214</v>
      </c>
      <c r="I191" s="194"/>
      <c r="J191" s="193">
        <f>ROUND(I191*H191,3)</f>
        <v>0</v>
      </c>
      <c r="K191" s="195"/>
      <c r="L191" s="39"/>
      <c r="M191" s="196" t="s">
        <v>1</v>
      </c>
      <c r="N191" s="197" t="s">
        <v>41</v>
      </c>
      <c r="O191" s="82"/>
      <c r="P191" s="198">
        <f>O191*H191</f>
        <v>0</v>
      </c>
      <c r="Q191" s="198">
        <v>1.202961408</v>
      </c>
      <c r="R191" s="198">
        <f>Q191*H191</f>
        <v>1.460395149312</v>
      </c>
      <c r="S191" s="198">
        <v>0</v>
      </c>
      <c r="T191" s="199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00" t="s">
        <v>158</v>
      </c>
      <c r="AT191" s="200" t="s">
        <v>154</v>
      </c>
      <c r="AU191" s="200" t="s">
        <v>87</v>
      </c>
      <c r="AY191" s="19" t="s">
        <v>152</v>
      </c>
      <c r="BE191" s="201">
        <f>IF(N191="základná",J191,0)</f>
        <v>0</v>
      </c>
      <c r="BF191" s="201">
        <f>IF(N191="znížená",J191,0)</f>
        <v>0</v>
      </c>
      <c r="BG191" s="201">
        <f>IF(N191="zákl. prenesená",J191,0)</f>
        <v>0</v>
      </c>
      <c r="BH191" s="201">
        <f>IF(N191="zníž. prenesená",J191,0)</f>
        <v>0</v>
      </c>
      <c r="BI191" s="201">
        <f>IF(N191="nulová",J191,0)</f>
        <v>0</v>
      </c>
      <c r="BJ191" s="19" t="s">
        <v>87</v>
      </c>
      <c r="BK191" s="202">
        <f>ROUND(I191*H191,3)</f>
        <v>0</v>
      </c>
      <c r="BL191" s="19" t="s">
        <v>158</v>
      </c>
      <c r="BM191" s="200" t="s">
        <v>238</v>
      </c>
    </row>
    <row r="192" s="13" customFormat="1">
      <c r="A192" s="13"/>
      <c r="B192" s="203"/>
      <c r="C192" s="13"/>
      <c r="D192" s="204" t="s">
        <v>160</v>
      </c>
      <c r="E192" s="205" t="s">
        <v>1</v>
      </c>
      <c r="F192" s="206" t="s">
        <v>239</v>
      </c>
      <c r="G192" s="13"/>
      <c r="H192" s="207">
        <v>1.214</v>
      </c>
      <c r="I192" s="208"/>
      <c r="J192" s="13"/>
      <c r="K192" s="13"/>
      <c r="L192" s="203"/>
      <c r="M192" s="209"/>
      <c r="N192" s="210"/>
      <c r="O192" s="210"/>
      <c r="P192" s="210"/>
      <c r="Q192" s="210"/>
      <c r="R192" s="210"/>
      <c r="S192" s="210"/>
      <c r="T192" s="21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05" t="s">
        <v>160</v>
      </c>
      <c r="AU192" s="205" t="s">
        <v>87</v>
      </c>
      <c r="AV192" s="13" t="s">
        <v>87</v>
      </c>
      <c r="AW192" s="13" t="s">
        <v>30</v>
      </c>
      <c r="AX192" s="13" t="s">
        <v>79</v>
      </c>
      <c r="AY192" s="205" t="s">
        <v>152</v>
      </c>
    </row>
    <row r="193" s="2" customFormat="1" ht="33" customHeight="1">
      <c r="A193" s="38"/>
      <c r="B193" s="188"/>
      <c r="C193" s="189" t="s">
        <v>240</v>
      </c>
      <c r="D193" s="189" t="s">
        <v>154</v>
      </c>
      <c r="E193" s="190" t="s">
        <v>241</v>
      </c>
      <c r="F193" s="191" t="s">
        <v>242</v>
      </c>
      <c r="G193" s="192" t="s">
        <v>157</v>
      </c>
      <c r="H193" s="193">
        <v>5.6699999999999999</v>
      </c>
      <c r="I193" s="194"/>
      <c r="J193" s="193">
        <f>ROUND(I193*H193,3)</f>
        <v>0</v>
      </c>
      <c r="K193" s="195"/>
      <c r="L193" s="39"/>
      <c r="M193" s="196" t="s">
        <v>1</v>
      </c>
      <c r="N193" s="197" t="s">
        <v>41</v>
      </c>
      <c r="O193" s="82"/>
      <c r="P193" s="198">
        <f>O193*H193</f>
        <v>0</v>
      </c>
      <c r="Q193" s="198">
        <v>2.1564540000000001</v>
      </c>
      <c r="R193" s="198">
        <f>Q193*H193</f>
        <v>12.22709418</v>
      </c>
      <c r="S193" s="198">
        <v>0</v>
      </c>
      <c r="T193" s="199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00" t="s">
        <v>158</v>
      </c>
      <c r="AT193" s="200" t="s">
        <v>154</v>
      </c>
      <c r="AU193" s="200" t="s">
        <v>87</v>
      </c>
      <c r="AY193" s="19" t="s">
        <v>152</v>
      </c>
      <c r="BE193" s="201">
        <f>IF(N193="základná",J193,0)</f>
        <v>0</v>
      </c>
      <c r="BF193" s="201">
        <f>IF(N193="znížená",J193,0)</f>
        <v>0</v>
      </c>
      <c r="BG193" s="201">
        <f>IF(N193="zákl. prenesená",J193,0)</f>
        <v>0</v>
      </c>
      <c r="BH193" s="201">
        <f>IF(N193="zníž. prenesená",J193,0)</f>
        <v>0</v>
      </c>
      <c r="BI193" s="201">
        <f>IF(N193="nulová",J193,0)</f>
        <v>0</v>
      </c>
      <c r="BJ193" s="19" t="s">
        <v>87</v>
      </c>
      <c r="BK193" s="202">
        <f>ROUND(I193*H193,3)</f>
        <v>0</v>
      </c>
      <c r="BL193" s="19" t="s">
        <v>158</v>
      </c>
      <c r="BM193" s="200" t="s">
        <v>243</v>
      </c>
    </row>
    <row r="194" s="13" customFormat="1">
      <c r="A194" s="13"/>
      <c r="B194" s="203"/>
      <c r="C194" s="13"/>
      <c r="D194" s="204" t="s">
        <v>160</v>
      </c>
      <c r="E194" s="205" t="s">
        <v>1</v>
      </c>
      <c r="F194" s="206" t="s">
        <v>244</v>
      </c>
      <c r="G194" s="13"/>
      <c r="H194" s="207">
        <v>5.1699999999999999</v>
      </c>
      <c r="I194" s="208"/>
      <c r="J194" s="13"/>
      <c r="K194" s="13"/>
      <c r="L194" s="203"/>
      <c r="M194" s="209"/>
      <c r="N194" s="210"/>
      <c r="O194" s="210"/>
      <c r="P194" s="210"/>
      <c r="Q194" s="210"/>
      <c r="R194" s="210"/>
      <c r="S194" s="210"/>
      <c r="T194" s="21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05" t="s">
        <v>160</v>
      </c>
      <c r="AU194" s="205" t="s">
        <v>87</v>
      </c>
      <c r="AV194" s="13" t="s">
        <v>87</v>
      </c>
      <c r="AW194" s="13" t="s">
        <v>30</v>
      </c>
      <c r="AX194" s="13" t="s">
        <v>75</v>
      </c>
      <c r="AY194" s="205" t="s">
        <v>152</v>
      </c>
    </row>
    <row r="195" s="13" customFormat="1">
      <c r="A195" s="13"/>
      <c r="B195" s="203"/>
      <c r="C195" s="13"/>
      <c r="D195" s="204" t="s">
        <v>160</v>
      </c>
      <c r="E195" s="205" t="s">
        <v>1</v>
      </c>
      <c r="F195" s="206" t="s">
        <v>245</v>
      </c>
      <c r="G195" s="13"/>
      <c r="H195" s="207">
        <v>0.5</v>
      </c>
      <c r="I195" s="208"/>
      <c r="J195" s="13"/>
      <c r="K195" s="13"/>
      <c r="L195" s="203"/>
      <c r="M195" s="209"/>
      <c r="N195" s="210"/>
      <c r="O195" s="210"/>
      <c r="P195" s="210"/>
      <c r="Q195" s="210"/>
      <c r="R195" s="210"/>
      <c r="S195" s="210"/>
      <c r="T195" s="21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05" t="s">
        <v>160</v>
      </c>
      <c r="AU195" s="205" t="s">
        <v>87</v>
      </c>
      <c r="AV195" s="13" t="s">
        <v>87</v>
      </c>
      <c r="AW195" s="13" t="s">
        <v>30</v>
      </c>
      <c r="AX195" s="13" t="s">
        <v>75</v>
      </c>
      <c r="AY195" s="205" t="s">
        <v>152</v>
      </c>
    </row>
    <row r="196" s="14" customFormat="1">
      <c r="A196" s="14"/>
      <c r="B196" s="212"/>
      <c r="C196" s="14"/>
      <c r="D196" s="204" t="s">
        <v>160</v>
      </c>
      <c r="E196" s="213" t="s">
        <v>1</v>
      </c>
      <c r="F196" s="214" t="s">
        <v>164</v>
      </c>
      <c r="G196" s="14"/>
      <c r="H196" s="215">
        <v>5.6699999999999999</v>
      </c>
      <c r="I196" s="216"/>
      <c r="J196" s="14"/>
      <c r="K196" s="14"/>
      <c r="L196" s="212"/>
      <c r="M196" s="217"/>
      <c r="N196" s="218"/>
      <c r="O196" s="218"/>
      <c r="P196" s="218"/>
      <c r="Q196" s="218"/>
      <c r="R196" s="218"/>
      <c r="S196" s="218"/>
      <c r="T196" s="21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13" t="s">
        <v>160</v>
      </c>
      <c r="AU196" s="213" t="s">
        <v>87</v>
      </c>
      <c r="AV196" s="14" t="s">
        <v>158</v>
      </c>
      <c r="AW196" s="14" t="s">
        <v>30</v>
      </c>
      <c r="AX196" s="14" t="s">
        <v>79</v>
      </c>
      <c r="AY196" s="213" t="s">
        <v>152</v>
      </c>
    </row>
    <row r="197" s="2" customFormat="1" ht="24.15" customHeight="1">
      <c r="A197" s="38"/>
      <c r="B197" s="188"/>
      <c r="C197" s="189" t="s">
        <v>246</v>
      </c>
      <c r="D197" s="189" t="s">
        <v>154</v>
      </c>
      <c r="E197" s="190" t="s">
        <v>247</v>
      </c>
      <c r="F197" s="191" t="s">
        <v>248</v>
      </c>
      <c r="G197" s="192" t="s">
        <v>157</v>
      </c>
      <c r="H197" s="193">
        <v>27.178000000000001</v>
      </c>
      <c r="I197" s="194"/>
      <c r="J197" s="193">
        <f>ROUND(I197*H197,3)</f>
        <v>0</v>
      </c>
      <c r="K197" s="195"/>
      <c r="L197" s="39"/>
      <c r="M197" s="196" t="s">
        <v>1</v>
      </c>
      <c r="N197" s="197" t="s">
        <v>41</v>
      </c>
      <c r="O197" s="82"/>
      <c r="P197" s="198">
        <f>O197*H197</f>
        <v>0</v>
      </c>
      <c r="Q197" s="198">
        <v>2.2151342039999999</v>
      </c>
      <c r="R197" s="198">
        <f>Q197*H197</f>
        <v>60.202917396312003</v>
      </c>
      <c r="S197" s="198">
        <v>0</v>
      </c>
      <c r="T197" s="199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00" t="s">
        <v>158</v>
      </c>
      <c r="AT197" s="200" t="s">
        <v>154</v>
      </c>
      <c r="AU197" s="200" t="s">
        <v>87</v>
      </c>
      <c r="AY197" s="19" t="s">
        <v>152</v>
      </c>
      <c r="BE197" s="201">
        <f>IF(N197="základná",J197,0)</f>
        <v>0</v>
      </c>
      <c r="BF197" s="201">
        <f>IF(N197="znížená",J197,0)</f>
        <v>0</v>
      </c>
      <c r="BG197" s="201">
        <f>IF(N197="zákl. prenesená",J197,0)</f>
        <v>0</v>
      </c>
      <c r="BH197" s="201">
        <f>IF(N197="zníž. prenesená",J197,0)</f>
        <v>0</v>
      </c>
      <c r="BI197" s="201">
        <f>IF(N197="nulová",J197,0)</f>
        <v>0</v>
      </c>
      <c r="BJ197" s="19" t="s">
        <v>87</v>
      </c>
      <c r="BK197" s="202">
        <f>ROUND(I197*H197,3)</f>
        <v>0</v>
      </c>
      <c r="BL197" s="19" t="s">
        <v>158</v>
      </c>
      <c r="BM197" s="200" t="s">
        <v>249</v>
      </c>
    </row>
    <row r="198" s="13" customFormat="1">
      <c r="A198" s="13"/>
      <c r="B198" s="203"/>
      <c r="C198" s="13"/>
      <c r="D198" s="204" t="s">
        <v>160</v>
      </c>
      <c r="E198" s="205" t="s">
        <v>1</v>
      </c>
      <c r="F198" s="206" t="s">
        <v>250</v>
      </c>
      <c r="G198" s="13"/>
      <c r="H198" s="207">
        <v>18.324000000000002</v>
      </c>
      <c r="I198" s="208"/>
      <c r="J198" s="13"/>
      <c r="K198" s="13"/>
      <c r="L198" s="203"/>
      <c r="M198" s="209"/>
      <c r="N198" s="210"/>
      <c r="O198" s="210"/>
      <c r="P198" s="210"/>
      <c r="Q198" s="210"/>
      <c r="R198" s="210"/>
      <c r="S198" s="210"/>
      <c r="T198" s="21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05" t="s">
        <v>160</v>
      </c>
      <c r="AU198" s="205" t="s">
        <v>87</v>
      </c>
      <c r="AV198" s="13" t="s">
        <v>87</v>
      </c>
      <c r="AW198" s="13" t="s">
        <v>30</v>
      </c>
      <c r="AX198" s="13" t="s">
        <v>75</v>
      </c>
      <c r="AY198" s="205" t="s">
        <v>152</v>
      </c>
    </row>
    <row r="199" s="13" customFormat="1">
      <c r="A199" s="13"/>
      <c r="B199" s="203"/>
      <c r="C199" s="13"/>
      <c r="D199" s="204" t="s">
        <v>160</v>
      </c>
      <c r="E199" s="205" t="s">
        <v>1</v>
      </c>
      <c r="F199" s="206" t="s">
        <v>251</v>
      </c>
      <c r="G199" s="13"/>
      <c r="H199" s="207">
        <v>1.8</v>
      </c>
      <c r="I199" s="208"/>
      <c r="J199" s="13"/>
      <c r="K199" s="13"/>
      <c r="L199" s="203"/>
      <c r="M199" s="209"/>
      <c r="N199" s="210"/>
      <c r="O199" s="210"/>
      <c r="P199" s="210"/>
      <c r="Q199" s="210"/>
      <c r="R199" s="210"/>
      <c r="S199" s="210"/>
      <c r="T199" s="21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05" t="s">
        <v>160</v>
      </c>
      <c r="AU199" s="205" t="s">
        <v>87</v>
      </c>
      <c r="AV199" s="13" t="s">
        <v>87</v>
      </c>
      <c r="AW199" s="13" t="s">
        <v>30</v>
      </c>
      <c r="AX199" s="13" t="s">
        <v>75</v>
      </c>
      <c r="AY199" s="205" t="s">
        <v>152</v>
      </c>
    </row>
    <row r="200" s="15" customFormat="1">
      <c r="A200" s="15"/>
      <c r="B200" s="220"/>
      <c r="C200" s="15"/>
      <c r="D200" s="204" t="s">
        <v>160</v>
      </c>
      <c r="E200" s="221" t="s">
        <v>1</v>
      </c>
      <c r="F200" s="222" t="s">
        <v>252</v>
      </c>
      <c r="G200" s="15"/>
      <c r="H200" s="221" t="s">
        <v>1</v>
      </c>
      <c r="I200" s="223"/>
      <c r="J200" s="15"/>
      <c r="K200" s="15"/>
      <c r="L200" s="220"/>
      <c r="M200" s="224"/>
      <c r="N200" s="225"/>
      <c r="O200" s="225"/>
      <c r="P200" s="225"/>
      <c r="Q200" s="225"/>
      <c r="R200" s="225"/>
      <c r="S200" s="225"/>
      <c r="T200" s="226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21" t="s">
        <v>160</v>
      </c>
      <c r="AU200" s="221" t="s">
        <v>87</v>
      </c>
      <c r="AV200" s="15" t="s">
        <v>79</v>
      </c>
      <c r="AW200" s="15" t="s">
        <v>30</v>
      </c>
      <c r="AX200" s="15" t="s">
        <v>75</v>
      </c>
      <c r="AY200" s="221" t="s">
        <v>152</v>
      </c>
    </row>
    <row r="201" s="13" customFormat="1">
      <c r="A201" s="13"/>
      <c r="B201" s="203"/>
      <c r="C201" s="13"/>
      <c r="D201" s="204" t="s">
        <v>160</v>
      </c>
      <c r="E201" s="205" t="s">
        <v>1</v>
      </c>
      <c r="F201" s="206" t="s">
        <v>253</v>
      </c>
      <c r="G201" s="13"/>
      <c r="H201" s="207">
        <v>5.7599999999999998</v>
      </c>
      <c r="I201" s="208"/>
      <c r="J201" s="13"/>
      <c r="K201" s="13"/>
      <c r="L201" s="203"/>
      <c r="M201" s="209"/>
      <c r="N201" s="210"/>
      <c r="O201" s="210"/>
      <c r="P201" s="210"/>
      <c r="Q201" s="210"/>
      <c r="R201" s="210"/>
      <c r="S201" s="210"/>
      <c r="T201" s="21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05" t="s">
        <v>160</v>
      </c>
      <c r="AU201" s="205" t="s">
        <v>87</v>
      </c>
      <c r="AV201" s="13" t="s">
        <v>87</v>
      </c>
      <c r="AW201" s="13" t="s">
        <v>30</v>
      </c>
      <c r="AX201" s="13" t="s">
        <v>75</v>
      </c>
      <c r="AY201" s="205" t="s">
        <v>152</v>
      </c>
    </row>
    <row r="202" s="16" customFormat="1">
      <c r="A202" s="16"/>
      <c r="B202" s="227"/>
      <c r="C202" s="16"/>
      <c r="D202" s="204" t="s">
        <v>160</v>
      </c>
      <c r="E202" s="228" t="s">
        <v>1</v>
      </c>
      <c r="F202" s="229" t="s">
        <v>254</v>
      </c>
      <c r="G202" s="16"/>
      <c r="H202" s="230">
        <v>25.884</v>
      </c>
      <c r="I202" s="231"/>
      <c r="J202" s="16"/>
      <c r="K202" s="16"/>
      <c r="L202" s="227"/>
      <c r="M202" s="232"/>
      <c r="N202" s="233"/>
      <c r="O202" s="233"/>
      <c r="P202" s="233"/>
      <c r="Q202" s="233"/>
      <c r="R202" s="233"/>
      <c r="S202" s="233"/>
      <c r="T202" s="234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T202" s="228" t="s">
        <v>160</v>
      </c>
      <c r="AU202" s="228" t="s">
        <v>87</v>
      </c>
      <c r="AV202" s="16" t="s">
        <v>169</v>
      </c>
      <c r="AW202" s="16" t="s">
        <v>30</v>
      </c>
      <c r="AX202" s="16" t="s">
        <v>75</v>
      </c>
      <c r="AY202" s="228" t="s">
        <v>152</v>
      </c>
    </row>
    <row r="203" s="15" customFormat="1">
      <c r="A203" s="15"/>
      <c r="B203" s="220"/>
      <c r="C203" s="15"/>
      <c r="D203" s="204" t="s">
        <v>160</v>
      </c>
      <c r="E203" s="221" t="s">
        <v>1</v>
      </c>
      <c r="F203" s="222" t="s">
        <v>255</v>
      </c>
      <c r="G203" s="15"/>
      <c r="H203" s="221" t="s">
        <v>1</v>
      </c>
      <c r="I203" s="223"/>
      <c r="J203" s="15"/>
      <c r="K203" s="15"/>
      <c r="L203" s="220"/>
      <c r="M203" s="224"/>
      <c r="N203" s="225"/>
      <c r="O203" s="225"/>
      <c r="P203" s="225"/>
      <c r="Q203" s="225"/>
      <c r="R203" s="225"/>
      <c r="S203" s="225"/>
      <c r="T203" s="226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21" t="s">
        <v>160</v>
      </c>
      <c r="AU203" s="221" t="s">
        <v>87</v>
      </c>
      <c r="AV203" s="15" t="s">
        <v>79</v>
      </c>
      <c r="AW203" s="15" t="s">
        <v>30</v>
      </c>
      <c r="AX203" s="15" t="s">
        <v>75</v>
      </c>
      <c r="AY203" s="221" t="s">
        <v>152</v>
      </c>
    </row>
    <row r="204" s="13" customFormat="1">
      <c r="A204" s="13"/>
      <c r="B204" s="203"/>
      <c r="C204" s="13"/>
      <c r="D204" s="204" t="s">
        <v>160</v>
      </c>
      <c r="E204" s="205" t="s">
        <v>1</v>
      </c>
      <c r="F204" s="206" t="s">
        <v>256</v>
      </c>
      <c r="G204" s="13"/>
      <c r="H204" s="207">
        <v>27.178000000000001</v>
      </c>
      <c r="I204" s="208"/>
      <c r="J204" s="13"/>
      <c r="K204" s="13"/>
      <c r="L204" s="203"/>
      <c r="M204" s="209"/>
      <c r="N204" s="210"/>
      <c r="O204" s="210"/>
      <c r="P204" s="210"/>
      <c r="Q204" s="210"/>
      <c r="R204" s="210"/>
      <c r="S204" s="210"/>
      <c r="T204" s="21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05" t="s">
        <v>160</v>
      </c>
      <c r="AU204" s="205" t="s">
        <v>87</v>
      </c>
      <c r="AV204" s="13" t="s">
        <v>87</v>
      </c>
      <c r="AW204" s="13" t="s">
        <v>30</v>
      </c>
      <c r="AX204" s="13" t="s">
        <v>79</v>
      </c>
      <c r="AY204" s="205" t="s">
        <v>152</v>
      </c>
    </row>
    <row r="205" s="2" customFormat="1" ht="24.15" customHeight="1">
      <c r="A205" s="38"/>
      <c r="B205" s="188"/>
      <c r="C205" s="189" t="s">
        <v>257</v>
      </c>
      <c r="D205" s="189" t="s">
        <v>154</v>
      </c>
      <c r="E205" s="190" t="s">
        <v>258</v>
      </c>
      <c r="F205" s="191" t="s">
        <v>259</v>
      </c>
      <c r="G205" s="192" t="s">
        <v>202</v>
      </c>
      <c r="H205" s="193">
        <v>0.14199999999999999</v>
      </c>
      <c r="I205" s="194"/>
      <c r="J205" s="193">
        <f>ROUND(I205*H205,3)</f>
        <v>0</v>
      </c>
      <c r="K205" s="195"/>
      <c r="L205" s="39"/>
      <c r="M205" s="196" t="s">
        <v>1</v>
      </c>
      <c r="N205" s="197" t="s">
        <v>41</v>
      </c>
      <c r="O205" s="82"/>
      <c r="P205" s="198">
        <f>O205*H205</f>
        <v>0</v>
      </c>
      <c r="Q205" s="198">
        <v>1.002</v>
      </c>
      <c r="R205" s="198">
        <f>Q205*H205</f>
        <v>0.14228399999999999</v>
      </c>
      <c r="S205" s="198">
        <v>0</v>
      </c>
      <c r="T205" s="199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00" t="s">
        <v>158</v>
      </c>
      <c r="AT205" s="200" t="s">
        <v>154</v>
      </c>
      <c r="AU205" s="200" t="s">
        <v>87</v>
      </c>
      <c r="AY205" s="19" t="s">
        <v>152</v>
      </c>
      <c r="BE205" s="201">
        <f>IF(N205="základná",J205,0)</f>
        <v>0</v>
      </c>
      <c r="BF205" s="201">
        <f>IF(N205="znížená",J205,0)</f>
        <v>0</v>
      </c>
      <c r="BG205" s="201">
        <f>IF(N205="zákl. prenesená",J205,0)</f>
        <v>0</v>
      </c>
      <c r="BH205" s="201">
        <f>IF(N205="zníž. prenesená",J205,0)</f>
        <v>0</v>
      </c>
      <c r="BI205" s="201">
        <f>IF(N205="nulová",J205,0)</f>
        <v>0</v>
      </c>
      <c r="BJ205" s="19" t="s">
        <v>87</v>
      </c>
      <c r="BK205" s="202">
        <f>ROUND(I205*H205,3)</f>
        <v>0</v>
      </c>
      <c r="BL205" s="19" t="s">
        <v>158</v>
      </c>
      <c r="BM205" s="200" t="s">
        <v>260</v>
      </c>
    </row>
    <row r="206" s="15" customFormat="1">
      <c r="A206" s="15"/>
      <c r="B206" s="220"/>
      <c r="C206" s="15"/>
      <c r="D206" s="204" t="s">
        <v>160</v>
      </c>
      <c r="E206" s="221" t="s">
        <v>1</v>
      </c>
      <c r="F206" s="222" t="s">
        <v>261</v>
      </c>
      <c r="G206" s="15"/>
      <c r="H206" s="221" t="s">
        <v>1</v>
      </c>
      <c r="I206" s="223"/>
      <c r="J206" s="15"/>
      <c r="K206" s="15"/>
      <c r="L206" s="220"/>
      <c r="M206" s="224"/>
      <c r="N206" s="225"/>
      <c r="O206" s="225"/>
      <c r="P206" s="225"/>
      <c r="Q206" s="225"/>
      <c r="R206" s="225"/>
      <c r="S206" s="225"/>
      <c r="T206" s="226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21" t="s">
        <v>160</v>
      </c>
      <c r="AU206" s="221" t="s">
        <v>87</v>
      </c>
      <c r="AV206" s="15" t="s">
        <v>79</v>
      </c>
      <c r="AW206" s="15" t="s">
        <v>30</v>
      </c>
      <c r="AX206" s="15" t="s">
        <v>75</v>
      </c>
      <c r="AY206" s="221" t="s">
        <v>152</v>
      </c>
    </row>
    <row r="207" s="13" customFormat="1">
      <c r="A207" s="13"/>
      <c r="B207" s="203"/>
      <c r="C207" s="13"/>
      <c r="D207" s="204" t="s">
        <v>160</v>
      </c>
      <c r="E207" s="205" t="s">
        <v>1</v>
      </c>
      <c r="F207" s="206" t="s">
        <v>262</v>
      </c>
      <c r="G207" s="13"/>
      <c r="H207" s="207">
        <v>0.14199999999999999</v>
      </c>
      <c r="I207" s="208"/>
      <c r="J207" s="13"/>
      <c r="K207" s="13"/>
      <c r="L207" s="203"/>
      <c r="M207" s="209"/>
      <c r="N207" s="210"/>
      <c r="O207" s="210"/>
      <c r="P207" s="210"/>
      <c r="Q207" s="210"/>
      <c r="R207" s="210"/>
      <c r="S207" s="210"/>
      <c r="T207" s="21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05" t="s">
        <v>160</v>
      </c>
      <c r="AU207" s="205" t="s">
        <v>87</v>
      </c>
      <c r="AV207" s="13" t="s">
        <v>87</v>
      </c>
      <c r="AW207" s="13" t="s">
        <v>30</v>
      </c>
      <c r="AX207" s="13" t="s">
        <v>79</v>
      </c>
      <c r="AY207" s="205" t="s">
        <v>152</v>
      </c>
    </row>
    <row r="208" s="12" customFormat="1" ht="22.8" customHeight="1">
      <c r="A208" s="12"/>
      <c r="B208" s="175"/>
      <c r="C208" s="12"/>
      <c r="D208" s="176" t="s">
        <v>74</v>
      </c>
      <c r="E208" s="186" t="s">
        <v>169</v>
      </c>
      <c r="F208" s="186" t="s">
        <v>263</v>
      </c>
      <c r="G208" s="12"/>
      <c r="H208" s="12"/>
      <c r="I208" s="178"/>
      <c r="J208" s="187">
        <f>BK208</f>
        <v>0</v>
      </c>
      <c r="K208" s="12"/>
      <c r="L208" s="175"/>
      <c r="M208" s="180"/>
      <c r="N208" s="181"/>
      <c r="O208" s="181"/>
      <c r="P208" s="182">
        <f>SUM(P209:P246)</f>
        <v>0</v>
      </c>
      <c r="Q208" s="181"/>
      <c r="R208" s="182">
        <f>SUM(R209:R246)</f>
        <v>50.34108723144</v>
      </c>
      <c r="S208" s="181"/>
      <c r="T208" s="183">
        <f>SUM(T209:T246)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76" t="s">
        <v>79</v>
      </c>
      <c r="AT208" s="184" t="s">
        <v>74</v>
      </c>
      <c r="AU208" s="184" t="s">
        <v>79</v>
      </c>
      <c r="AY208" s="176" t="s">
        <v>152</v>
      </c>
      <c r="BK208" s="185">
        <f>SUM(BK209:BK246)</f>
        <v>0</v>
      </c>
    </row>
    <row r="209" s="2" customFormat="1" ht="37.8" customHeight="1">
      <c r="A209" s="38"/>
      <c r="B209" s="188"/>
      <c r="C209" s="189" t="s">
        <v>264</v>
      </c>
      <c r="D209" s="189" t="s">
        <v>154</v>
      </c>
      <c r="E209" s="190" t="s">
        <v>265</v>
      </c>
      <c r="F209" s="191" t="s">
        <v>266</v>
      </c>
      <c r="G209" s="192" t="s">
        <v>157</v>
      </c>
      <c r="H209" s="193">
        <v>2.4830000000000001</v>
      </c>
      <c r="I209" s="194"/>
      <c r="J209" s="193">
        <f>ROUND(I209*H209,3)</f>
        <v>0</v>
      </c>
      <c r="K209" s="195"/>
      <c r="L209" s="39"/>
      <c r="M209" s="196" t="s">
        <v>1</v>
      </c>
      <c r="N209" s="197" t="s">
        <v>41</v>
      </c>
      <c r="O209" s="82"/>
      <c r="P209" s="198">
        <f>O209*H209</f>
        <v>0</v>
      </c>
      <c r="Q209" s="198">
        <v>0.67193820000000004</v>
      </c>
      <c r="R209" s="198">
        <f>Q209*H209</f>
        <v>1.6684225506000001</v>
      </c>
      <c r="S209" s="198">
        <v>0</v>
      </c>
      <c r="T209" s="199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00" t="s">
        <v>158</v>
      </c>
      <c r="AT209" s="200" t="s">
        <v>154</v>
      </c>
      <c r="AU209" s="200" t="s">
        <v>87</v>
      </c>
      <c r="AY209" s="19" t="s">
        <v>152</v>
      </c>
      <c r="BE209" s="201">
        <f>IF(N209="základná",J209,0)</f>
        <v>0</v>
      </c>
      <c r="BF209" s="201">
        <f>IF(N209="znížená",J209,0)</f>
        <v>0</v>
      </c>
      <c r="BG209" s="201">
        <f>IF(N209="zákl. prenesená",J209,0)</f>
        <v>0</v>
      </c>
      <c r="BH209" s="201">
        <f>IF(N209="zníž. prenesená",J209,0)</f>
        <v>0</v>
      </c>
      <c r="BI209" s="201">
        <f>IF(N209="nulová",J209,0)</f>
        <v>0</v>
      </c>
      <c r="BJ209" s="19" t="s">
        <v>87</v>
      </c>
      <c r="BK209" s="202">
        <f>ROUND(I209*H209,3)</f>
        <v>0</v>
      </c>
      <c r="BL209" s="19" t="s">
        <v>158</v>
      </c>
      <c r="BM209" s="200" t="s">
        <v>267</v>
      </c>
    </row>
    <row r="210" s="13" customFormat="1">
      <c r="A210" s="13"/>
      <c r="B210" s="203"/>
      <c r="C210" s="13"/>
      <c r="D210" s="204" t="s">
        <v>160</v>
      </c>
      <c r="E210" s="205" t="s">
        <v>1</v>
      </c>
      <c r="F210" s="206" t="s">
        <v>268</v>
      </c>
      <c r="G210" s="13"/>
      <c r="H210" s="207">
        <v>2.4830000000000001</v>
      </c>
      <c r="I210" s="208"/>
      <c r="J210" s="13"/>
      <c r="K210" s="13"/>
      <c r="L210" s="203"/>
      <c r="M210" s="209"/>
      <c r="N210" s="210"/>
      <c r="O210" s="210"/>
      <c r="P210" s="210"/>
      <c r="Q210" s="210"/>
      <c r="R210" s="210"/>
      <c r="S210" s="210"/>
      <c r="T210" s="21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05" t="s">
        <v>160</v>
      </c>
      <c r="AU210" s="205" t="s">
        <v>87</v>
      </c>
      <c r="AV210" s="13" t="s">
        <v>87</v>
      </c>
      <c r="AW210" s="13" t="s">
        <v>30</v>
      </c>
      <c r="AX210" s="13" t="s">
        <v>79</v>
      </c>
      <c r="AY210" s="205" t="s">
        <v>152</v>
      </c>
    </row>
    <row r="211" s="2" customFormat="1" ht="37.8" customHeight="1">
      <c r="A211" s="38"/>
      <c r="B211" s="188"/>
      <c r="C211" s="189" t="s">
        <v>7</v>
      </c>
      <c r="D211" s="189" t="s">
        <v>154</v>
      </c>
      <c r="E211" s="190" t="s">
        <v>269</v>
      </c>
      <c r="F211" s="191" t="s">
        <v>270</v>
      </c>
      <c r="G211" s="192" t="s">
        <v>157</v>
      </c>
      <c r="H211" s="193">
        <v>48.508000000000003</v>
      </c>
      <c r="I211" s="194"/>
      <c r="J211" s="193">
        <f>ROUND(I211*H211,3)</f>
        <v>0</v>
      </c>
      <c r="K211" s="195"/>
      <c r="L211" s="39"/>
      <c r="M211" s="196" t="s">
        <v>1</v>
      </c>
      <c r="N211" s="197" t="s">
        <v>41</v>
      </c>
      <c r="O211" s="82"/>
      <c r="P211" s="198">
        <f>O211*H211</f>
        <v>0</v>
      </c>
      <c r="Q211" s="198">
        <v>0.67219519999999999</v>
      </c>
      <c r="R211" s="198">
        <f>Q211*H211</f>
        <v>32.606844761600001</v>
      </c>
      <c r="S211" s="198">
        <v>0</v>
      </c>
      <c r="T211" s="199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00" t="s">
        <v>158</v>
      </c>
      <c r="AT211" s="200" t="s">
        <v>154</v>
      </c>
      <c r="AU211" s="200" t="s">
        <v>87</v>
      </c>
      <c r="AY211" s="19" t="s">
        <v>152</v>
      </c>
      <c r="BE211" s="201">
        <f>IF(N211="základná",J211,0)</f>
        <v>0</v>
      </c>
      <c r="BF211" s="201">
        <f>IF(N211="znížená",J211,0)</f>
        <v>0</v>
      </c>
      <c r="BG211" s="201">
        <f>IF(N211="zákl. prenesená",J211,0)</f>
        <v>0</v>
      </c>
      <c r="BH211" s="201">
        <f>IF(N211="zníž. prenesená",J211,0)</f>
        <v>0</v>
      </c>
      <c r="BI211" s="201">
        <f>IF(N211="nulová",J211,0)</f>
        <v>0</v>
      </c>
      <c r="BJ211" s="19" t="s">
        <v>87</v>
      </c>
      <c r="BK211" s="202">
        <f>ROUND(I211*H211,3)</f>
        <v>0</v>
      </c>
      <c r="BL211" s="19" t="s">
        <v>158</v>
      </c>
      <c r="BM211" s="200" t="s">
        <v>271</v>
      </c>
    </row>
    <row r="212" s="15" customFormat="1">
      <c r="A212" s="15"/>
      <c r="B212" s="220"/>
      <c r="C212" s="15"/>
      <c r="D212" s="204" t="s">
        <v>160</v>
      </c>
      <c r="E212" s="221" t="s">
        <v>1</v>
      </c>
      <c r="F212" s="222" t="s">
        <v>272</v>
      </c>
      <c r="G212" s="15"/>
      <c r="H212" s="221" t="s">
        <v>1</v>
      </c>
      <c r="I212" s="223"/>
      <c r="J212" s="15"/>
      <c r="K212" s="15"/>
      <c r="L212" s="220"/>
      <c r="M212" s="224"/>
      <c r="N212" s="225"/>
      <c r="O212" s="225"/>
      <c r="P212" s="225"/>
      <c r="Q212" s="225"/>
      <c r="R212" s="225"/>
      <c r="S212" s="225"/>
      <c r="T212" s="226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21" t="s">
        <v>160</v>
      </c>
      <c r="AU212" s="221" t="s">
        <v>87</v>
      </c>
      <c r="AV212" s="15" t="s">
        <v>79</v>
      </c>
      <c r="AW212" s="15" t="s">
        <v>30</v>
      </c>
      <c r="AX212" s="15" t="s">
        <v>75</v>
      </c>
      <c r="AY212" s="221" t="s">
        <v>152</v>
      </c>
    </row>
    <row r="213" s="13" customFormat="1">
      <c r="A213" s="13"/>
      <c r="B213" s="203"/>
      <c r="C213" s="13"/>
      <c r="D213" s="204" t="s">
        <v>160</v>
      </c>
      <c r="E213" s="205" t="s">
        <v>1</v>
      </c>
      <c r="F213" s="206" t="s">
        <v>273</v>
      </c>
      <c r="G213" s="13"/>
      <c r="H213" s="207">
        <v>64.296999999999997</v>
      </c>
      <c r="I213" s="208"/>
      <c r="J213" s="13"/>
      <c r="K213" s="13"/>
      <c r="L213" s="203"/>
      <c r="M213" s="209"/>
      <c r="N213" s="210"/>
      <c r="O213" s="210"/>
      <c r="P213" s="210"/>
      <c r="Q213" s="210"/>
      <c r="R213" s="210"/>
      <c r="S213" s="210"/>
      <c r="T213" s="21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05" t="s">
        <v>160</v>
      </c>
      <c r="AU213" s="205" t="s">
        <v>87</v>
      </c>
      <c r="AV213" s="13" t="s">
        <v>87</v>
      </c>
      <c r="AW213" s="13" t="s">
        <v>30</v>
      </c>
      <c r="AX213" s="13" t="s">
        <v>75</v>
      </c>
      <c r="AY213" s="205" t="s">
        <v>152</v>
      </c>
    </row>
    <row r="214" s="13" customFormat="1">
      <c r="A214" s="13"/>
      <c r="B214" s="203"/>
      <c r="C214" s="13"/>
      <c r="D214" s="204" t="s">
        <v>160</v>
      </c>
      <c r="E214" s="205" t="s">
        <v>1</v>
      </c>
      <c r="F214" s="206" t="s">
        <v>274</v>
      </c>
      <c r="G214" s="13"/>
      <c r="H214" s="207">
        <v>-14.096</v>
      </c>
      <c r="I214" s="208"/>
      <c r="J214" s="13"/>
      <c r="K214" s="13"/>
      <c r="L214" s="203"/>
      <c r="M214" s="209"/>
      <c r="N214" s="210"/>
      <c r="O214" s="210"/>
      <c r="P214" s="210"/>
      <c r="Q214" s="210"/>
      <c r="R214" s="210"/>
      <c r="S214" s="210"/>
      <c r="T214" s="21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05" t="s">
        <v>160</v>
      </c>
      <c r="AU214" s="205" t="s">
        <v>87</v>
      </c>
      <c r="AV214" s="13" t="s">
        <v>87</v>
      </c>
      <c r="AW214" s="13" t="s">
        <v>30</v>
      </c>
      <c r="AX214" s="13" t="s">
        <v>75</v>
      </c>
      <c r="AY214" s="205" t="s">
        <v>152</v>
      </c>
    </row>
    <row r="215" s="13" customFormat="1">
      <c r="A215" s="13"/>
      <c r="B215" s="203"/>
      <c r="C215" s="13"/>
      <c r="D215" s="204" t="s">
        <v>160</v>
      </c>
      <c r="E215" s="205" t="s">
        <v>1</v>
      </c>
      <c r="F215" s="206" t="s">
        <v>275</v>
      </c>
      <c r="G215" s="13"/>
      <c r="H215" s="207">
        <v>-1.6930000000000001</v>
      </c>
      <c r="I215" s="208"/>
      <c r="J215" s="13"/>
      <c r="K215" s="13"/>
      <c r="L215" s="203"/>
      <c r="M215" s="209"/>
      <c r="N215" s="210"/>
      <c r="O215" s="210"/>
      <c r="P215" s="210"/>
      <c r="Q215" s="210"/>
      <c r="R215" s="210"/>
      <c r="S215" s="210"/>
      <c r="T215" s="21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05" t="s">
        <v>160</v>
      </c>
      <c r="AU215" s="205" t="s">
        <v>87</v>
      </c>
      <c r="AV215" s="13" t="s">
        <v>87</v>
      </c>
      <c r="AW215" s="13" t="s">
        <v>30</v>
      </c>
      <c r="AX215" s="13" t="s">
        <v>75</v>
      </c>
      <c r="AY215" s="205" t="s">
        <v>152</v>
      </c>
    </row>
    <row r="216" s="14" customFormat="1">
      <c r="A216" s="14"/>
      <c r="B216" s="212"/>
      <c r="C216" s="14"/>
      <c r="D216" s="204" t="s">
        <v>160</v>
      </c>
      <c r="E216" s="213" t="s">
        <v>1</v>
      </c>
      <c r="F216" s="214" t="s">
        <v>164</v>
      </c>
      <c r="G216" s="14"/>
      <c r="H216" s="215">
        <v>48.507999999999996</v>
      </c>
      <c r="I216" s="216"/>
      <c r="J216" s="14"/>
      <c r="K216" s="14"/>
      <c r="L216" s="212"/>
      <c r="M216" s="217"/>
      <c r="N216" s="218"/>
      <c r="O216" s="218"/>
      <c r="P216" s="218"/>
      <c r="Q216" s="218"/>
      <c r="R216" s="218"/>
      <c r="S216" s="218"/>
      <c r="T216" s="21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13" t="s">
        <v>160</v>
      </c>
      <c r="AU216" s="213" t="s">
        <v>87</v>
      </c>
      <c r="AV216" s="14" t="s">
        <v>158</v>
      </c>
      <c r="AW216" s="14" t="s">
        <v>30</v>
      </c>
      <c r="AX216" s="14" t="s">
        <v>79</v>
      </c>
      <c r="AY216" s="213" t="s">
        <v>152</v>
      </c>
    </row>
    <row r="217" s="2" customFormat="1" ht="24.15" customHeight="1">
      <c r="A217" s="38"/>
      <c r="B217" s="188"/>
      <c r="C217" s="189" t="s">
        <v>276</v>
      </c>
      <c r="D217" s="189" t="s">
        <v>154</v>
      </c>
      <c r="E217" s="190" t="s">
        <v>277</v>
      </c>
      <c r="F217" s="191" t="s">
        <v>278</v>
      </c>
      <c r="G217" s="192" t="s">
        <v>279</v>
      </c>
      <c r="H217" s="193">
        <v>5</v>
      </c>
      <c r="I217" s="194"/>
      <c r="J217" s="193">
        <f>ROUND(I217*H217,3)</f>
        <v>0</v>
      </c>
      <c r="K217" s="195"/>
      <c r="L217" s="39"/>
      <c r="M217" s="196" t="s">
        <v>1</v>
      </c>
      <c r="N217" s="197" t="s">
        <v>41</v>
      </c>
      <c r="O217" s="82"/>
      <c r="P217" s="198">
        <f>O217*H217</f>
        <v>0</v>
      </c>
      <c r="Q217" s="198">
        <v>0.0172064</v>
      </c>
      <c r="R217" s="198">
        <f>Q217*H217</f>
        <v>0.086031999999999997</v>
      </c>
      <c r="S217" s="198">
        <v>0</v>
      </c>
      <c r="T217" s="199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00" t="s">
        <v>158</v>
      </c>
      <c r="AT217" s="200" t="s">
        <v>154</v>
      </c>
      <c r="AU217" s="200" t="s">
        <v>87</v>
      </c>
      <c r="AY217" s="19" t="s">
        <v>152</v>
      </c>
      <c r="BE217" s="201">
        <f>IF(N217="základná",J217,0)</f>
        <v>0</v>
      </c>
      <c r="BF217" s="201">
        <f>IF(N217="znížená",J217,0)</f>
        <v>0</v>
      </c>
      <c r="BG217" s="201">
        <f>IF(N217="zákl. prenesená",J217,0)</f>
        <v>0</v>
      </c>
      <c r="BH217" s="201">
        <f>IF(N217="zníž. prenesená",J217,0)</f>
        <v>0</v>
      </c>
      <c r="BI217" s="201">
        <f>IF(N217="nulová",J217,0)</f>
        <v>0</v>
      </c>
      <c r="BJ217" s="19" t="s">
        <v>87</v>
      </c>
      <c r="BK217" s="202">
        <f>ROUND(I217*H217,3)</f>
        <v>0</v>
      </c>
      <c r="BL217" s="19" t="s">
        <v>158</v>
      </c>
      <c r="BM217" s="200" t="s">
        <v>280</v>
      </c>
    </row>
    <row r="218" s="2" customFormat="1" ht="24.15" customHeight="1">
      <c r="A218" s="38"/>
      <c r="B218" s="188"/>
      <c r="C218" s="189" t="s">
        <v>281</v>
      </c>
      <c r="D218" s="189" t="s">
        <v>154</v>
      </c>
      <c r="E218" s="190" t="s">
        <v>282</v>
      </c>
      <c r="F218" s="191" t="s">
        <v>283</v>
      </c>
      <c r="G218" s="192" t="s">
        <v>279</v>
      </c>
      <c r="H218" s="193">
        <v>1</v>
      </c>
      <c r="I218" s="194"/>
      <c r="J218" s="193">
        <f>ROUND(I218*H218,3)</f>
        <v>0</v>
      </c>
      <c r="K218" s="195"/>
      <c r="L218" s="39"/>
      <c r="M218" s="196" t="s">
        <v>1</v>
      </c>
      <c r="N218" s="197" t="s">
        <v>41</v>
      </c>
      <c r="O218" s="82"/>
      <c r="P218" s="198">
        <f>O218*H218</f>
        <v>0</v>
      </c>
      <c r="Q218" s="198">
        <v>0.0198266</v>
      </c>
      <c r="R218" s="198">
        <f>Q218*H218</f>
        <v>0.0198266</v>
      </c>
      <c r="S218" s="198">
        <v>0</v>
      </c>
      <c r="T218" s="199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00" t="s">
        <v>158</v>
      </c>
      <c r="AT218" s="200" t="s">
        <v>154</v>
      </c>
      <c r="AU218" s="200" t="s">
        <v>87</v>
      </c>
      <c r="AY218" s="19" t="s">
        <v>152</v>
      </c>
      <c r="BE218" s="201">
        <f>IF(N218="základná",J218,0)</f>
        <v>0</v>
      </c>
      <c r="BF218" s="201">
        <f>IF(N218="znížená",J218,0)</f>
        <v>0</v>
      </c>
      <c r="BG218" s="201">
        <f>IF(N218="zákl. prenesená",J218,0)</f>
        <v>0</v>
      </c>
      <c r="BH218" s="201">
        <f>IF(N218="zníž. prenesená",J218,0)</f>
        <v>0</v>
      </c>
      <c r="BI218" s="201">
        <f>IF(N218="nulová",J218,0)</f>
        <v>0</v>
      </c>
      <c r="BJ218" s="19" t="s">
        <v>87</v>
      </c>
      <c r="BK218" s="202">
        <f>ROUND(I218*H218,3)</f>
        <v>0</v>
      </c>
      <c r="BL218" s="19" t="s">
        <v>158</v>
      </c>
      <c r="BM218" s="200" t="s">
        <v>284</v>
      </c>
    </row>
    <row r="219" s="2" customFormat="1" ht="24.15" customHeight="1">
      <c r="A219" s="38"/>
      <c r="B219" s="188"/>
      <c r="C219" s="189" t="s">
        <v>285</v>
      </c>
      <c r="D219" s="189" t="s">
        <v>154</v>
      </c>
      <c r="E219" s="190" t="s">
        <v>286</v>
      </c>
      <c r="F219" s="191" t="s">
        <v>287</v>
      </c>
      <c r="G219" s="192" t="s">
        <v>279</v>
      </c>
      <c r="H219" s="193">
        <v>1</v>
      </c>
      <c r="I219" s="194"/>
      <c r="J219" s="193">
        <f>ROUND(I219*H219,3)</f>
        <v>0</v>
      </c>
      <c r="K219" s="195"/>
      <c r="L219" s="39"/>
      <c r="M219" s="196" t="s">
        <v>1</v>
      </c>
      <c r="N219" s="197" t="s">
        <v>41</v>
      </c>
      <c r="O219" s="82"/>
      <c r="P219" s="198">
        <f>O219*H219</f>
        <v>0</v>
      </c>
      <c r="Q219" s="198">
        <v>0.027972199999999999</v>
      </c>
      <c r="R219" s="198">
        <f>Q219*H219</f>
        <v>0.027972199999999999</v>
      </c>
      <c r="S219" s="198">
        <v>0</v>
      </c>
      <c r="T219" s="199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00" t="s">
        <v>158</v>
      </c>
      <c r="AT219" s="200" t="s">
        <v>154</v>
      </c>
      <c r="AU219" s="200" t="s">
        <v>87</v>
      </c>
      <c r="AY219" s="19" t="s">
        <v>152</v>
      </c>
      <c r="BE219" s="201">
        <f>IF(N219="základná",J219,0)</f>
        <v>0</v>
      </c>
      <c r="BF219" s="201">
        <f>IF(N219="znížená",J219,0)</f>
        <v>0</v>
      </c>
      <c r="BG219" s="201">
        <f>IF(N219="zákl. prenesená",J219,0)</f>
        <v>0</v>
      </c>
      <c r="BH219" s="201">
        <f>IF(N219="zníž. prenesená",J219,0)</f>
        <v>0</v>
      </c>
      <c r="BI219" s="201">
        <f>IF(N219="nulová",J219,0)</f>
        <v>0</v>
      </c>
      <c r="BJ219" s="19" t="s">
        <v>87</v>
      </c>
      <c r="BK219" s="202">
        <f>ROUND(I219*H219,3)</f>
        <v>0</v>
      </c>
      <c r="BL219" s="19" t="s">
        <v>158</v>
      </c>
      <c r="BM219" s="200" t="s">
        <v>288</v>
      </c>
    </row>
    <row r="220" s="2" customFormat="1" ht="24.15" customHeight="1">
      <c r="A220" s="38"/>
      <c r="B220" s="188"/>
      <c r="C220" s="189" t="s">
        <v>289</v>
      </c>
      <c r="D220" s="189" t="s">
        <v>154</v>
      </c>
      <c r="E220" s="190" t="s">
        <v>290</v>
      </c>
      <c r="F220" s="191" t="s">
        <v>291</v>
      </c>
      <c r="G220" s="192" t="s">
        <v>279</v>
      </c>
      <c r="H220" s="193">
        <v>1</v>
      </c>
      <c r="I220" s="194"/>
      <c r="J220" s="193">
        <f>ROUND(I220*H220,3)</f>
        <v>0</v>
      </c>
      <c r="K220" s="195"/>
      <c r="L220" s="39"/>
      <c r="M220" s="196" t="s">
        <v>1</v>
      </c>
      <c r="N220" s="197" t="s">
        <v>41</v>
      </c>
      <c r="O220" s="82"/>
      <c r="P220" s="198">
        <f>O220*H220</f>
        <v>0</v>
      </c>
      <c r="Q220" s="198">
        <v>0.097290000000000001</v>
      </c>
      <c r="R220" s="198">
        <f>Q220*H220</f>
        <v>0.097290000000000001</v>
      </c>
      <c r="S220" s="198">
        <v>0</v>
      </c>
      <c r="T220" s="199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00" t="s">
        <v>158</v>
      </c>
      <c r="AT220" s="200" t="s">
        <v>154</v>
      </c>
      <c r="AU220" s="200" t="s">
        <v>87</v>
      </c>
      <c r="AY220" s="19" t="s">
        <v>152</v>
      </c>
      <c r="BE220" s="201">
        <f>IF(N220="základná",J220,0)</f>
        <v>0</v>
      </c>
      <c r="BF220" s="201">
        <f>IF(N220="znížená",J220,0)</f>
        <v>0</v>
      </c>
      <c r="BG220" s="201">
        <f>IF(N220="zákl. prenesená",J220,0)</f>
        <v>0</v>
      </c>
      <c r="BH220" s="201">
        <f>IF(N220="zníž. prenesená",J220,0)</f>
        <v>0</v>
      </c>
      <c r="BI220" s="201">
        <f>IF(N220="nulová",J220,0)</f>
        <v>0</v>
      </c>
      <c r="BJ220" s="19" t="s">
        <v>87</v>
      </c>
      <c r="BK220" s="202">
        <f>ROUND(I220*H220,3)</f>
        <v>0</v>
      </c>
      <c r="BL220" s="19" t="s">
        <v>158</v>
      </c>
      <c r="BM220" s="200" t="s">
        <v>292</v>
      </c>
    </row>
    <row r="221" s="2" customFormat="1" ht="24.15" customHeight="1">
      <c r="A221" s="38"/>
      <c r="B221" s="188"/>
      <c r="C221" s="189" t="s">
        <v>293</v>
      </c>
      <c r="D221" s="189" t="s">
        <v>154</v>
      </c>
      <c r="E221" s="190" t="s">
        <v>294</v>
      </c>
      <c r="F221" s="191" t="s">
        <v>295</v>
      </c>
      <c r="G221" s="192" t="s">
        <v>279</v>
      </c>
      <c r="H221" s="193">
        <v>2</v>
      </c>
      <c r="I221" s="194"/>
      <c r="J221" s="193">
        <f>ROUND(I221*H221,3)</f>
        <v>0</v>
      </c>
      <c r="K221" s="195"/>
      <c r="L221" s="39"/>
      <c r="M221" s="196" t="s">
        <v>1</v>
      </c>
      <c r="N221" s="197" t="s">
        <v>41</v>
      </c>
      <c r="O221" s="82"/>
      <c r="P221" s="198">
        <f>O221*H221</f>
        <v>0</v>
      </c>
      <c r="Q221" s="198">
        <v>0.15961</v>
      </c>
      <c r="R221" s="198">
        <f>Q221*H221</f>
        <v>0.31922</v>
      </c>
      <c r="S221" s="198">
        <v>0</v>
      </c>
      <c r="T221" s="199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00" t="s">
        <v>158</v>
      </c>
      <c r="AT221" s="200" t="s">
        <v>154</v>
      </c>
      <c r="AU221" s="200" t="s">
        <v>87</v>
      </c>
      <c r="AY221" s="19" t="s">
        <v>152</v>
      </c>
      <c r="BE221" s="201">
        <f>IF(N221="základná",J221,0)</f>
        <v>0</v>
      </c>
      <c r="BF221" s="201">
        <f>IF(N221="znížená",J221,0)</f>
        <v>0</v>
      </c>
      <c r="BG221" s="201">
        <f>IF(N221="zákl. prenesená",J221,0)</f>
        <v>0</v>
      </c>
      <c r="BH221" s="201">
        <f>IF(N221="zníž. prenesená",J221,0)</f>
        <v>0</v>
      </c>
      <c r="BI221" s="201">
        <f>IF(N221="nulová",J221,0)</f>
        <v>0</v>
      </c>
      <c r="BJ221" s="19" t="s">
        <v>87</v>
      </c>
      <c r="BK221" s="202">
        <f>ROUND(I221*H221,3)</f>
        <v>0</v>
      </c>
      <c r="BL221" s="19" t="s">
        <v>158</v>
      </c>
      <c r="BM221" s="200" t="s">
        <v>296</v>
      </c>
    </row>
    <row r="222" s="2" customFormat="1" ht="24.15" customHeight="1">
      <c r="A222" s="38"/>
      <c r="B222" s="188"/>
      <c r="C222" s="189" t="s">
        <v>297</v>
      </c>
      <c r="D222" s="189" t="s">
        <v>154</v>
      </c>
      <c r="E222" s="190" t="s">
        <v>298</v>
      </c>
      <c r="F222" s="191" t="s">
        <v>299</v>
      </c>
      <c r="G222" s="192" t="s">
        <v>279</v>
      </c>
      <c r="H222" s="193">
        <v>7</v>
      </c>
      <c r="I222" s="194"/>
      <c r="J222" s="193">
        <f>ROUND(I222*H222,3)</f>
        <v>0</v>
      </c>
      <c r="K222" s="195"/>
      <c r="L222" s="39"/>
      <c r="M222" s="196" t="s">
        <v>1</v>
      </c>
      <c r="N222" s="197" t="s">
        <v>41</v>
      </c>
      <c r="O222" s="82"/>
      <c r="P222" s="198">
        <f>O222*H222</f>
        <v>0</v>
      </c>
      <c r="Q222" s="198">
        <v>0.17899000000000001</v>
      </c>
      <c r="R222" s="198">
        <f>Q222*H222</f>
        <v>1.2529300000000001</v>
      </c>
      <c r="S222" s="198">
        <v>0</v>
      </c>
      <c r="T222" s="199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00" t="s">
        <v>158</v>
      </c>
      <c r="AT222" s="200" t="s">
        <v>154</v>
      </c>
      <c r="AU222" s="200" t="s">
        <v>87</v>
      </c>
      <c r="AY222" s="19" t="s">
        <v>152</v>
      </c>
      <c r="BE222" s="201">
        <f>IF(N222="základná",J222,0)</f>
        <v>0</v>
      </c>
      <c r="BF222" s="201">
        <f>IF(N222="znížená",J222,0)</f>
        <v>0</v>
      </c>
      <c r="BG222" s="201">
        <f>IF(N222="zákl. prenesená",J222,0)</f>
        <v>0</v>
      </c>
      <c r="BH222" s="201">
        <f>IF(N222="zníž. prenesená",J222,0)</f>
        <v>0</v>
      </c>
      <c r="BI222" s="201">
        <f>IF(N222="nulová",J222,0)</f>
        <v>0</v>
      </c>
      <c r="BJ222" s="19" t="s">
        <v>87</v>
      </c>
      <c r="BK222" s="202">
        <f>ROUND(I222*H222,3)</f>
        <v>0</v>
      </c>
      <c r="BL222" s="19" t="s">
        <v>158</v>
      </c>
      <c r="BM222" s="200" t="s">
        <v>300</v>
      </c>
    </row>
    <row r="223" s="2" customFormat="1" ht="33" customHeight="1">
      <c r="A223" s="38"/>
      <c r="B223" s="188"/>
      <c r="C223" s="189" t="s">
        <v>301</v>
      </c>
      <c r="D223" s="189" t="s">
        <v>154</v>
      </c>
      <c r="E223" s="190" t="s">
        <v>302</v>
      </c>
      <c r="F223" s="191" t="s">
        <v>303</v>
      </c>
      <c r="G223" s="192" t="s">
        <v>157</v>
      </c>
      <c r="H223" s="193">
        <v>0.875</v>
      </c>
      <c r="I223" s="194"/>
      <c r="J223" s="193">
        <f>ROUND(I223*H223,3)</f>
        <v>0</v>
      </c>
      <c r="K223" s="195"/>
      <c r="L223" s="39"/>
      <c r="M223" s="196" t="s">
        <v>1</v>
      </c>
      <c r="N223" s="197" t="s">
        <v>41</v>
      </c>
      <c r="O223" s="82"/>
      <c r="P223" s="198">
        <f>O223*H223</f>
        <v>0</v>
      </c>
      <c r="Q223" s="198">
        <v>2.2968814000000002</v>
      </c>
      <c r="R223" s="198">
        <f>Q223*H223</f>
        <v>2.0097712250000002</v>
      </c>
      <c r="S223" s="198">
        <v>0</v>
      </c>
      <c r="T223" s="199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00" t="s">
        <v>158</v>
      </c>
      <c r="AT223" s="200" t="s">
        <v>154</v>
      </c>
      <c r="AU223" s="200" t="s">
        <v>87</v>
      </c>
      <c r="AY223" s="19" t="s">
        <v>152</v>
      </c>
      <c r="BE223" s="201">
        <f>IF(N223="základná",J223,0)</f>
        <v>0</v>
      </c>
      <c r="BF223" s="201">
        <f>IF(N223="znížená",J223,0)</f>
        <v>0</v>
      </c>
      <c r="BG223" s="201">
        <f>IF(N223="zákl. prenesená",J223,0)</f>
        <v>0</v>
      </c>
      <c r="BH223" s="201">
        <f>IF(N223="zníž. prenesená",J223,0)</f>
        <v>0</v>
      </c>
      <c r="BI223" s="201">
        <f>IF(N223="nulová",J223,0)</f>
        <v>0</v>
      </c>
      <c r="BJ223" s="19" t="s">
        <v>87</v>
      </c>
      <c r="BK223" s="202">
        <f>ROUND(I223*H223,3)</f>
        <v>0</v>
      </c>
      <c r="BL223" s="19" t="s">
        <v>158</v>
      </c>
      <c r="BM223" s="200" t="s">
        <v>304</v>
      </c>
    </row>
    <row r="224" s="15" customFormat="1">
      <c r="A224" s="15"/>
      <c r="B224" s="220"/>
      <c r="C224" s="15"/>
      <c r="D224" s="204" t="s">
        <v>160</v>
      </c>
      <c r="E224" s="221" t="s">
        <v>1</v>
      </c>
      <c r="F224" s="222" t="s">
        <v>305</v>
      </c>
      <c r="G224" s="15"/>
      <c r="H224" s="221" t="s">
        <v>1</v>
      </c>
      <c r="I224" s="223"/>
      <c r="J224" s="15"/>
      <c r="K224" s="15"/>
      <c r="L224" s="220"/>
      <c r="M224" s="224"/>
      <c r="N224" s="225"/>
      <c r="O224" s="225"/>
      <c r="P224" s="225"/>
      <c r="Q224" s="225"/>
      <c r="R224" s="225"/>
      <c r="S224" s="225"/>
      <c r="T224" s="226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21" t="s">
        <v>160</v>
      </c>
      <c r="AU224" s="221" t="s">
        <v>87</v>
      </c>
      <c r="AV224" s="15" t="s">
        <v>79</v>
      </c>
      <c r="AW224" s="15" t="s">
        <v>30</v>
      </c>
      <c r="AX224" s="15" t="s">
        <v>75</v>
      </c>
      <c r="AY224" s="221" t="s">
        <v>152</v>
      </c>
    </row>
    <row r="225" s="13" customFormat="1">
      <c r="A225" s="13"/>
      <c r="B225" s="203"/>
      <c r="C225" s="13"/>
      <c r="D225" s="204" t="s">
        <v>160</v>
      </c>
      <c r="E225" s="205" t="s">
        <v>1</v>
      </c>
      <c r="F225" s="206" t="s">
        <v>306</v>
      </c>
      <c r="G225" s="13"/>
      <c r="H225" s="207">
        <v>0.63400000000000001</v>
      </c>
      <c r="I225" s="208"/>
      <c r="J225" s="13"/>
      <c r="K225" s="13"/>
      <c r="L225" s="203"/>
      <c r="M225" s="209"/>
      <c r="N225" s="210"/>
      <c r="O225" s="210"/>
      <c r="P225" s="210"/>
      <c r="Q225" s="210"/>
      <c r="R225" s="210"/>
      <c r="S225" s="210"/>
      <c r="T225" s="21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05" t="s">
        <v>160</v>
      </c>
      <c r="AU225" s="205" t="s">
        <v>87</v>
      </c>
      <c r="AV225" s="13" t="s">
        <v>87</v>
      </c>
      <c r="AW225" s="13" t="s">
        <v>30</v>
      </c>
      <c r="AX225" s="13" t="s">
        <v>75</v>
      </c>
      <c r="AY225" s="205" t="s">
        <v>152</v>
      </c>
    </row>
    <row r="226" s="15" customFormat="1">
      <c r="A226" s="15"/>
      <c r="B226" s="220"/>
      <c r="C226" s="15"/>
      <c r="D226" s="204" t="s">
        <v>160</v>
      </c>
      <c r="E226" s="221" t="s">
        <v>1</v>
      </c>
      <c r="F226" s="222" t="s">
        <v>307</v>
      </c>
      <c r="G226" s="15"/>
      <c r="H226" s="221" t="s">
        <v>1</v>
      </c>
      <c r="I226" s="223"/>
      <c r="J226" s="15"/>
      <c r="K226" s="15"/>
      <c r="L226" s="220"/>
      <c r="M226" s="224"/>
      <c r="N226" s="225"/>
      <c r="O226" s="225"/>
      <c r="P226" s="225"/>
      <c r="Q226" s="225"/>
      <c r="R226" s="225"/>
      <c r="S226" s="225"/>
      <c r="T226" s="226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21" t="s">
        <v>160</v>
      </c>
      <c r="AU226" s="221" t="s">
        <v>87</v>
      </c>
      <c r="AV226" s="15" t="s">
        <v>79</v>
      </c>
      <c r="AW226" s="15" t="s">
        <v>30</v>
      </c>
      <c r="AX226" s="15" t="s">
        <v>75</v>
      </c>
      <c r="AY226" s="221" t="s">
        <v>152</v>
      </c>
    </row>
    <row r="227" s="13" customFormat="1">
      <c r="A227" s="13"/>
      <c r="B227" s="203"/>
      <c r="C227" s="13"/>
      <c r="D227" s="204" t="s">
        <v>160</v>
      </c>
      <c r="E227" s="205" t="s">
        <v>1</v>
      </c>
      <c r="F227" s="206" t="s">
        <v>308</v>
      </c>
      <c r="G227" s="13"/>
      <c r="H227" s="207">
        <v>0.24099999999999999</v>
      </c>
      <c r="I227" s="208"/>
      <c r="J227" s="13"/>
      <c r="K227" s="13"/>
      <c r="L227" s="203"/>
      <c r="M227" s="209"/>
      <c r="N227" s="210"/>
      <c r="O227" s="210"/>
      <c r="P227" s="210"/>
      <c r="Q227" s="210"/>
      <c r="R227" s="210"/>
      <c r="S227" s="210"/>
      <c r="T227" s="21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05" t="s">
        <v>160</v>
      </c>
      <c r="AU227" s="205" t="s">
        <v>87</v>
      </c>
      <c r="AV227" s="13" t="s">
        <v>87</v>
      </c>
      <c r="AW227" s="13" t="s">
        <v>30</v>
      </c>
      <c r="AX227" s="13" t="s">
        <v>75</v>
      </c>
      <c r="AY227" s="205" t="s">
        <v>152</v>
      </c>
    </row>
    <row r="228" s="14" customFormat="1">
      <c r="A228" s="14"/>
      <c r="B228" s="212"/>
      <c r="C228" s="14"/>
      <c r="D228" s="204" t="s">
        <v>160</v>
      </c>
      <c r="E228" s="213" t="s">
        <v>1</v>
      </c>
      <c r="F228" s="214" t="s">
        <v>164</v>
      </c>
      <c r="G228" s="14"/>
      <c r="H228" s="215">
        <v>0.875</v>
      </c>
      <c r="I228" s="216"/>
      <c r="J228" s="14"/>
      <c r="K228" s="14"/>
      <c r="L228" s="212"/>
      <c r="M228" s="217"/>
      <c r="N228" s="218"/>
      <c r="O228" s="218"/>
      <c r="P228" s="218"/>
      <c r="Q228" s="218"/>
      <c r="R228" s="218"/>
      <c r="S228" s="218"/>
      <c r="T228" s="21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13" t="s">
        <v>160</v>
      </c>
      <c r="AU228" s="213" t="s">
        <v>87</v>
      </c>
      <c r="AV228" s="14" t="s">
        <v>158</v>
      </c>
      <c r="AW228" s="14" t="s">
        <v>30</v>
      </c>
      <c r="AX228" s="14" t="s">
        <v>79</v>
      </c>
      <c r="AY228" s="213" t="s">
        <v>152</v>
      </c>
    </row>
    <row r="229" s="2" customFormat="1" ht="24.15" customHeight="1">
      <c r="A229" s="38"/>
      <c r="B229" s="188"/>
      <c r="C229" s="189" t="s">
        <v>309</v>
      </c>
      <c r="D229" s="189" t="s">
        <v>154</v>
      </c>
      <c r="E229" s="190" t="s">
        <v>310</v>
      </c>
      <c r="F229" s="191" t="s">
        <v>311</v>
      </c>
      <c r="G229" s="192" t="s">
        <v>227</v>
      </c>
      <c r="H229" s="193">
        <v>11.340999999999999</v>
      </c>
      <c r="I229" s="194"/>
      <c r="J229" s="193">
        <f>ROUND(I229*H229,3)</f>
        <v>0</v>
      </c>
      <c r="K229" s="195"/>
      <c r="L229" s="39"/>
      <c r="M229" s="196" t="s">
        <v>1</v>
      </c>
      <c r="N229" s="197" t="s">
        <v>41</v>
      </c>
      <c r="O229" s="82"/>
      <c r="P229" s="198">
        <f>O229*H229</f>
        <v>0</v>
      </c>
      <c r="Q229" s="198">
        <v>0.010193539999999999</v>
      </c>
      <c r="R229" s="198">
        <f>Q229*H229</f>
        <v>0.11560493713999999</v>
      </c>
      <c r="S229" s="198">
        <v>0</v>
      </c>
      <c r="T229" s="199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00" t="s">
        <v>158</v>
      </c>
      <c r="AT229" s="200" t="s">
        <v>154</v>
      </c>
      <c r="AU229" s="200" t="s">
        <v>87</v>
      </c>
      <c r="AY229" s="19" t="s">
        <v>152</v>
      </c>
      <c r="BE229" s="201">
        <f>IF(N229="základná",J229,0)</f>
        <v>0</v>
      </c>
      <c r="BF229" s="201">
        <f>IF(N229="znížená",J229,0)</f>
        <v>0</v>
      </c>
      <c r="BG229" s="201">
        <f>IF(N229="zákl. prenesená",J229,0)</f>
        <v>0</v>
      </c>
      <c r="BH229" s="201">
        <f>IF(N229="zníž. prenesená",J229,0)</f>
        <v>0</v>
      </c>
      <c r="BI229" s="201">
        <f>IF(N229="nulová",J229,0)</f>
        <v>0</v>
      </c>
      <c r="BJ229" s="19" t="s">
        <v>87</v>
      </c>
      <c r="BK229" s="202">
        <f>ROUND(I229*H229,3)</f>
        <v>0</v>
      </c>
      <c r="BL229" s="19" t="s">
        <v>158</v>
      </c>
      <c r="BM229" s="200" t="s">
        <v>312</v>
      </c>
    </row>
    <row r="230" s="15" customFormat="1">
      <c r="A230" s="15"/>
      <c r="B230" s="220"/>
      <c r="C230" s="15"/>
      <c r="D230" s="204" t="s">
        <v>160</v>
      </c>
      <c r="E230" s="221" t="s">
        <v>1</v>
      </c>
      <c r="F230" s="222" t="s">
        <v>305</v>
      </c>
      <c r="G230" s="15"/>
      <c r="H230" s="221" t="s">
        <v>1</v>
      </c>
      <c r="I230" s="223"/>
      <c r="J230" s="15"/>
      <c r="K230" s="15"/>
      <c r="L230" s="220"/>
      <c r="M230" s="224"/>
      <c r="N230" s="225"/>
      <c r="O230" s="225"/>
      <c r="P230" s="225"/>
      <c r="Q230" s="225"/>
      <c r="R230" s="225"/>
      <c r="S230" s="225"/>
      <c r="T230" s="226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21" t="s">
        <v>160</v>
      </c>
      <c r="AU230" s="221" t="s">
        <v>87</v>
      </c>
      <c r="AV230" s="15" t="s">
        <v>79</v>
      </c>
      <c r="AW230" s="15" t="s">
        <v>30</v>
      </c>
      <c r="AX230" s="15" t="s">
        <v>75</v>
      </c>
      <c r="AY230" s="221" t="s">
        <v>152</v>
      </c>
    </row>
    <row r="231" s="13" customFormat="1">
      <c r="A231" s="13"/>
      <c r="B231" s="203"/>
      <c r="C231" s="13"/>
      <c r="D231" s="204" t="s">
        <v>160</v>
      </c>
      <c r="E231" s="205" t="s">
        <v>1</v>
      </c>
      <c r="F231" s="206" t="s">
        <v>313</v>
      </c>
      <c r="G231" s="13"/>
      <c r="H231" s="207">
        <v>8.125</v>
      </c>
      <c r="I231" s="208"/>
      <c r="J231" s="13"/>
      <c r="K231" s="13"/>
      <c r="L231" s="203"/>
      <c r="M231" s="209"/>
      <c r="N231" s="210"/>
      <c r="O231" s="210"/>
      <c r="P231" s="210"/>
      <c r="Q231" s="210"/>
      <c r="R231" s="210"/>
      <c r="S231" s="210"/>
      <c r="T231" s="21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05" t="s">
        <v>160</v>
      </c>
      <c r="AU231" s="205" t="s">
        <v>87</v>
      </c>
      <c r="AV231" s="13" t="s">
        <v>87</v>
      </c>
      <c r="AW231" s="13" t="s">
        <v>30</v>
      </c>
      <c r="AX231" s="13" t="s">
        <v>75</v>
      </c>
      <c r="AY231" s="205" t="s">
        <v>152</v>
      </c>
    </row>
    <row r="232" s="15" customFormat="1">
      <c r="A232" s="15"/>
      <c r="B232" s="220"/>
      <c r="C232" s="15"/>
      <c r="D232" s="204" t="s">
        <v>160</v>
      </c>
      <c r="E232" s="221" t="s">
        <v>1</v>
      </c>
      <c r="F232" s="222" t="s">
        <v>307</v>
      </c>
      <c r="G232" s="15"/>
      <c r="H232" s="221" t="s">
        <v>1</v>
      </c>
      <c r="I232" s="223"/>
      <c r="J232" s="15"/>
      <c r="K232" s="15"/>
      <c r="L232" s="220"/>
      <c r="M232" s="224"/>
      <c r="N232" s="225"/>
      <c r="O232" s="225"/>
      <c r="P232" s="225"/>
      <c r="Q232" s="225"/>
      <c r="R232" s="225"/>
      <c r="S232" s="225"/>
      <c r="T232" s="226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21" t="s">
        <v>160</v>
      </c>
      <c r="AU232" s="221" t="s">
        <v>87</v>
      </c>
      <c r="AV232" s="15" t="s">
        <v>79</v>
      </c>
      <c r="AW232" s="15" t="s">
        <v>30</v>
      </c>
      <c r="AX232" s="15" t="s">
        <v>75</v>
      </c>
      <c r="AY232" s="221" t="s">
        <v>152</v>
      </c>
    </row>
    <row r="233" s="13" customFormat="1">
      <c r="A233" s="13"/>
      <c r="B233" s="203"/>
      <c r="C233" s="13"/>
      <c r="D233" s="204" t="s">
        <v>160</v>
      </c>
      <c r="E233" s="205" t="s">
        <v>1</v>
      </c>
      <c r="F233" s="206" t="s">
        <v>314</v>
      </c>
      <c r="G233" s="13"/>
      <c r="H233" s="207">
        <v>3.2160000000000002</v>
      </c>
      <c r="I233" s="208"/>
      <c r="J233" s="13"/>
      <c r="K233" s="13"/>
      <c r="L233" s="203"/>
      <c r="M233" s="209"/>
      <c r="N233" s="210"/>
      <c r="O233" s="210"/>
      <c r="P233" s="210"/>
      <c r="Q233" s="210"/>
      <c r="R233" s="210"/>
      <c r="S233" s="210"/>
      <c r="T233" s="21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05" t="s">
        <v>160</v>
      </c>
      <c r="AU233" s="205" t="s">
        <v>87</v>
      </c>
      <c r="AV233" s="13" t="s">
        <v>87</v>
      </c>
      <c r="AW233" s="13" t="s">
        <v>30</v>
      </c>
      <c r="AX233" s="13" t="s">
        <v>75</v>
      </c>
      <c r="AY233" s="205" t="s">
        <v>152</v>
      </c>
    </row>
    <row r="234" s="14" customFormat="1">
      <c r="A234" s="14"/>
      <c r="B234" s="212"/>
      <c r="C234" s="14"/>
      <c r="D234" s="204" t="s">
        <v>160</v>
      </c>
      <c r="E234" s="213" t="s">
        <v>1</v>
      </c>
      <c r="F234" s="214" t="s">
        <v>164</v>
      </c>
      <c r="G234" s="14"/>
      <c r="H234" s="215">
        <v>11.340999999999999</v>
      </c>
      <c r="I234" s="216"/>
      <c r="J234" s="14"/>
      <c r="K234" s="14"/>
      <c r="L234" s="212"/>
      <c r="M234" s="217"/>
      <c r="N234" s="218"/>
      <c r="O234" s="218"/>
      <c r="P234" s="218"/>
      <c r="Q234" s="218"/>
      <c r="R234" s="218"/>
      <c r="S234" s="218"/>
      <c r="T234" s="21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13" t="s">
        <v>160</v>
      </c>
      <c r="AU234" s="213" t="s">
        <v>87</v>
      </c>
      <c r="AV234" s="14" t="s">
        <v>158</v>
      </c>
      <c r="AW234" s="14" t="s">
        <v>30</v>
      </c>
      <c r="AX234" s="14" t="s">
        <v>79</v>
      </c>
      <c r="AY234" s="213" t="s">
        <v>152</v>
      </c>
    </row>
    <row r="235" s="2" customFormat="1" ht="24.15" customHeight="1">
      <c r="A235" s="38"/>
      <c r="B235" s="188"/>
      <c r="C235" s="189" t="s">
        <v>315</v>
      </c>
      <c r="D235" s="189" t="s">
        <v>154</v>
      </c>
      <c r="E235" s="190" t="s">
        <v>316</v>
      </c>
      <c r="F235" s="191" t="s">
        <v>317</v>
      </c>
      <c r="G235" s="192" t="s">
        <v>227</v>
      </c>
      <c r="H235" s="193">
        <v>11.340999999999999</v>
      </c>
      <c r="I235" s="194"/>
      <c r="J235" s="193">
        <f>ROUND(I235*H235,3)</f>
        <v>0</v>
      </c>
      <c r="K235" s="195"/>
      <c r="L235" s="39"/>
      <c r="M235" s="196" t="s">
        <v>1</v>
      </c>
      <c r="N235" s="197" t="s">
        <v>41</v>
      </c>
      <c r="O235" s="82"/>
      <c r="P235" s="198">
        <f>O235*H235</f>
        <v>0</v>
      </c>
      <c r="Q235" s="198">
        <v>0</v>
      </c>
      <c r="R235" s="198">
        <f>Q235*H235</f>
        <v>0</v>
      </c>
      <c r="S235" s="198">
        <v>0</v>
      </c>
      <c r="T235" s="199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00" t="s">
        <v>158</v>
      </c>
      <c r="AT235" s="200" t="s">
        <v>154</v>
      </c>
      <c r="AU235" s="200" t="s">
        <v>87</v>
      </c>
      <c r="AY235" s="19" t="s">
        <v>152</v>
      </c>
      <c r="BE235" s="201">
        <f>IF(N235="základná",J235,0)</f>
        <v>0</v>
      </c>
      <c r="BF235" s="201">
        <f>IF(N235="znížená",J235,0)</f>
        <v>0</v>
      </c>
      <c r="BG235" s="201">
        <f>IF(N235="zákl. prenesená",J235,0)</f>
        <v>0</v>
      </c>
      <c r="BH235" s="201">
        <f>IF(N235="zníž. prenesená",J235,0)</f>
        <v>0</v>
      </c>
      <c r="BI235" s="201">
        <f>IF(N235="nulová",J235,0)</f>
        <v>0</v>
      </c>
      <c r="BJ235" s="19" t="s">
        <v>87</v>
      </c>
      <c r="BK235" s="202">
        <f>ROUND(I235*H235,3)</f>
        <v>0</v>
      </c>
      <c r="BL235" s="19" t="s">
        <v>158</v>
      </c>
      <c r="BM235" s="200" t="s">
        <v>318</v>
      </c>
    </row>
    <row r="236" s="2" customFormat="1" ht="37.8" customHeight="1">
      <c r="A236" s="38"/>
      <c r="B236" s="188"/>
      <c r="C236" s="189" t="s">
        <v>319</v>
      </c>
      <c r="D236" s="189" t="s">
        <v>154</v>
      </c>
      <c r="E236" s="190" t="s">
        <v>320</v>
      </c>
      <c r="F236" s="191" t="s">
        <v>321</v>
      </c>
      <c r="G236" s="192" t="s">
        <v>202</v>
      </c>
      <c r="H236" s="193">
        <v>0</v>
      </c>
      <c r="I236" s="194"/>
      <c r="J236" s="193">
        <f>ROUND(I236*H236,3)</f>
        <v>0</v>
      </c>
      <c r="K236" s="195"/>
      <c r="L236" s="39"/>
      <c r="M236" s="196" t="s">
        <v>1</v>
      </c>
      <c r="N236" s="197" t="s">
        <v>41</v>
      </c>
      <c r="O236" s="82"/>
      <c r="P236" s="198">
        <f>O236*H236</f>
        <v>0</v>
      </c>
      <c r="Q236" s="198">
        <v>1.0195295</v>
      </c>
      <c r="R236" s="198">
        <f>Q236*H236</f>
        <v>0</v>
      </c>
      <c r="S236" s="198">
        <v>0</v>
      </c>
      <c r="T236" s="199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00" t="s">
        <v>158</v>
      </c>
      <c r="AT236" s="200" t="s">
        <v>154</v>
      </c>
      <c r="AU236" s="200" t="s">
        <v>87</v>
      </c>
      <c r="AY236" s="19" t="s">
        <v>152</v>
      </c>
      <c r="BE236" s="201">
        <f>IF(N236="základná",J236,0)</f>
        <v>0</v>
      </c>
      <c r="BF236" s="201">
        <f>IF(N236="znížená",J236,0)</f>
        <v>0</v>
      </c>
      <c r="BG236" s="201">
        <f>IF(N236="zákl. prenesená",J236,0)</f>
        <v>0</v>
      </c>
      <c r="BH236" s="201">
        <f>IF(N236="zníž. prenesená",J236,0)</f>
        <v>0</v>
      </c>
      <c r="BI236" s="201">
        <f>IF(N236="nulová",J236,0)</f>
        <v>0</v>
      </c>
      <c r="BJ236" s="19" t="s">
        <v>87</v>
      </c>
      <c r="BK236" s="202">
        <f>ROUND(I236*H236,3)</f>
        <v>0</v>
      </c>
      <c r="BL236" s="19" t="s">
        <v>158</v>
      </c>
      <c r="BM236" s="200" t="s">
        <v>322</v>
      </c>
    </row>
    <row r="237" s="2" customFormat="1" ht="24.15" customHeight="1">
      <c r="A237" s="38"/>
      <c r="B237" s="188"/>
      <c r="C237" s="189" t="s">
        <v>323</v>
      </c>
      <c r="D237" s="189" t="s">
        <v>154</v>
      </c>
      <c r="E237" s="190" t="s">
        <v>324</v>
      </c>
      <c r="F237" s="191" t="s">
        <v>325</v>
      </c>
      <c r="G237" s="192" t="s">
        <v>227</v>
      </c>
      <c r="H237" s="193">
        <v>121.262</v>
      </c>
      <c r="I237" s="194"/>
      <c r="J237" s="193">
        <f>ROUND(I237*H237,3)</f>
        <v>0</v>
      </c>
      <c r="K237" s="195"/>
      <c r="L237" s="39"/>
      <c r="M237" s="196" t="s">
        <v>1</v>
      </c>
      <c r="N237" s="197" t="s">
        <v>41</v>
      </c>
      <c r="O237" s="82"/>
      <c r="P237" s="198">
        <f>O237*H237</f>
        <v>0</v>
      </c>
      <c r="Q237" s="198">
        <v>0.092217549999999995</v>
      </c>
      <c r="R237" s="198">
        <f>Q237*H237</f>
        <v>11.1824845481</v>
      </c>
      <c r="S237" s="198">
        <v>0</v>
      </c>
      <c r="T237" s="199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00" t="s">
        <v>158</v>
      </c>
      <c r="AT237" s="200" t="s">
        <v>154</v>
      </c>
      <c r="AU237" s="200" t="s">
        <v>87</v>
      </c>
      <c r="AY237" s="19" t="s">
        <v>152</v>
      </c>
      <c r="BE237" s="201">
        <f>IF(N237="základná",J237,0)</f>
        <v>0</v>
      </c>
      <c r="BF237" s="201">
        <f>IF(N237="znížená",J237,0)</f>
        <v>0</v>
      </c>
      <c r="BG237" s="201">
        <f>IF(N237="zákl. prenesená",J237,0)</f>
        <v>0</v>
      </c>
      <c r="BH237" s="201">
        <f>IF(N237="zníž. prenesená",J237,0)</f>
        <v>0</v>
      </c>
      <c r="BI237" s="201">
        <f>IF(N237="nulová",J237,0)</f>
        <v>0</v>
      </c>
      <c r="BJ237" s="19" t="s">
        <v>87</v>
      </c>
      <c r="BK237" s="202">
        <f>ROUND(I237*H237,3)</f>
        <v>0</v>
      </c>
      <c r="BL237" s="19" t="s">
        <v>158</v>
      </c>
      <c r="BM237" s="200" t="s">
        <v>326</v>
      </c>
    </row>
    <row r="238" s="15" customFormat="1">
      <c r="A238" s="15"/>
      <c r="B238" s="220"/>
      <c r="C238" s="15"/>
      <c r="D238" s="204" t="s">
        <v>160</v>
      </c>
      <c r="E238" s="221" t="s">
        <v>1</v>
      </c>
      <c r="F238" s="222" t="s">
        <v>327</v>
      </c>
      <c r="G238" s="15"/>
      <c r="H238" s="221" t="s">
        <v>1</v>
      </c>
      <c r="I238" s="223"/>
      <c r="J238" s="15"/>
      <c r="K238" s="15"/>
      <c r="L238" s="220"/>
      <c r="M238" s="224"/>
      <c r="N238" s="225"/>
      <c r="O238" s="225"/>
      <c r="P238" s="225"/>
      <c r="Q238" s="225"/>
      <c r="R238" s="225"/>
      <c r="S238" s="225"/>
      <c r="T238" s="226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21" t="s">
        <v>160</v>
      </c>
      <c r="AU238" s="221" t="s">
        <v>87</v>
      </c>
      <c r="AV238" s="15" t="s">
        <v>79</v>
      </c>
      <c r="AW238" s="15" t="s">
        <v>30</v>
      </c>
      <c r="AX238" s="15" t="s">
        <v>75</v>
      </c>
      <c r="AY238" s="221" t="s">
        <v>152</v>
      </c>
    </row>
    <row r="239" s="13" customFormat="1">
      <c r="A239" s="13"/>
      <c r="B239" s="203"/>
      <c r="C239" s="13"/>
      <c r="D239" s="204" t="s">
        <v>160</v>
      </c>
      <c r="E239" s="205" t="s">
        <v>1</v>
      </c>
      <c r="F239" s="206" t="s">
        <v>328</v>
      </c>
      <c r="G239" s="13"/>
      <c r="H239" s="207">
        <v>39.249000000000002</v>
      </c>
      <c r="I239" s="208"/>
      <c r="J239" s="13"/>
      <c r="K239" s="13"/>
      <c r="L239" s="203"/>
      <c r="M239" s="209"/>
      <c r="N239" s="210"/>
      <c r="O239" s="210"/>
      <c r="P239" s="210"/>
      <c r="Q239" s="210"/>
      <c r="R239" s="210"/>
      <c r="S239" s="210"/>
      <c r="T239" s="21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05" t="s">
        <v>160</v>
      </c>
      <c r="AU239" s="205" t="s">
        <v>87</v>
      </c>
      <c r="AV239" s="13" t="s">
        <v>87</v>
      </c>
      <c r="AW239" s="13" t="s">
        <v>30</v>
      </c>
      <c r="AX239" s="13" t="s">
        <v>75</v>
      </c>
      <c r="AY239" s="205" t="s">
        <v>152</v>
      </c>
    </row>
    <row r="240" s="13" customFormat="1">
      <c r="A240" s="13"/>
      <c r="B240" s="203"/>
      <c r="C240" s="13"/>
      <c r="D240" s="204" t="s">
        <v>160</v>
      </c>
      <c r="E240" s="205" t="s">
        <v>1</v>
      </c>
      <c r="F240" s="206" t="s">
        <v>329</v>
      </c>
      <c r="G240" s="13"/>
      <c r="H240" s="207">
        <v>92.613</v>
      </c>
      <c r="I240" s="208"/>
      <c r="J240" s="13"/>
      <c r="K240" s="13"/>
      <c r="L240" s="203"/>
      <c r="M240" s="209"/>
      <c r="N240" s="210"/>
      <c r="O240" s="210"/>
      <c r="P240" s="210"/>
      <c r="Q240" s="210"/>
      <c r="R240" s="210"/>
      <c r="S240" s="210"/>
      <c r="T240" s="21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05" t="s">
        <v>160</v>
      </c>
      <c r="AU240" s="205" t="s">
        <v>87</v>
      </c>
      <c r="AV240" s="13" t="s">
        <v>87</v>
      </c>
      <c r="AW240" s="13" t="s">
        <v>30</v>
      </c>
      <c r="AX240" s="13" t="s">
        <v>75</v>
      </c>
      <c r="AY240" s="205" t="s">
        <v>152</v>
      </c>
    </row>
    <row r="241" s="13" customFormat="1">
      <c r="A241" s="13"/>
      <c r="B241" s="203"/>
      <c r="C241" s="13"/>
      <c r="D241" s="204" t="s">
        <v>160</v>
      </c>
      <c r="E241" s="205" t="s">
        <v>1</v>
      </c>
      <c r="F241" s="206" t="s">
        <v>330</v>
      </c>
      <c r="G241" s="13"/>
      <c r="H241" s="207">
        <v>-10.6</v>
      </c>
      <c r="I241" s="208"/>
      <c r="J241" s="13"/>
      <c r="K241" s="13"/>
      <c r="L241" s="203"/>
      <c r="M241" s="209"/>
      <c r="N241" s="210"/>
      <c r="O241" s="210"/>
      <c r="P241" s="210"/>
      <c r="Q241" s="210"/>
      <c r="R241" s="210"/>
      <c r="S241" s="210"/>
      <c r="T241" s="21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05" t="s">
        <v>160</v>
      </c>
      <c r="AU241" s="205" t="s">
        <v>87</v>
      </c>
      <c r="AV241" s="13" t="s">
        <v>87</v>
      </c>
      <c r="AW241" s="13" t="s">
        <v>30</v>
      </c>
      <c r="AX241" s="13" t="s">
        <v>75</v>
      </c>
      <c r="AY241" s="205" t="s">
        <v>152</v>
      </c>
    </row>
    <row r="242" s="14" customFormat="1">
      <c r="A242" s="14"/>
      <c r="B242" s="212"/>
      <c r="C242" s="14"/>
      <c r="D242" s="204" t="s">
        <v>160</v>
      </c>
      <c r="E242" s="213" t="s">
        <v>1</v>
      </c>
      <c r="F242" s="214" t="s">
        <v>164</v>
      </c>
      <c r="G242" s="14"/>
      <c r="H242" s="215">
        <v>121.262</v>
      </c>
      <c r="I242" s="216"/>
      <c r="J242" s="14"/>
      <c r="K242" s="14"/>
      <c r="L242" s="212"/>
      <c r="M242" s="217"/>
      <c r="N242" s="218"/>
      <c r="O242" s="218"/>
      <c r="P242" s="218"/>
      <c r="Q242" s="218"/>
      <c r="R242" s="218"/>
      <c r="S242" s="218"/>
      <c r="T242" s="21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13" t="s">
        <v>160</v>
      </c>
      <c r="AU242" s="213" t="s">
        <v>87</v>
      </c>
      <c r="AV242" s="14" t="s">
        <v>158</v>
      </c>
      <c r="AW242" s="14" t="s">
        <v>30</v>
      </c>
      <c r="AX242" s="14" t="s">
        <v>79</v>
      </c>
      <c r="AY242" s="213" t="s">
        <v>152</v>
      </c>
    </row>
    <row r="243" s="2" customFormat="1" ht="33" customHeight="1">
      <c r="A243" s="38"/>
      <c r="B243" s="188"/>
      <c r="C243" s="189" t="s">
        <v>331</v>
      </c>
      <c r="D243" s="189" t="s">
        <v>154</v>
      </c>
      <c r="E243" s="190" t="s">
        <v>332</v>
      </c>
      <c r="F243" s="191" t="s">
        <v>333</v>
      </c>
      <c r="G243" s="192" t="s">
        <v>227</v>
      </c>
      <c r="H243" s="193">
        <v>5.1200000000000001</v>
      </c>
      <c r="I243" s="194"/>
      <c r="J243" s="193">
        <f>ROUND(I243*H243,3)</f>
        <v>0</v>
      </c>
      <c r="K243" s="195"/>
      <c r="L243" s="39"/>
      <c r="M243" s="196" t="s">
        <v>1</v>
      </c>
      <c r="N243" s="197" t="s">
        <v>41</v>
      </c>
      <c r="O243" s="82"/>
      <c r="P243" s="198">
        <f>O243*H243</f>
        <v>0</v>
      </c>
      <c r="Q243" s="198">
        <v>0.1106857</v>
      </c>
      <c r="R243" s="198">
        <f>Q243*H243</f>
        <v>0.56671078399999997</v>
      </c>
      <c r="S243" s="198">
        <v>0</v>
      </c>
      <c r="T243" s="199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00" t="s">
        <v>158</v>
      </c>
      <c r="AT243" s="200" t="s">
        <v>154</v>
      </c>
      <c r="AU243" s="200" t="s">
        <v>87</v>
      </c>
      <c r="AY243" s="19" t="s">
        <v>152</v>
      </c>
      <c r="BE243" s="201">
        <f>IF(N243="základná",J243,0)</f>
        <v>0</v>
      </c>
      <c r="BF243" s="201">
        <f>IF(N243="znížená",J243,0)</f>
        <v>0</v>
      </c>
      <c r="BG243" s="201">
        <f>IF(N243="zákl. prenesená",J243,0)</f>
        <v>0</v>
      </c>
      <c r="BH243" s="201">
        <f>IF(N243="zníž. prenesená",J243,0)</f>
        <v>0</v>
      </c>
      <c r="BI243" s="201">
        <f>IF(N243="nulová",J243,0)</f>
        <v>0</v>
      </c>
      <c r="BJ243" s="19" t="s">
        <v>87</v>
      </c>
      <c r="BK243" s="202">
        <f>ROUND(I243*H243,3)</f>
        <v>0</v>
      </c>
      <c r="BL243" s="19" t="s">
        <v>158</v>
      </c>
      <c r="BM243" s="200" t="s">
        <v>334</v>
      </c>
    </row>
    <row r="244" s="13" customFormat="1">
      <c r="A244" s="13"/>
      <c r="B244" s="203"/>
      <c r="C244" s="13"/>
      <c r="D244" s="204" t="s">
        <v>160</v>
      </c>
      <c r="E244" s="205" t="s">
        <v>1</v>
      </c>
      <c r="F244" s="206" t="s">
        <v>335</v>
      </c>
      <c r="G244" s="13"/>
      <c r="H244" s="207">
        <v>5.1200000000000001</v>
      </c>
      <c r="I244" s="208"/>
      <c r="J244" s="13"/>
      <c r="K244" s="13"/>
      <c r="L244" s="203"/>
      <c r="M244" s="209"/>
      <c r="N244" s="210"/>
      <c r="O244" s="210"/>
      <c r="P244" s="210"/>
      <c r="Q244" s="210"/>
      <c r="R244" s="210"/>
      <c r="S244" s="210"/>
      <c r="T244" s="21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05" t="s">
        <v>160</v>
      </c>
      <c r="AU244" s="205" t="s">
        <v>87</v>
      </c>
      <c r="AV244" s="13" t="s">
        <v>87</v>
      </c>
      <c r="AW244" s="13" t="s">
        <v>30</v>
      </c>
      <c r="AX244" s="13" t="s">
        <v>79</v>
      </c>
      <c r="AY244" s="205" t="s">
        <v>152</v>
      </c>
    </row>
    <row r="245" s="2" customFormat="1" ht="24.15" customHeight="1">
      <c r="A245" s="38"/>
      <c r="B245" s="188"/>
      <c r="C245" s="189" t="s">
        <v>336</v>
      </c>
      <c r="D245" s="189" t="s">
        <v>154</v>
      </c>
      <c r="E245" s="190" t="s">
        <v>337</v>
      </c>
      <c r="F245" s="191" t="s">
        <v>338</v>
      </c>
      <c r="G245" s="192" t="s">
        <v>227</v>
      </c>
      <c r="H245" s="193">
        <v>1.575</v>
      </c>
      <c r="I245" s="194"/>
      <c r="J245" s="193">
        <f>ROUND(I245*H245,3)</f>
        <v>0</v>
      </c>
      <c r="K245" s="195"/>
      <c r="L245" s="39"/>
      <c r="M245" s="196" t="s">
        <v>1</v>
      </c>
      <c r="N245" s="197" t="s">
        <v>41</v>
      </c>
      <c r="O245" s="82"/>
      <c r="P245" s="198">
        <f>O245*H245</f>
        <v>0</v>
      </c>
      <c r="Q245" s="198">
        <v>0.246335</v>
      </c>
      <c r="R245" s="198">
        <f>Q245*H245</f>
        <v>0.38797762499999999</v>
      </c>
      <c r="S245" s="198">
        <v>0</v>
      </c>
      <c r="T245" s="199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00" t="s">
        <v>158</v>
      </c>
      <c r="AT245" s="200" t="s">
        <v>154</v>
      </c>
      <c r="AU245" s="200" t="s">
        <v>87</v>
      </c>
      <c r="AY245" s="19" t="s">
        <v>152</v>
      </c>
      <c r="BE245" s="201">
        <f>IF(N245="základná",J245,0)</f>
        <v>0</v>
      </c>
      <c r="BF245" s="201">
        <f>IF(N245="znížená",J245,0)</f>
        <v>0</v>
      </c>
      <c r="BG245" s="201">
        <f>IF(N245="zákl. prenesená",J245,0)</f>
        <v>0</v>
      </c>
      <c r="BH245" s="201">
        <f>IF(N245="zníž. prenesená",J245,0)</f>
        <v>0</v>
      </c>
      <c r="BI245" s="201">
        <f>IF(N245="nulová",J245,0)</f>
        <v>0</v>
      </c>
      <c r="BJ245" s="19" t="s">
        <v>87</v>
      </c>
      <c r="BK245" s="202">
        <f>ROUND(I245*H245,3)</f>
        <v>0</v>
      </c>
      <c r="BL245" s="19" t="s">
        <v>158</v>
      </c>
      <c r="BM245" s="200" t="s">
        <v>339</v>
      </c>
    </row>
    <row r="246" s="13" customFormat="1">
      <c r="A246" s="13"/>
      <c r="B246" s="203"/>
      <c r="C246" s="13"/>
      <c r="D246" s="204" t="s">
        <v>160</v>
      </c>
      <c r="E246" s="205" t="s">
        <v>1</v>
      </c>
      <c r="F246" s="206" t="s">
        <v>340</v>
      </c>
      <c r="G246" s="13"/>
      <c r="H246" s="207">
        <v>1.575</v>
      </c>
      <c r="I246" s="208"/>
      <c r="J246" s="13"/>
      <c r="K246" s="13"/>
      <c r="L246" s="203"/>
      <c r="M246" s="209"/>
      <c r="N246" s="210"/>
      <c r="O246" s="210"/>
      <c r="P246" s="210"/>
      <c r="Q246" s="210"/>
      <c r="R246" s="210"/>
      <c r="S246" s="210"/>
      <c r="T246" s="21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05" t="s">
        <v>160</v>
      </c>
      <c r="AU246" s="205" t="s">
        <v>87</v>
      </c>
      <c r="AV246" s="13" t="s">
        <v>87</v>
      </c>
      <c r="AW246" s="13" t="s">
        <v>30</v>
      </c>
      <c r="AX246" s="13" t="s">
        <v>79</v>
      </c>
      <c r="AY246" s="205" t="s">
        <v>152</v>
      </c>
    </row>
    <row r="247" s="12" customFormat="1" ht="22.8" customHeight="1">
      <c r="A247" s="12"/>
      <c r="B247" s="175"/>
      <c r="C247" s="12"/>
      <c r="D247" s="176" t="s">
        <v>74</v>
      </c>
      <c r="E247" s="186" t="s">
        <v>158</v>
      </c>
      <c r="F247" s="186" t="s">
        <v>341</v>
      </c>
      <c r="G247" s="12"/>
      <c r="H247" s="12"/>
      <c r="I247" s="178"/>
      <c r="J247" s="187">
        <f>BK247</f>
        <v>0</v>
      </c>
      <c r="K247" s="12"/>
      <c r="L247" s="175"/>
      <c r="M247" s="180"/>
      <c r="N247" s="181"/>
      <c r="O247" s="181"/>
      <c r="P247" s="182">
        <f>SUM(P248:P278)</f>
        <v>0</v>
      </c>
      <c r="Q247" s="181"/>
      <c r="R247" s="182">
        <f>SUM(R248:R278)</f>
        <v>15.517823362770001</v>
      </c>
      <c r="S247" s="181"/>
      <c r="T247" s="183">
        <f>SUM(T248:T278)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76" t="s">
        <v>79</v>
      </c>
      <c r="AT247" s="184" t="s">
        <v>74</v>
      </c>
      <c r="AU247" s="184" t="s">
        <v>79</v>
      </c>
      <c r="AY247" s="176" t="s">
        <v>152</v>
      </c>
      <c r="BK247" s="185">
        <f>SUM(BK248:BK278)</f>
        <v>0</v>
      </c>
    </row>
    <row r="248" s="2" customFormat="1" ht="21.75" customHeight="1">
      <c r="A248" s="38"/>
      <c r="B248" s="188"/>
      <c r="C248" s="189" t="s">
        <v>342</v>
      </c>
      <c r="D248" s="189" t="s">
        <v>154</v>
      </c>
      <c r="E248" s="190" t="s">
        <v>343</v>
      </c>
      <c r="F248" s="191" t="s">
        <v>344</v>
      </c>
      <c r="G248" s="192" t="s">
        <v>157</v>
      </c>
      <c r="H248" s="193">
        <v>6.2599999999999998</v>
      </c>
      <c r="I248" s="194"/>
      <c r="J248" s="193">
        <f>ROUND(I248*H248,3)</f>
        <v>0</v>
      </c>
      <c r="K248" s="195"/>
      <c r="L248" s="39"/>
      <c r="M248" s="196" t="s">
        <v>1</v>
      </c>
      <c r="N248" s="197" t="s">
        <v>41</v>
      </c>
      <c r="O248" s="82"/>
      <c r="P248" s="198">
        <f>O248*H248</f>
        <v>0</v>
      </c>
      <c r="Q248" s="198">
        <v>2.2969864000000002</v>
      </c>
      <c r="R248" s="198">
        <f>Q248*H248</f>
        <v>14.379134864000001</v>
      </c>
      <c r="S248" s="198">
        <v>0</v>
      </c>
      <c r="T248" s="199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00" t="s">
        <v>158</v>
      </c>
      <c r="AT248" s="200" t="s">
        <v>154</v>
      </c>
      <c r="AU248" s="200" t="s">
        <v>87</v>
      </c>
      <c r="AY248" s="19" t="s">
        <v>152</v>
      </c>
      <c r="BE248" s="201">
        <f>IF(N248="základná",J248,0)</f>
        <v>0</v>
      </c>
      <c r="BF248" s="201">
        <f>IF(N248="znížená",J248,0)</f>
        <v>0</v>
      </c>
      <c r="BG248" s="201">
        <f>IF(N248="zákl. prenesená",J248,0)</f>
        <v>0</v>
      </c>
      <c r="BH248" s="201">
        <f>IF(N248="zníž. prenesená",J248,0)</f>
        <v>0</v>
      </c>
      <c r="BI248" s="201">
        <f>IF(N248="nulová",J248,0)</f>
        <v>0</v>
      </c>
      <c r="BJ248" s="19" t="s">
        <v>87</v>
      </c>
      <c r="BK248" s="202">
        <f>ROUND(I248*H248,3)</f>
        <v>0</v>
      </c>
      <c r="BL248" s="19" t="s">
        <v>158</v>
      </c>
      <c r="BM248" s="200" t="s">
        <v>345</v>
      </c>
    </row>
    <row r="249" s="15" customFormat="1">
      <c r="A249" s="15"/>
      <c r="B249" s="220"/>
      <c r="C249" s="15"/>
      <c r="D249" s="204" t="s">
        <v>160</v>
      </c>
      <c r="E249" s="221" t="s">
        <v>1</v>
      </c>
      <c r="F249" s="222" t="s">
        <v>346</v>
      </c>
      <c r="G249" s="15"/>
      <c r="H249" s="221" t="s">
        <v>1</v>
      </c>
      <c r="I249" s="223"/>
      <c r="J249" s="15"/>
      <c r="K249" s="15"/>
      <c r="L249" s="220"/>
      <c r="M249" s="224"/>
      <c r="N249" s="225"/>
      <c r="O249" s="225"/>
      <c r="P249" s="225"/>
      <c r="Q249" s="225"/>
      <c r="R249" s="225"/>
      <c r="S249" s="225"/>
      <c r="T249" s="226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21" t="s">
        <v>160</v>
      </c>
      <c r="AU249" s="221" t="s">
        <v>87</v>
      </c>
      <c r="AV249" s="15" t="s">
        <v>79</v>
      </c>
      <c r="AW249" s="15" t="s">
        <v>30</v>
      </c>
      <c r="AX249" s="15" t="s">
        <v>75</v>
      </c>
      <c r="AY249" s="221" t="s">
        <v>152</v>
      </c>
    </row>
    <row r="250" s="13" customFormat="1">
      <c r="A250" s="13"/>
      <c r="B250" s="203"/>
      <c r="C250" s="13"/>
      <c r="D250" s="204" t="s">
        <v>160</v>
      </c>
      <c r="E250" s="205" t="s">
        <v>1</v>
      </c>
      <c r="F250" s="206" t="s">
        <v>347</v>
      </c>
      <c r="G250" s="13"/>
      <c r="H250" s="207">
        <v>5.1230000000000002</v>
      </c>
      <c r="I250" s="208"/>
      <c r="J250" s="13"/>
      <c r="K250" s="13"/>
      <c r="L250" s="203"/>
      <c r="M250" s="209"/>
      <c r="N250" s="210"/>
      <c r="O250" s="210"/>
      <c r="P250" s="210"/>
      <c r="Q250" s="210"/>
      <c r="R250" s="210"/>
      <c r="S250" s="210"/>
      <c r="T250" s="21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05" t="s">
        <v>160</v>
      </c>
      <c r="AU250" s="205" t="s">
        <v>87</v>
      </c>
      <c r="AV250" s="13" t="s">
        <v>87</v>
      </c>
      <c r="AW250" s="13" t="s">
        <v>30</v>
      </c>
      <c r="AX250" s="13" t="s">
        <v>75</v>
      </c>
      <c r="AY250" s="205" t="s">
        <v>152</v>
      </c>
    </row>
    <row r="251" s="15" customFormat="1">
      <c r="A251" s="15"/>
      <c r="B251" s="220"/>
      <c r="C251" s="15"/>
      <c r="D251" s="204" t="s">
        <v>160</v>
      </c>
      <c r="E251" s="221" t="s">
        <v>1</v>
      </c>
      <c r="F251" s="222" t="s">
        <v>348</v>
      </c>
      <c r="G251" s="15"/>
      <c r="H251" s="221" t="s">
        <v>1</v>
      </c>
      <c r="I251" s="223"/>
      <c r="J251" s="15"/>
      <c r="K251" s="15"/>
      <c r="L251" s="220"/>
      <c r="M251" s="224"/>
      <c r="N251" s="225"/>
      <c r="O251" s="225"/>
      <c r="P251" s="225"/>
      <c r="Q251" s="225"/>
      <c r="R251" s="225"/>
      <c r="S251" s="225"/>
      <c r="T251" s="226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21" t="s">
        <v>160</v>
      </c>
      <c r="AU251" s="221" t="s">
        <v>87</v>
      </c>
      <c r="AV251" s="15" t="s">
        <v>79</v>
      </c>
      <c r="AW251" s="15" t="s">
        <v>30</v>
      </c>
      <c r="AX251" s="15" t="s">
        <v>75</v>
      </c>
      <c r="AY251" s="221" t="s">
        <v>152</v>
      </c>
    </row>
    <row r="252" s="13" customFormat="1">
      <c r="A252" s="13"/>
      <c r="B252" s="203"/>
      <c r="C252" s="13"/>
      <c r="D252" s="204" t="s">
        <v>160</v>
      </c>
      <c r="E252" s="205" t="s">
        <v>1</v>
      </c>
      <c r="F252" s="206" t="s">
        <v>349</v>
      </c>
      <c r="G252" s="13"/>
      <c r="H252" s="207">
        <v>0.35299999999999998</v>
      </c>
      <c r="I252" s="208"/>
      <c r="J252" s="13"/>
      <c r="K252" s="13"/>
      <c r="L252" s="203"/>
      <c r="M252" s="209"/>
      <c r="N252" s="210"/>
      <c r="O252" s="210"/>
      <c r="P252" s="210"/>
      <c r="Q252" s="210"/>
      <c r="R252" s="210"/>
      <c r="S252" s="210"/>
      <c r="T252" s="21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05" t="s">
        <v>160</v>
      </c>
      <c r="AU252" s="205" t="s">
        <v>87</v>
      </c>
      <c r="AV252" s="13" t="s">
        <v>87</v>
      </c>
      <c r="AW252" s="13" t="s">
        <v>30</v>
      </c>
      <c r="AX252" s="13" t="s">
        <v>75</v>
      </c>
      <c r="AY252" s="205" t="s">
        <v>152</v>
      </c>
    </row>
    <row r="253" s="15" customFormat="1">
      <c r="A253" s="15"/>
      <c r="B253" s="220"/>
      <c r="C253" s="15"/>
      <c r="D253" s="204" t="s">
        <v>160</v>
      </c>
      <c r="E253" s="221" t="s">
        <v>1</v>
      </c>
      <c r="F253" s="222" t="s">
        <v>350</v>
      </c>
      <c r="G253" s="15"/>
      <c r="H253" s="221" t="s">
        <v>1</v>
      </c>
      <c r="I253" s="223"/>
      <c r="J253" s="15"/>
      <c r="K253" s="15"/>
      <c r="L253" s="220"/>
      <c r="M253" s="224"/>
      <c r="N253" s="225"/>
      <c r="O253" s="225"/>
      <c r="P253" s="225"/>
      <c r="Q253" s="225"/>
      <c r="R253" s="225"/>
      <c r="S253" s="225"/>
      <c r="T253" s="226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21" t="s">
        <v>160</v>
      </c>
      <c r="AU253" s="221" t="s">
        <v>87</v>
      </c>
      <c r="AV253" s="15" t="s">
        <v>79</v>
      </c>
      <c r="AW253" s="15" t="s">
        <v>30</v>
      </c>
      <c r="AX253" s="15" t="s">
        <v>75</v>
      </c>
      <c r="AY253" s="221" t="s">
        <v>152</v>
      </c>
    </row>
    <row r="254" s="13" customFormat="1">
      <c r="A254" s="13"/>
      <c r="B254" s="203"/>
      <c r="C254" s="13"/>
      <c r="D254" s="204" t="s">
        <v>160</v>
      </c>
      <c r="E254" s="205" t="s">
        <v>1</v>
      </c>
      <c r="F254" s="206" t="s">
        <v>351</v>
      </c>
      <c r="G254" s="13"/>
      <c r="H254" s="207">
        <v>0.53000000000000003</v>
      </c>
      <c r="I254" s="208"/>
      <c r="J254" s="13"/>
      <c r="K254" s="13"/>
      <c r="L254" s="203"/>
      <c r="M254" s="209"/>
      <c r="N254" s="210"/>
      <c r="O254" s="210"/>
      <c r="P254" s="210"/>
      <c r="Q254" s="210"/>
      <c r="R254" s="210"/>
      <c r="S254" s="210"/>
      <c r="T254" s="21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05" t="s">
        <v>160</v>
      </c>
      <c r="AU254" s="205" t="s">
        <v>87</v>
      </c>
      <c r="AV254" s="13" t="s">
        <v>87</v>
      </c>
      <c r="AW254" s="13" t="s">
        <v>30</v>
      </c>
      <c r="AX254" s="13" t="s">
        <v>75</v>
      </c>
      <c r="AY254" s="205" t="s">
        <v>152</v>
      </c>
    </row>
    <row r="255" s="15" customFormat="1">
      <c r="A255" s="15"/>
      <c r="B255" s="220"/>
      <c r="C255" s="15"/>
      <c r="D255" s="204" t="s">
        <v>160</v>
      </c>
      <c r="E255" s="221" t="s">
        <v>1</v>
      </c>
      <c r="F255" s="222" t="s">
        <v>352</v>
      </c>
      <c r="G255" s="15"/>
      <c r="H255" s="221" t="s">
        <v>1</v>
      </c>
      <c r="I255" s="223"/>
      <c r="J255" s="15"/>
      <c r="K255" s="15"/>
      <c r="L255" s="220"/>
      <c r="M255" s="224"/>
      <c r="N255" s="225"/>
      <c r="O255" s="225"/>
      <c r="P255" s="225"/>
      <c r="Q255" s="225"/>
      <c r="R255" s="225"/>
      <c r="S255" s="225"/>
      <c r="T255" s="226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21" t="s">
        <v>160</v>
      </c>
      <c r="AU255" s="221" t="s">
        <v>87</v>
      </c>
      <c r="AV255" s="15" t="s">
        <v>79</v>
      </c>
      <c r="AW255" s="15" t="s">
        <v>30</v>
      </c>
      <c r="AX255" s="15" t="s">
        <v>75</v>
      </c>
      <c r="AY255" s="221" t="s">
        <v>152</v>
      </c>
    </row>
    <row r="256" s="13" customFormat="1">
      <c r="A256" s="13"/>
      <c r="B256" s="203"/>
      <c r="C256" s="13"/>
      <c r="D256" s="204" t="s">
        <v>160</v>
      </c>
      <c r="E256" s="205" t="s">
        <v>1</v>
      </c>
      <c r="F256" s="206" t="s">
        <v>353</v>
      </c>
      <c r="G256" s="13"/>
      <c r="H256" s="207">
        <v>0.254</v>
      </c>
      <c r="I256" s="208"/>
      <c r="J256" s="13"/>
      <c r="K256" s="13"/>
      <c r="L256" s="203"/>
      <c r="M256" s="209"/>
      <c r="N256" s="210"/>
      <c r="O256" s="210"/>
      <c r="P256" s="210"/>
      <c r="Q256" s="210"/>
      <c r="R256" s="210"/>
      <c r="S256" s="210"/>
      <c r="T256" s="21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05" t="s">
        <v>160</v>
      </c>
      <c r="AU256" s="205" t="s">
        <v>87</v>
      </c>
      <c r="AV256" s="13" t="s">
        <v>87</v>
      </c>
      <c r="AW256" s="13" t="s">
        <v>30</v>
      </c>
      <c r="AX256" s="13" t="s">
        <v>75</v>
      </c>
      <c r="AY256" s="205" t="s">
        <v>152</v>
      </c>
    </row>
    <row r="257" s="14" customFormat="1">
      <c r="A257" s="14"/>
      <c r="B257" s="212"/>
      <c r="C257" s="14"/>
      <c r="D257" s="204" t="s">
        <v>160</v>
      </c>
      <c r="E257" s="213" t="s">
        <v>1</v>
      </c>
      <c r="F257" s="214" t="s">
        <v>164</v>
      </c>
      <c r="G257" s="14"/>
      <c r="H257" s="215">
        <v>6.2599999999999998</v>
      </c>
      <c r="I257" s="216"/>
      <c r="J257" s="14"/>
      <c r="K257" s="14"/>
      <c r="L257" s="212"/>
      <c r="M257" s="217"/>
      <c r="N257" s="218"/>
      <c r="O257" s="218"/>
      <c r="P257" s="218"/>
      <c r="Q257" s="218"/>
      <c r="R257" s="218"/>
      <c r="S257" s="218"/>
      <c r="T257" s="219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13" t="s">
        <v>160</v>
      </c>
      <c r="AU257" s="213" t="s">
        <v>87</v>
      </c>
      <c r="AV257" s="14" t="s">
        <v>158</v>
      </c>
      <c r="AW257" s="14" t="s">
        <v>30</v>
      </c>
      <c r="AX257" s="14" t="s">
        <v>79</v>
      </c>
      <c r="AY257" s="213" t="s">
        <v>152</v>
      </c>
    </row>
    <row r="258" s="2" customFormat="1" ht="24.15" customHeight="1">
      <c r="A258" s="38"/>
      <c r="B258" s="188"/>
      <c r="C258" s="189" t="s">
        <v>354</v>
      </c>
      <c r="D258" s="189" t="s">
        <v>154</v>
      </c>
      <c r="E258" s="190" t="s">
        <v>355</v>
      </c>
      <c r="F258" s="191" t="s">
        <v>356</v>
      </c>
      <c r="G258" s="192" t="s">
        <v>227</v>
      </c>
      <c r="H258" s="193">
        <v>38.932000000000002</v>
      </c>
      <c r="I258" s="194"/>
      <c r="J258" s="193">
        <f>ROUND(I258*H258,3)</f>
        <v>0</v>
      </c>
      <c r="K258" s="195"/>
      <c r="L258" s="39"/>
      <c r="M258" s="196" t="s">
        <v>1</v>
      </c>
      <c r="N258" s="197" t="s">
        <v>41</v>
      </c>
      <c r="O258" s="82"/>
      <c r="P258" s="198">
        <f>O258*H258</f>
        <v>0</v>
      </c>
      <c r="Q258" s="198">
        <v>0.016892259999999999</v>
      </c>
      <c r="R258" s="198">
        <f>Q258*H258</f>
        <v>0.65764946631999999</v>
      </c>
      <c r="S258" s="198">
        <v>0</v>
      </c>
      <c r="T258" s="199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00" t="s">
        <v>158</v>
      </c>
      <c r="AT258" s="200" t="s">
        <v>154</v>
      </c>
      <c r="AU258" s="200" t="s">
        <v>87</v>
      </c>
      <c r="AY258" s="19" t="s">
        <v>152</v>
      </c>
      <c r="BE258" s="201">
        <f>IF(N258="základná",J258,0)</f>
        <v>0</v>
      </c>
      <c r="BF258" s="201">
        <f>IF(N258="znížená",J258,0)</f>
        <v>0</v>
      </c>
      <c r="BG258" s="201">
        <f>IF(N258="zákl. prenesená",J258,0)</f>
        <v>0</v>
      </c>
      <c r="BH258" s="201">
        <f>IF(N258="zníž. prenesená",J258,0)</f>
        <v>0</v>
      </c>
      <c r="BI258" s="201">
        <f>IF(N258="nulová",J258,0)</f>
        <v>0</v>
      </c>
      <c r="BJ258" s="19" t="s">
        <v>87</v>
      </c>
      <c r="BK258" s="202">
        <f>ROUND(I258*H258,3)</f>
        <v>0</v>
      </c>
      <c r="BL258" s="19" t="s">
        <v>158</v>
      </c>
      <c r="BM258" s="200" t="s">
        <v>357</v>
      </c>
    </row>
    <row r="259" s="15" customFormat="1">
      <c r="A259" s="15"/>
      <c r="B259" s="220"/>
      <c r="C259" s="15"/>
      <c r="D259" s="204" t="s">
        <v>160</v>
      </c>
      <c r="E259" s="221" t="s">
        <v>1</v>
      </c>
      <c r="F259" s="222" t="s">
        <v>346</v>
      </c>
      <c r="G259" s="15"/>
      <c r="H259" s="221" t="s">
        <v>1</v>
      </c>
      <c r="I259" s="223"/>
      <c r="J259" s="15"/>
      <c r="K259" s="15"/>
      <c r="L259" s="220"/>
      <c r="M259" s="224"/>
      <c r="N259" s="225"/>
      <c r="O259" s="225"/>
      <c r="P259" s="225"/>
      <c r="Q259" s="225"/>
      <c r="R259" s="225"/>
      <c r="S259" s="225"/>
      <c r="T259" s="226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21" t="s">
        <v>160</v>
      </c>
      <c r="AU259" s="221" t="s">
        <v>87</v>
      </c>
      <c r="AV259" s="15" t="s">
        <v>79</v>
      </c>
      <c r="AW259" s="15" t="s">
        <v>30</v>
      </c>
      <c r="AX259" s="15" t="s">
        <v>75</v>
      </c>
      <c r="AY259" s="221" t="s">
        <v>152</v>
      </c>
    </row>
    <row r="260" s="13" customFormat="1">
      <c r="A260" s="13"/>
      <c r="B260" s="203"/>
      <c r="C260" s="13"/>
      <c r="D260" s="204" t="s">
        <v>160</v>
      </c>
      <c r="E260" s="205" t="s">
        <v>1</v>
      </c>
      <c r="F260" s="206" t="s">
        <v>358</v>
      </c>
      <c r="G260" s="13"/>
      <c r="H260" s="207">
        <v>31.527000000000001</v>
      </c>
      <c r="I260" s="208"/>
      <c r="J260" s="13"/>
      <c r="K260" s="13"/>
      <c r="L260" s="203"/>
      <c r="M260" s="209"/>
      <c r="N260" s="210"/>
      <c r="O260" s="210"/>
      <c r="P260" s="210"/>
      <c r="Q260" s="210"/>
      <c r="R260" s="210"/>
      <c r="S260" s="210"/>
      <c r="T260" s="21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05" t="s">
        <v>160</v>
      </c>
      <c r="AU260" s="205" t="s">
        <v>87</v>
      </c>
      <c r="AV260" s="13" t="s">
        <v>87</v>
      </c>
      <c r="AW260" s="13" t="s">
        <v>30</v>
      </c>
      <c r="AX260" s="13" t="s">
        <v>75</v>
      </c>
      <c r="AY260" s="205" t="s">
        <v>152</v>
      </c>
    </row>
    <row r="261" s="15" customFormat="1">
      <c r="A261" s="15"/>
      <c r="B261" s="220"/>
      <c r="C261" s="15"/>
      <c r="D261" s="204" t="s">
        <v>160</v>
      </c>
      <c r="E261" s="221" t="s">
        <v>1</v>
      </c>
      <c r="F261" s="222" t="s">
        <v>348</v>
      </c>
      <c r="G261" s="15"/>
      <c r="H261" s="221" t="s">
        <v>1</v>
      </c>
      <c r="I261" s="223"/>
      <c r="J261" s="15"/>
      <c r="K261" s="15"/>
      <c r="L261" s="220"/>
      <c r="M261" s="224"/>
      <c r="N261" s="225"/>
      <c r="O261" s="225"/>
      <c r="P261" s="225"/>
      <c r="Q261" s="225"/>
      <c r="R261" s="225"/>
      <c r="S261" s="225"/>
      <c r="T261" s="226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21" t="s">
        <v>160</v>
      </c>
      <c r="AU261" s="221" t="s">
        <v>87</v>
      </c>
      <c r="AV261" s="15" t="s">
        <v>79</v>
      </c>
      <c r="AW261" s="15" t="s">
        <v>30</v>
      </c>
      <c r="AX261" s="15" t="s">
        <v>75</v>
      </c>
      <c r="AY261" s="221" t="s">
        <v>152</v>
      </c>
    </row>
    <row r="262" s="13" customFormat="1">
      <c r="A262" s="13"/>
      <c r="B262" s="203"/>
      <c r="C262" s="13"/>
      <c r="D262" s="204" t="s">
        <v>160</v>
      </c>
      <c r="E262" s="205" t="s">
        <v>1</v>
      </c>
      <c r="F262" s="206" t="s">
        <v>359</v>
      </c>
      <c r="G262" s="13"/>
      <c r="H262" s="207">
        <v>2.173</v>
      </c>
      <c r="I262" s="208"/>
      <c r="J262" s="13"/>
      <c r="K262" s="13"/>
      <c r="L262" s="203"/>
      <c r="M262" s="209"/>
      <c r="N262" s="210"/>
      <c r="O262" s="210"/>
      <c r="P262" s="210"/>
      <c r="Q262" s="210"/>
      <c r="R262" s="210"/>
      <c r="S262" s="210"/>
      <c r="T262" s="21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05" t="s">
        <v>160</v>
      </c>
      <c r="AU262" s="205" t="s">
        <v>87</v>
      </c>
      <c r="AV262" s="13" t="s">
        <v>87</v>
      </c>
      <c r="AW262" s="13" t="s">
        <v>30</v>
      </c>
      <c r="AX262" s="13" t="s">
        <v>75</v>
      </c>
      <c r="AY262" s="205" t="s">
        <v>152</v>
      </c>
    </row>
    <row r="263" s="15" customFormat="1">
      <c r="A263" s="15"/>
      <c r="B263" s="220"/>
      <c r="C263" s="15"/>
      <c r="D263" s="204" t="s">
        <v>160</v>
      </c>
      <c r="E263" s="221" t="s">
        <v>1</v>
      </c>
      <c r="F263" s="222" t="s">
        <v>350</v>
      </c>
      <c r="G263" s="15"/>
      <c r="H263" s="221" t="s">
        <v>1</v>
      </c>
      <c r="I263" s="223"/>
      <c r="J263" s="15"/>
      <c r="K263" s="15"/>
      <c r="L263" s="220"/>
      <c r="M263" s="224"/>
      <c r="N263" s="225"/>
      <c r="O263" s="225"/>
      <c r="P263" s="225"/>
      <c r="Q263" s="225"/>
      <c r="R263" s="225"/>
      <c r="S263" s="225"/>
      <c r="T263" s="226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21" t="s">
        <v>160</v>
      </c>
      <c r="AU263" s="221" t="s">
        <v>87</v>
      </c>
      <c r="AV263" s="15" t="s">
        <v>79</v>
      </c>
      <c r="AW263" s="15" t="s">
        <v>30</v>
      </c>
      <c r="AX263" s="15" t="s">
        <v>75</v>
      </c>
      <c r="AY263" s="221" t="s">
        <v>152</v>
      </c>
    </row>
    <row r="264" s="13" customFormat="1">
      <c r="A264" s="13"/>
      <c r="B264" s="203"/>
      <c r="C264" s="13"/>
      <c r="D264" s="204" t="s">
        <v>160</v>
      </c>
      <c r="E264" s="205" t="s">
        <v>1</v>
      </c>
      <c r="F264" s="206" t="s">
        <v>360</v>
      </c>
      <c r="G264" s="13"/>
      <c r="H264" s="207">
        <v>3.536</v>
      </c>
      <c r="I264" s="208"/>
      <c r="J264" s="13"/>
      <c r="K264" s="13"/>
      <c r="L264" s="203"/>
      <c r="M264" s="209"/>
      <c r="N264" s="210"/>
      <c r="O264" s="210"/>
      <c r="P264" s="210"/>
      <c r="Q264" s="210"/>
      <c r="R264" s="210"/>
      <c r="S264" s="210"/>
      <c r="T264" s="21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05" t="s">
        <v>160</v>
      </c>
      <c r="AU264" s="205" t="s">
        <v>87</v>
      </c>
      <c r="AV264" s="13" t="s">
        <v>87</v>
      </c>
      <c r="AW264" s="13" t="s">
        <v>30</v>
      </c>
      <c r="AX264" s="13" t="s">
        <v>75</v>
      </c>
      <c r="AY264" s="205" t="s">
        <v>152</v>
      </c>
    </row>
    <row r="265" s="15" customFormat="1">
      <c r="A265" s="15"/>
      <c r="B265" s="220"/>
      <c r="C265" s="15"/>
      <c r="D265" s="204" t="s">
        <v>160</v>
      </c>
      <c r="E265" s="221" t="s">
        <v>1</v>
      </c>
      <c r="F265" s="222" t="s">
        <v>352</v>
      </c>
      <c r="G265" s="15"/>
      <c r="H265" s="221" t="s">
        <v>1</v>
      </c>
      <c r="I265" s="223"/>
      <c r="J265" s="15"/>
      <c r="K265" s="15"/>
      <c r="L265" s="220"/>
      <c r="M265" s="224"/>
      <c r="N265" s="225"/>
      <c r="O265" s="225"/>
      <c r="P265" s="225"/>
      <c r="Q265" s="225"/>
      <c r="R265" s="225"/>
      <c r="S265" s="225"/>
      <c r="T265" s="226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21" t="s">
        <v>160</v>
      </c>
      <c r="AU265" s="221" t="s">
        <v>87</v>
      </c>
      <c r="AV265" s="15" t="s">
        <v>79</v>
      </c>
      <c r="AW265" s="15" t="s">
        <v>30</v>
      </c>
      <c r="AX265" s="15" t="s">
        <v>75</v>
      </c>
      <c r="AY265" s="221" t="s">
        <v>152</v>
      </c>
    </row>
    <row r="266" s="13" customFormat="1">
      <c r="A266" s="13"/>
      <c r="B266" s="203"/>
      <c r="C266" s="13"/>
      <c r="D266" s="204" t="s">
        <v>160</v>
      </c>
      <c r="E266" s="205" t="s">
        <v>1</v>
      </c>
      <c r="F266" s="206" t="s">
        <v>361</v>
      </c>
      <c r="G266" s="13"/>
      <c r="H266" s="207">
        <v>1.696</v>
      </c>
      <c r="I266" s="208"/>
      <c r="J266" s="13"/>
      <c r="K266" s="13"/>
      <c r="L266" s="203"/>
      <c r="M266" s="209"/>
      <c r="N266" s="210"/>
      <c r="O266" s="210"/>
      <c r="P266" s="210"/>
      <c r="Q266" s="210"/>
      <c r="R266" s="210"/>
      <c r="S266" s="210"/>
      <c r="T266" s="21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05" t="s">
        <v>160</v>
      </c>
      <c r="AU266" s="205" t="s">
        <v>87</v>
      </c>
      <c r="AV266" s="13" t="s">
        <v>87</v>
      </c>
      <c r="AW266" s="13" t="s">
        <v>30</v>
      </c>
      <c r="AX266" s="13" t="s">
        <v>75</v>
      </c>
      <c r="AY266" s="205" t="s">
        <v>152</v>
      </c>
    </row>
    <row r="267" s="14" customFormat="1">
      <c r="A267" s="14"/>
      <c r="B267" s="212"/>
      <c r="C267" s="14"/>
      <c r="D267" s="204" t="s">
        <v>160</v>
      </c>
      <c r="E267" s="213" t="s">
        <v>1</v>
      </c>
      <c r="F267" s="214" t="s">
        <v>164</v>
      </c>
      <c r="G267" s="14"/>
      <c r="H267" s="215">
        <v>38.932000000000002</v>
      </c>
      <c r="I267" s="216"/>
      <c r="J267" s="14"/>
      <c r="K267" s="14"/>
      <c r="L267" s="212"/>
      <c r="M267" s="217"/>
      <c r="N267" s="218"/>
      <c r="O267" s="218"/>
      <c r="P267" s="218"/>
      <c r="Q267" s="218"/>
      <c r="R267" s="218"/>
      <c r="S267" s="218"/>
      <c r="T267" s="219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13" t="s">
        <v>160</v>
      </c>
      <c r="AU267" s="213" t="s">
        <v>87</v>
      </c>
      <c r="AV267" s="14" t="s">
        <v>158</v>
      </c>
      <c r="AW267" s="14" t="s">
        <v>30</v>
      </c>
      <c r="AX267" s="14" t="s">
        <v>79</v>
      </c>
      <c r="AY267" s="213" t="s">
        <v>152</v>
      </c>
    </row>
    <row r="268" s="2" customFormat="1" ht="24.15" customHeight="1">
      <c r="A268" s="38"/>
      <c r="B268" s="188"/>
      <c r="C268" s="189" t="s">
        <v>362</v>
      </c>
      <c r="D268" s="189" t="s">
        <v>154</v>
      </c>
      <c r="E268" s="190" t="s">
        <v>363</v>
      </c>
      <c r="F268" s="191" t="s">
        <v>364</v>
      </c>
      <c r="G268" s="192" t="s">
        <v>227</v>
      </c>
      <c r="H268" s="193">
        <v>38.932000000000002</v>
      </c>
      <c r="I268" s="194"/>
      <c r="J268" s="193">
        <f>ROUND(I268*H268,3)</f>
        <v>0</v>
      </c>
      <c r="K268" s="195"/>
      <c r="L268" s="39"/>
      <c r="M268" s="196" t="s">
        <v>1</v>
      </c>
      <c r="N268" s="197" t="s">
        <v>41</v>
      </c>
      <c r="O268" s="82"/>
      <c r="P268" s="198">
        <f>O268*H268</f>
        <v>0</v>
      </c>
      <c r="Q268" s="198">
        <v>0</v>
      </c>
      <c r="R268" s="198">
        <f>Q268*H268</f>
        <v>0</v>
      </c>
      <c r="S268" s="198">
        <v>0</v>
      </c>
      <c r="T268" s="199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00" t="s">
        <v>158</v>
      </c>
      <c r="AT268" s="200" t="s">
        <v>154</v>
      </c>
      <c r="AU268" s="200" t="s">
        <v>87</v>
      </c>
      <c r="AY268" s="19" t="s">
        <v>152</v>
      </c>
      <c r="BE268" s="201">
        <f>IF(N268="základná",J268,0)</f>
        <v>0</v>
      </c>
      <c r="BF268" s="201">
        <f>IF(N268="znížená",J268,0)</f>
        <v>0</v>
      </c>
      <c r="BG268" s="201">
        <f>IF(N268="zákl. prenesená",J268,0)</f>
        <v>0</v>
      </c>
      <c r="BH268" s="201">
        <f>IF(N268="zníž. prenesená",J268,0)</f>
        <v>0</v>
      </c>
      <c r="BI268" s="201">
        <f>IF(N268="nulová",J268,0)</f>
        <v>0</v>
      </c>
      <c r="BJ268" s="19" t="s">
        <v>87</v>
      </c>
      <c r="BK268" s="202">
        <f>ROUND(I268*H268,3)</f>
        <v>0</v>
      </c>
      <c r="BL268" s="19" t="s">
        <v>158</v>
      </c>
      <c r="BM268" s="200" t="s">
        <v>365</v>
      </c>
    </row>
    <row r="269" s="2" customFormat="1" ht="24.15" customHeight="1">
      <c r="A269" s="38"/>
      <c r="B269" s="188"/>
      <c r="C269" s="189" t="s">
        <v>366</v>
      </c>
      <c r="D269" s="189" t="s">
        <v>154</v>
      </c>
      <c r="E269" s="190" t="s">
        <v>367</v>
      </c>
      <c r="F269" s="191" t="s">
        <v>368</v>
      </c>
      <c r="G269" s="192" t="s">
        <v>202</v>
      </c>
      <c r="H269" s="193">
        <v>0.44500000000000001</v>
      </c>
      <c r="I269" s="194"/>
      <c r="J269" s="193">
        <f>ROUND(I269*H269,3)</f>
        <v>0</v>
      </c>
      <c r="K269" s="195"/>
      <c r="L269" s="39"/>
      <c r="M269" s="196" t="s">
        <v>1</v>
      </c>
      <c r="N269" s="197" t="s">
        <v>41</v>
      </c>
      <c r="O269" s="82"/>
      <c r="P269" s="198">
        <f>O269*H269</f>
        <v>0</v>
      </c>
      <c r="Q269" s="198">
        <v>1.0165904100000001</v>
      </c>
      <c r="R269" s="198">
        <f>Q269*H269</f>
        <v>0.45238273245000005</v>
      </c>
      <c r="S269" s="198">
        <v>0</v>
      </c>
      <c r="T269" s="199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00" t="s">
        <v>158</v>
      </c>
      <c r="AT269" s="200" t="s">
        <v>154</v>
      </c>
      <c r="AU269" s="200" t="s">
        <v>87</v>
      </c>
      <c r="AY269" s="19" t="s">
        <v>152</v>
      </c>
      <c r="BE269" s="201">
        <f>IF(N269="základná",J269,0)</f>
        <v>0</v>
      </c>
      <c r="BF269" s="201">
        <f>IF(N269="znížená",J269,0)</f>
        <v>0</v>
      </c>
      <c r="BG269" s="201">
        <f>IF(N269="zákl. prenesená",J269,0)</f>
        <v>0</v>
      </c>
      <c r="BH269" s="201">
        <f>IF(N269="zníž. prenesená",J269,0)</f>
        <v>0</v>
      </c>
      <c r="BI269" s="201">
        <f>IF(N269="nulová",J269,0)</f>
        <v>0</v>
      </c>
      <c r="BJ269" s="19" t="s">
        <v>87</v>
      </c>
      <c r="BK269" s="202">
        <f>ROUND(I269*H269,3)</f>
        <v>0</v>
      </c>
      <c r="BL269" s="19" t="s">
        <v>158</v>
      </c>
      <c r="BM269" s="200" t="s">
        <v>369</v>
      </c>
    </row>
    <row r="270" s="13" customFormat="1">
      <c r="A270" s="13"/>
      <c r="B270" s="203"/>
      <c r="C270" s="13"/>
      <c r="D270" s="204" t="s">
        <v>160</v>
      </c>
      <c r="E270" s="205" t="s">
        <v>1</v>
      </c>
      <c r="F270" s="206" t="s">
        <v>370</v>
      </c>
      <c r="G270" s="13"/>
      <c r="H270" s="207">
        <v>0.44500000000000001</v>
      </c>
      <c r="I270" s="208"/>
      <c r="J270" s="13"/>
      <c r="K270" s="13"/>
      <c r="L270" s="203"/>
      <c r="M270" s="209"/>
      <c r="N270" s="210"/>
      <c r="O270" s="210"/>
      <c r="P270" s="210"/>
      <c r="Q270" s="210"/>
      <c r="R270" s="210"/>
      <c r="S270" s="210"/>
      <c r="T270" s="21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05" t="s">
        <v>160</v>
      </c>
      <c r="AU270" s="205" t="s">
        <v>87</v>
      </c>
      <c r="AV270" s="13" t="s">
        <v>87</v>
      </c>
      <c r="AW270" s="13" t="s">
        <v>30</v>
      </c>
      <c r="AX270" s="13" t="s">
        <v>79</v>
      </c>
      <c r="AY270" s="205" t="s">
        <v>152</v>
      </c>
    </row>
    <row r="271" s="2" customFormat="1" ht="33" customHeight="1">
      <c r="A271" s="38"/>
      <c r="B271" s="188"/>
      <c r="C271" s="189" t="s">
        <v>371</v>
      </c>
      <c r="D271" s="189" t="s">
        <v>154</v>
      </c>
      <c r="E271" s="190" t="s">
        <v>372</v>
      </c>
      <c r="F271" s="191" t="s">
        <v>373</v>
      </c>
      <c r="G271" s="192" t="s">
        <v>227</v>
      </c>
      <c r="H271" s="193">
        <v>16.611999999999998</v>
      </c>
      <c r="I271" s="194"/>
      <c r="J271" s="193">
        <f>ROUND(I271*H271,3)</f>
        <v>0</v>
      </c>
      <c r="K271" s="195"/>
      <c r="L271" s="39"/>
      <c r="M271" s="196" t="s">
        <v>1</v>
      </c>
      <c r="N271" s="197" t="s">
        <v>41</v>
      </c>
      <c r="O271" s="82"/>
      <c r="P271" s="198">
        <f>O271*H271</f>
        <v>0</v>
      </c>
      <c r="Q271" s="198">
        <v>0.00014999999999999999</v>
      </c>
      <c r="R271" s="198">
        <f>Q271*H271</f>
        <v>0.0024917999999999997</v>
      </c>
      <c r="S271" s="198">
        <v>0</v>
      </c>
      <c r="T271" s="199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00" t="s">
        <v>158</v>
      </c>
      <c r="AT271" s="200" t="s">
        <v>154</v>
      </c>
      <c r="AU271" s="200" t="s">
        <v>87</v>
      </c>
      <c r="AY271" s="19" t="s">
        <v>152</v>
      </c>
      <c r="BE271" s="201">
        <f>IF(N271="základná",J271,0)</f>
        <v>0</v>
      </c>
      <c r="BF271" s="201">
        <f>IF(N271="znížená",J271,0)</f>
        <v>0</v>
      </c>
      <c r="BG271" s="201">
        <f>IF(N271="zákl. prenesená",J271,0)</f>
        <v>0</v>
      </c>
      <c r="BH271" s="201">
        <f>IF(N271="zníž. prenesená",J271,0)</f>
        <v>0</v>
      </c>
      <c r="BI271" s="201">
        <f>IF(N271="nulová",J271,0)</f>
        <v>0</v>
      </c>
      <c r="BJ271" s="19" t="s">
        <v>87</v>
      </c>
      <c r="BK271" s="202">
        <f>ROUND(I271*H271,3)</f>
        <v>0</v>
      </c>
      <c r="BL271" s="19" t="s">
        <v>158</v>
      </c>
      <c r="BM271" s="200" t="s">
        <v>374</v>
      </c>
    </row>
    <row r="272" s="15" customFormat="1">
      <c r="A272" s="15"/>
      <c r="B272" s="220"/>
      <c r="C272" s="15"/>
      <c r="D272" s="204" t="s">
        <v>160</v>
      </c>
      <c r="E272" s="221" t="s">
        <v>1</v>
      </c>
      <c r="F272" s="222" t="s">
        <v>346</v>
      </c>
      <c r="G272" s="15"/>
      <c r="H272" s="221" t="s">
        <v>1</v>
      </c>
      <c r="I272" s="223"/>
      <c r="J272" s="15"/>
      <c r="K272" s="15"/>
      <c r="L272" s="220"/>
      <c r="M272" s="224"/>
      <c r="N272" s="225"/>
      <c r="O272" s="225"/>
      <c r="P272" s="225"/>
      <c r="Q272" s="225"/>
      <c r="R272" s="225"/>
      <c r="S272" s="225"/>
      <c r="T272" s="226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21" t="s">
        <v>160</v>
      </c>
      <c r="AU272" s="221" t="s">
        <v>87</v>
      </c>
      <c r="AV272" s="15" t="s">
        <v>79</v>
      </c>
      <c r="AW272" s="15" t="s">
        <v>30</v>
      </c>
      <c r="AX272" s="15" t="s">
        <v>75</v>
      </c>
      <c r="AY272" s="221" t="s">
        <v>152</v>
      </c>
    </row>
    <row r="273" s="13" customFormat="1">
      <c r="A273" s="13"/>
      <c r="B273" s="203"/>
      <c r="C273" s="13"/>
      <c r="D273" s="204" t="s">
        <v>160</v>
      </c>
      <c r="E273" s="205" t="s">
        <v>1</v>
      </c>
      <c r="F273" s="206" t="s">
        <v>375</v>
      </c>
      <c r="G273" s="13"/>
      <c r="H273" s="207">
        <v>15.763999999999999</v>
      </c>
      <c r="I273" s="208"/>
      <c r="J273" s="13"/>
      <c r="K273" s="13"/>
      <c r="L273" s="203"/>
      <c r="M273" s="209"/>
      <c r="N273" s="210"/>
      <c r="O273" s="210"/>
      <c r="P273" s="210"/>
      <c r="Q273" s="210"/>
      <c r="R273" s="210"/>
      <c r="S273" s="210"/>
      <c r="T273" s="21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05" t="s">
        <v>160</v>
      </c>
      <c r="AU273" s="205" t="s">
        <v>87</v>
      </c>
      <c r="AV273" s="13" t="s">
        <v>87</v>
      </c>
      <c r="AW273" s="13" t="s">
        <v>30</v>
      </c>
      <c r="AX273" s="13" t="s">
        <v>75</v>
      </c>
      <c r="AY273" s="205" t="s">
        <v>152</v>
      </c>
    </row>
    <row r="274" s="15" customFormat="1">
      <c r="A274" s="15"/>
      <c r="B274" s="220"/>
      <c r="C274" s="15"/>
      <c r="D274" s="204" t="s">
        <v>160</v>
      </c>
      <c r="E274" s="221" t="s">
        <v>1</v>
      </c>
      <c r="F274" s="222" t="s">
        <v>352</v>
      </c>
      <c r="G274" s="15"/>
      <c r="H274" s="221" t="s">
        <v>1</v>
      </c>
      <c r="I274" s="223"/>
      <c r="J274" s="15"/>
      <c r="K274" s="15"/>
      <c r="L274" s="220"/>
      <c r="M274" s="224"/>
      <c r="N274" s="225"/>
      <c r="O274" s="225"/>
      <c r="P274" s="225"/>
      <c r="Q274" s="225"/>
      <c r="R274" s="225"/>
      <c r="S274" s="225"/>
      <c r="T274" s="226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21" t="s">
        <v>160</v>
      </c>
      <c r="AU274" s="221" t="s">
        <v>87</v>
      </c>
      <c r="AV274" s="15" t="s">
        <v>79</v>
      </c>
      <c r="AW274" s="15" t="s">
        <v>30</v>
      </c>
      <c r="AX274" s="15" t="s">
        <v>75</v>
      </c>
      <c r="AY274" s="221" t="s">
        <v>152</v>
      </c>
    </row>
    <row r="275" s="13" customFormat="1">
      <c r="A275" s="13"/>
      <c r="B275" s="203"/>
      <c r="C275" s="13"/>
      <c r="D275" s="204" t="s">
        <v>160</v>
      </c>
      <c r="E275" s="205" t="s">
        <v>1</v>
      </c>
      <c r="F275" s="206" t="s">
        <v>376</v>
      </c>
      <c r="G275" s="13"/>
      <c r="H275" s="207">
        <v>0.84799999999999998</v>
      </c>
      <c r="I275" s="208"/>
      <c r="J275" s="13"/>
      <c r="K275" s="13"/>
      <c r="L275" s="203"/>
      <c r="M275" s="209"/>
      <c r="N275" s="210"/>
      <c r="O275" s="210"/>
      <c r="P275" s="210"/>
      <c r="Q275" s="210"/>
      <c r="R275" s="210"/>
      <c r="S275" s="210"/>
      <c r="T275" s="21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05" t="s">
        <v>160</v>
      </c>
      <c r="AU275" s="205" t="s">
        <v>87</v>
      </c>
      <c r="AV275" s="13" t="s">
        <v>87</v>
      </c>
      <c r="AW275" s="13" t="s">
        <v>30</v>
      </c>
      <c r="AX275" s="13" t="s">
        <v>75</v>
      </c>
      <c r="AY275" s="205" t="s">
        <v>152</v>
      </c>
    </row>
    <row r="276" s="14" customFormat="1">
      <c r="A276" s="14"/>
      <c r="B276" s="212"/>
      <c r="C276" s="14"/>
      <c r="D276" s="204" t="s">
        <v>160</v>
      </c>
      <c r="E276" s="213" t="s">
        <v>1</v>
      </c>
      <c r="F276" s="214" t="s">
        <v>164</v>
      </c>
      <c r="G276" s="14"/>
      <c r="H276" s="215">
        <v>16.611999999999998</v>
      </c>
      <c r="I276" s="216"/>
      <c r="J276" s="14"/>
      <c r="K276" s="14"/>
      <c r="L276" s="212"/>
      <c r="M276" s="217"/>
      <c r="N276" s="218"/>
      <c r="O276" s="218"/>
      <c r="P276" s="218"/>
      <c r="Q276" s="218"/>
      <c r="R276" s="218"/>
      <c r="S276" s="218"/>
      <c r="T276" s="219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13" t="s">
        <v>160</v>
      </c>
      <c r="AU276" s="213" t="s">
        <v>87</v>
      </c>
      <c r="AV276" s="14" t="s">
        <v>158</v>
      </c>
      <c r="AW276" s="14" t="s">
        <v>30</v>
      </c>
      <c r="AX276" s="14" t="s">
        <v>79</v>
      </c>
      <c r="AY276" s="213" t="s">
        <v>152</v>
      </c>
    </row>
    <row r="277" s="2" customFormat="1" ht="24.15" customHeight="1">
      <c r="A277" s="38"/>
      <c r="B277" s="188"/>
      <c r="C277" s="235" t="s">
        <v>377</v>
      </c>
      <c r="D277" s="235" t="s">
        <v>378</v>
      </c>
      <c r="E277" s="236" t="s">
        <v>379</v>
      </c>
      <c r="F277" s="237" t="s">
        <v>380</v>
      </c>
      <c r="G277" s="238" t="s">
        <v>227</v>
      </c>
      <c r="H277" s="239">
        <v>17.443000000000001</v>
      </c>
      <c r="I277" s="240"/>
      <c r="J277" s="239">
        <f>ROUND(I277*H277,3)</f>
        <v>0</v>
      </c>
      <c r="K277" s="241"/>
      <c r="L277" s="242"/>
      <c r="M277" s="243" t="s">
        <v>1</v>
      </c>
      <c r="N277" s="244" t="s">
        <v>41</v>
      </c>
      <c r="O277" s="82"/>
      <c r="P277" s="198">
        <f>O277*H277</f>
        <v>0</v>
      </c>
      <c r="Q277" s="198">
        <v>0.0015</v>
      </c>
      <c r="R277" s="198">
        <f>Q277*H277</f>
        <v>0.026164500000000004</v>
      </c>
      <c r="S277" s="198">
        <v>0</v>
      </c>
      <c r="T277" s="199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00" t="s">
        <v>195</v>
      </c>
      <c r="AT277" s="200" t="s">
        <v>378</v>
      </c>
      <c r="AU277" s="200" t="s">
        <v>87</v>
      </c>
      <c r="AY277" s="19" t="s">
        <v>152</v>
      </c>
      <c r="BE277" s="201">
        <f>IF(N277="základná",J277,0)</f>
        <v>0</v>
      </c>
      <c r="BF277" s="201">
        <f>IF(N277="znížená",J277,0)</f>
        <v>0</v>
      </c>
      <c r="BG277" s="201">
        <f>IF(N277="zákl. prenesená",J277,0)</f>
        <v>0</v>
      </c>
      <c r="BH277" s="201">
        <f>IF(N277="zníž. prenesená",J277,0)</f>
        <v>0</v>
      </c>
      <c r="BI277" s="201">
        <f>IF(N277="nulová",J277,0)</f>
        <v>0</v>
      </c>
      <c r="BJ277" s="19" t="s">
        <v>87</v>
      </c>
      <c r="BK277" s="202">
        <f>ROUND(I277*H277,3)</f>
        <v>0</v>
      </c>
      <c r="BL277" s="19" t="s">
        <v>158</v>
      </c>
      <c r="BM277" s="200" t="s">
        <v>381</v>
      </c>
    </row>
    <row r="278" s="13" customFormat="1">
      <c r="A278" s="13"/>
      <c r="B278" s="203"/>
      <c r="C278" s="13"/>
      <c r="D278" s="204" t="s">
        <v>160</v>
      </c>
      <c r="E278" s="13"/>
      <c r="F278" s="206" t="s">
        <v>382</v>
      </c>
      <c r="G278" s="13"/>
      <c r="H278" s="207">
        <v>17.443000000000001</v>
      </c>
      <c r="I278" s="208"/>
      <c r="J278" s="13"/>
      <c r="K278" s="13"/>
      <c r="L278" s="203"/>
      <c r="M278" s="209"/>
      <c r="N278" s="210"/>
      <c r="O278" s="210"/>
      <c r="P278" s="210"/>
      <c r="Q278" s="210"/>
      <c r="R278" s="210"/>
      <c r="S278" s="210"/>
      <c r="T278" s="21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05" t="s">
        <v>160</v>
      </c>
      <c r="AU278" s="205" t="s">
        <v>87</v>
      </c>
      <c r="AV278" s="13" t="s">
        <v>87</v>
      </c>
      <c r="AW278" s="13" t="s">
        <v>3</v>
      </c>
      <c r="AX278" s="13" t="s">
        <v>79</v>
      </c>
      <c r="AY278" s="205" t="s">
        <v>152</v>
      </c>
    </row>
    <row r="279" s="12" customFormat="1" ht="22.8" customHeight="1">
      <c r="A279" s="12"/>
      <c r="B279" s="175"/>
      <c r="C279" s="12"/>
      <c r="D279" s="176" t="s">
        <v>74</v>
      </c>
      <c r="E279" s="186" t="s">
        <v>181</v>
      </c>
      <c r="F279" s="186" t="s">
        <v>383</v>
      </c>
      <c r="G279" s="12"/>
      <c r="H279" s="12"/>
      <c r="I279" s="178"/>
      <c r="J279" s="187">
        <f>BK279</f>
        <v>0</v>
      </c>
      <c r="K279" s="12"/>
      <c r="L279" s="175"/>
      <c r="M279" s="180"/>
      <c r="N279" s="181"/>
      <c r="O279" s="181"/>
      <c r="P279" s="182">
        <f>SUM(P280:P288)</f>
        <v>0</v>
      </c>
      <c r="Q279" s="181"/>
      <c r="R279" s="182">
        <f>SUM(R280:R288)</f>
        <v>34.933812500000002</v>
      </c>
      <c r="S279" s="181"/>
      <c r="T279" s="183">
        <f>SUM(T280:T288)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176" t="s">
        <v>79</v>
      </c>
      <c r="AT279" s="184" t="s">
        <v>74</v>
      </c>
      <c r="AU279" s="184" t="s">
        <v>79</v>
      </c>
      <c r="AY279" s="176" t="s">
        <v>152</v>
      </c>
      <c r="BK279" s="185">
        <f>SUM(BK280:BK288)</f>
        <v>0</v>
      </c>
    </row>
    <row r="280" s="2" customFormat="1" ht="37.8" customHeight="1">
      <c r="A280" s="38"/>
      <c r="B280" s="188"/>
      <c r="C280" s="189" t="s">
        <v>384</v>
      </c>
      <c r="D280" s="189" t="s">
        <v>154</v>
      </c>
      <c r="E280" s="190" t="s">
        <v>385</v>
      </c>
      <c r="F280" s="191" t="s">
        <v>386</v>
      </c>
      <c r="G280" s="192" t="s">
        <v>227</v>
      </c>
      <c r="H280" s="193">
        <v>40.299999999999997</v>
      </c>
      <c r="I280" s="194"/>
      <c r="J280" s="193">
        <f>ROUND(I280*H280,3)</f>
        <v>0</v>
      </c>
      <c r="K280" s="195"/>
      <c r="L280" s="39"/>
      <c r="M280" s="196" t="s">
        <v>1</v>
      </c>
      <c r="N280" s="197" t="s">
        <v>41</v>
      </c>
      <c r="O280" s="82"/>
      <c r="P280" s="198">
        <f>O280*H280</f>
        <v>0</v>
      </c>
      <c r="Q280" s="198">
        <v>0.19900000000000001</v>
      </c>
      <c r="R280" s="198">
        <f>Q280*H280</f>
        <v>8.0197000000000003</v>
      </c>
      <c r="S280" s="198">
        <v>0</v>
      </c>
      <c r="T280" s="199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00" t="s">
        <v>158</v>
      </c>
      <c r="AT280" s="200" t="s">
        <v>154</v>
      </c>
      <c r="AU280" s="200" t="s">
        <v>87</v>
      </c>
      <c r="AY280" s="19" t="s">
        <v>152</v>
      </c>
      <c r="BE280" s="201">
        <f>IF(N280="základná",J280,0)</f>
        <v>0</v>
      </c>
      <c r="BF280" s="201">
        <f>IF(N280="znížená",J280,0)</f>
        <v>0</v>
      </c>
      <c r="BG280" s="201">
        <f>IF(N280="zákl. prenesená",J280,0)</f>
        <v>0</v>
      </c>
      <c r="BH280" s="201">
        <f>IF(N280="zníž. prenesená",J280,0)</f>
        <v>0</v>
      </c>
      <c r="BI280" s="201">
        <f>IF(N280="nulová",J280,0)</f>
        <v>0</v>
      </c>
      <c r="BJ280" s="19" t="s">
        <v>87</v>
      </c>
      <c r="BK280" s="202">
        <f>ROUND(I280*H280,3)</f>
        <v>0</v>
      </c>
      <c r="BL280" s="19" t="s">
        <v>158</v>
      </c>
      <c r="BM280" s="200" t="s">
        <v>387</v>
      </c>
    </row>
    <row r="281" s="2" customFormat="1" ht="33" customHeight="1">
      <c r="A281" s="38"/>
      <c r="B281" s="188"/>
      <c r="C281" s="189" t="s">
        <v>388</v>
      </c>
      <c r="D281" s="189" t="s">
        <v>154</v>
      </c>
      <c r="E281" s="190" t="s">
        <v>389</v>
      </c>
      <c r="F281" s="191" t="s">
        <v>390</v>
      </c>
      <c r="G281" s="192" t="s">
        <v>227</v>
      </c>
      <c r="H281" s="193">
        <v>48.125</v>
      </c>
      <c r="I281" s="194"/>
      <c r="J281" s="193">
        <f>ROUND(I281*H281,3)</f>
        <v>0</v>
      </c>
      <c r="K281" s="195"/>
      <c r="L281" s="39"/>
      <c r="M281" s="196" t="s">
        <v>1</v>
      </c>
      <c r="N281" s="197" t="s">
        <v>41</v>
      </c>
      <c r="O281" s="82"/>
      <c r="P281" s="198">
        <f>O281*H281</f>
        <v>0</v>
      </c>
      <c r="Q281" s="198">
        <v>0.36834</v>
      </c>
      <c r="R281" s="198">
        <f>Q281*H281</f>
        <v>17.7263625</v>
      </c>
      <c r="S281" s="198">
        <v>0</v>
      </c>
      <c r="T281" s="199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00" t="s">
        <v>158</v>
      </c>
      <c r="AT281" s="200" t="s">
        <v>154</v>
      </c>
      <c r="AU281" s="200" t="s">
        <v>87</v>
      </c>
      <c r="AY281" s="19" t="s">
        <v>152</v>
      </c>
      <c r="BE281" s="201">
        <f>IF(N281="základná",J281,0)</f>
        <v>0</v>
      </c>
      <c r="BF281" s="201">
        <f>IF(N281="znížená",J281,0)</f>
        <v>0</v>
      </c>
      <c r="BG281" s="201">
        <f>IF(N281="zákl. prenesená",J281,0)</f>
        <v>0</v>
      </c>
      <c r="BH281" s="201">
        <f>IF(N281="zníž. prenesená",J281,0)</f>
        <v>0</v>
      </c>
      <c r="BI281" s="201">
        <f>IF(N281="nulová",J281,0)</f>
        <v>0</v>
      </c>
      <c r="BJ281" s="19" t="s">
        <v>87</v>
      </c>
      <c r="BK281" s="202">
        <f>ROUND(I281*H281,3)</f>
        <v>0</v>
      </c>
      <c r="BL281" s="19" t="s">
        <v>158</v>
      </c>
      <c r="BM281" s="200" t="s">
        <v>391</v>
      </c>
    </row>
    <row r="282" s="13" customFormat="1">
      <c r="A282" s="13"/>
      <c r="B282" s="203"/>
      <c r="C282" s="13"/>
      <c r="D282" s="204" t="s">
        <v>160</v>
      </c>
      <c r="E282" s="205" t="s">
        <v>1</v>
      </c>
      <c r="F282" s="206" t="s">
        <v>392</v>
      </c>
      <c r="G282" s="13"/>
      <c r="H282" s="207">
        <v>48.125</v>
      </c>
      <c r="I282" s="208"/>
      <c r="J282" s="13"/>
      <c r="K282" s="13"/>
      <c r="L282" s="203"/>
      <c r="M282" s="209"/>
      <c r="N282" s="210"/>
      <c r="O282" s="210"/>
      <c r="P282" s="210"/>
      <c r="Q282" s="210"/>
      <c r="R282" s="210"/>
      <c r="S282" s="210"/>
      <c r="T282" s="21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05" t="s">
        <v>160</v>
      </c>
      <c r="AU282" s="205" t="s">
        <v>87</v>
      </c>
      <c r="AV282" s="13" t="s">
        <v>87</v>
      </c>
      <c r="AW282" s="13" t="s">
        <v>30</v>
      </c>
      <c r="AX282" s="13" t="s">
        <v>79</v>
      </c>
      <c r="AY282" s="205" t="s">
        <v>152</v>
      </c>
    </row>
    <row r="283" s="2" customFormat="1" ht="37.8" customHeight="1">
      <c r="A283" s="38"/>
      <c r="B283" s="188"/>
      <c r="C283" s="189" t="s">
        <v>393</v>
      </c>
      <c r="D283" s="189" t="s">
        <v>154</v>
      </c>
      <c r="E283" s="190" t="s">
        <v>394</v>
      </c>
      <c r="F283" s="191" t="s">
        <v>395</v>
      </c>
      <c r="G283" s="192" t="s">
        <v>227</v>
      </c>
      <c r="H283" s="193">
        <v>40.299999999999997</v>
      </c>
      <c r="I283" s="194"/>
      <c r="J283" s="193">
        <f>ROUND(I283*H283,3)</f>
        <v>0</v>
      </c>
      <c r="K283" s="195"/>
      <c r="L283" s="39"/>
      <c r="M283" s="196" t="s">
        <v>1</v>
      </c>
      <c r="N283" s="197" t="s">
        <v>41</v>
      </c>
      <c r="O283" s="82"/>
      <c r="P283" s="198">
        <f>O283*H283</f>
        <v>0</v>
      </c>
      <c r="Q283" s="198">
        <v>0.092499999999999999</v>
      </c>
      <c r="R283" s="198">
        <f>Q283*H283</f>
        <v>3.7277499999999999</v>
      </c>
      <c r="S283" s="198">
        <v>0</v>
      </c>
      <c r="T283" s="199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00" t="s">
        <v>158</v>
      </c>
      <c r="AT283" s="200" t="s">
        <v>154</v>
      </c>
      <c r="AU283" s="200" t="s">
        <v>87</v>
      </c>
      <c r="AY283" s="19" t="s">
        <v>152</v>
      </c>
      <c r="BE283" s="201">
        <f>IF(N283="základná",J283,0)</f>
        <v>0</v>
      </c>
      <c r="BF283" s="201">
        <f>IF(N283="znížená",J283,0)</f>
        <v>0</v>
      </c>
      <c r="BG283" s="201">
        <f>IF(N283="zákl. prenesená",J283,0)</f>
        <v>0</v>
      </c>
      <c r="BH283" s="201">
        <f>IF(N283="zníž. prenesená",J283,0)</f>
        <v>0</v>
      </c>
      <c r="BI283" s="201">
        <f>IF(N283="nulová",J283,0)</f>
        <v>0</v>
      </c>
      <c r="BJ283" s="19" t="s">
        <v>87</v>
      </c>
      <c r="BK283" s="202">
        <f>ROUND(I283*H283,3)</f>
        <v>0</v>
      </c>
      <c r="BL283" s="19" t="s">
        <v>158</v>
      </c>
      <c r="BM283" s="200" t="s">
        <v>396</v>
      </c>
    </row>
    <row r="284" s="15" customFormat="1">
      <c r="A284" s="15"/>
      <c r="B284" s="220"/>
      <c r="C284" s="15"/>
      <c r="D284" s="204" t="s">
        <v>160</v>
      </c>
      <c r="E284" s="221" t="s">
        <v>1</v>
      </c>
      <c r="F284" s="222" t="s">
        <v>397</v>
      </c>
      <c r="G284" s="15"/>
      <c r="H284" s="221" t="s">
        <v>1</v>
      </c>
      <c r="I284" s="223"/>
      <c r="J284" s="15"/>
      <c r="K284" s="15"/>
      <c r="L284" s="220"/>
      <c r="M284" s="224"/>
      <c r="N284" s="225"/>
      <c r="O284" s="225"/>
      <c r="P284" s="225"/>
      <c r="Q284" s="225"/>
      <c r="R284" s="225"/>
      <c r="S284" s="225"/>
      <c r="T284" s="226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21" t="s">
        <v>160</v>
      </c>
      <c r="AU284" s="221" t="s">
        <v>87</v>
      </c>
      <c r="AV284" s="15" t="s">
        <v>79</v>
      </c>
      <c r="AW284" s="15" t="s">
        <v>30</v>
      </c>
      <c r="AX284" s="15" t="s">
        <v>75</v>
      </c>
      <c r="AY284" s="221" t="s">
        <v>152</v>
      </c>
    </row>
    <row r="285" s="13" customFormat="1">
      <c r="A285" s="13"/>
      <c r="B285" s="203"/>
      <c r="C285" s="13"/>
      <c r="D285" s="204" t="s">
        <v>160</v>
      </c>
      <c r="E285" s="205" t="s">
        <v>1</v>
      </c>
      <c r="F285" s="206" t="s">
        <v>398</v>
      </c>
      <c r="G285" s="13"/>
      <c r="H285" s="207">
        <v>40.299999999999997</v>
      </c>
      <c r="I285" s="208"/>
      <c r="J285" s="13"/>
      <c r="K285" s="13"/>
      <c r="L285" s="203"/>
      <c r="M285" s="209"/>
      <c r="N285" s="210"/>
      <c r="O285" s="210"/>
      <c r="P285" s="210"/>
      <c r="Q285" s="210"/>
      <c r="R285" s="210"/>
      <c r="S285" s="210"/>
      <c r="T285" s="211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05" t="s">
        <v>160</v>
      </c>
      <c r="AU285" s="205" t="s">
        <v>87</v>
      </c>
      <c r="AV285" s="13" t="s">
        <v>87</v>
      </c>
      <c r="AW285" s="13" t="s">
        <v>30</v>
      </c>
      <c r="AX285" s="13" t="s">
        <v>79</v>
      </c>
      <c r="AY285" s="205" t="s">
        <v>152</v>
      </c>
    </row>
    <row r="286" s="2" customFormat="1" ht="16.5" customHeight="1">
      <c r="A286" s="38"/>
      <c r="B286" s="188"/>
      <c r="C286" s="235" t="s">
        <v>399</v>
      </c>
      <c r="D286" s="235" t="s">
        <v>378</v>
      </c>
      <c r="E286" s="236" t="s">
        <v>400</v>
      </c>
      <c r="F286" s="237" t="s">
        <v>401</v>
      </c>
      <c r="G286" s="238" t="s">
        <v>227</v>
      </c>
      <c r="H286" s="239">
        <v>42</v>
      </c>
      <c r="I286" s="240"/>
      <c r="J286" s="239">
        <f>ROUND(I286*H286,3)</f>
        <v>0</v>
      </c>
      <c r="K286" s="241"/>
      <c r="L286" s="242"/>
      <c r="M286" s="243" t="s">
        <v>1</v>
      </c>
      <c r="N286" s="244" t="s">
        <v>41</v>
      </c>
      <c r="O286" s="82"/>
      <c r="P286" s="198">
        <f>O286*H286</f>
        <v>0</v>
      </c>
      <c r="Q286" s="198">
        <v>0.13</v>
      </c>
      <c r="R286" s="198">
        <f>Q286*H286</f>
        <v>5.46</v>
      </c>
      <c r="S286" s="198">
        <v>0</v>
      </c>
      <c r="T286" s="199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00" t="s">
        <v>195</v>
      </c>
      <c r="AT286" s="200" t="s">
        <v>378</v>
      </c>
      <c r="AU286" s="200" t="s">
        <v>87</v>
      </c>
      <c r="AY286" s="19" t="s">
        <v>152</v>
      </c>
      <c r="BE286" s="201">
        <f>IF(N286="základná",J286,0)</f>
        <v>0</v>
      </c>
      <c r="BF286" s="201">
        <f>IF(N286="znížená",J286,0)</f>
        <v>0</v>
      </c>
      <c r="BG286" s="201">
        <f>IF(N286="zákl. prenesená",J286,0)</f>
        <v>0</v>
      </c>
      <c r="BH286" s="201">
        <f>IF(N286="zníž. prenesená",J286,0)</f>
        <v>0</v>
      </c>
      <c r="BI286" s="201">
        <f>IF(N286="nulová",J286,0)</f>
        <v>0</v>
      </c>
      <c r="BJ286" s="19" t="s">
        <v>87</v>
      </c>
      <c r="BK286" s="202">
        <f>ROUND(I286*H286,3)</f>
        <v>0</v>
      </c>
      <c r="BL286" s="19" t="s">
        <v>158</v>
      </c>
      <c r="BM286" s="200" t="s">
        <v>402</v>
      </c>
    </row>
    <row r="287" s="13" customFormat="1">
      <c r="A287" s="13"/>
      <c r="B287" s="203"/>
      <c r="C287" s="13"/>
      <c r="D287" s="204" t="s">
        <v>160</v>
      </c>
      <c r="E287" s="205" t="s">
        <v>1</v>
      </c>
      <c r="F287" s="206" t="s">
        <v>403</v>
      </c>
      <c r="G287" s="13"/>
      <c r="H287" s="207">
        <v>41.509</v>
      </c>
      <c r="I287" s="208"/>
      <c r="J287" s="13"/>
      <c r="K287" s="13"/>
      <c r="L287" s="203"/>
      <c r="M287" s="209"/>
      <c r="N287" s="210"/>
      <c r="O287" s="210"/>
      <c r="P287" s="210"/>
      <c r="Q287" s="210"/>
      <c r="R287" s="210"/>
      <c r="S287" s="210"/>
      <c r="T287" s="21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05" t="s">
        <v>160</v>
      </c>
      <c r="AU287" s="205" t="s">
        <v>87</v>
      </c>
      <c r="AV287" s="13" t="s">
        <v>87</v>
      </c>
      <c r="AW287" s="13" t="s">
        <v>30</v>
      </c>
      <c r="AX287" s="13" t="s">
        <v>75</v>
      </c>
      <c r="AY287" s="205" t="s">
        <v>152</v>
      </c>
    </row>
    <row r="288" s="13" customFormat="1">
      <c r="A288" s="13"/>
      <c r="B288" s="203"/>
      <c r="C288" s="13"/>
      <c r="D288" s="204" t="s">
        <v>160</v>
      </c>
      <c r="E288" s="205" t="s">
        <v>1</v>
      </c>
      <c r="F288" s="206" t="s">
        <v>404</v>
      </c>
      <c r="G288" s="13"/>
      <c r="H288" s="207">
        <v>42</v>
      </c>
      <c r="I288" s="208"/>
      <c r="J288" s="13"/>
      <c r="K288" s="13"/>
      <c r="L288" s="203"/>
      <c r="M288" s="209"/>
      <c r="N288" s="210"/>
      <c r="O288" s="210"/>
      <c r="P288" s="210"/>
      <c r="Q288" s="210"/>
      <c r="R288" s="210"/>
      <c r="S288" s="210"/>
      <c r="T288" s="21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05" t="s">
        <v>160</v>
      </c>
      <c r="AU288" s="205" t="s">
        <v>87</v>
      </c>
      <c r="AV288" s="13" t="s">
        <v>87</v>
      </c>
      <c r="AW288" s="13" t="s">
        <v>30</v>
      </c>
      <c r="AX288" s="13" t="s">
        <v>79</v>
      </c>
      <c r="AY288" s="205" t="s">
        <v>152</v>
      </c>
    </row>
    <row r="289" s="12" customFormat="1" ht="22.8" customHeight="1">
      <c r="A289" s="12"/>
      <c r="B289" s="175"/>
      <c r="C289" s="12"/>
      <c r="D289" s="176" t="s">
        <v>74</v>
      </c>
      <c r="E289" s="186" t="s">
        <v>186</v>
      </c>
      <c r="F289" s="186" t="s">
        <v>405</v>
      </c>
      <c r="G289" s="12"/>
      <c r="H289" s="12"/>
      <c r="I289" s="178"/>
      <c r="J289" s="187">
        <f>BK289</f>
        <v>0</v>
      </c>
      <c r="K289" s="12"/>
      <c r="L289" s="175"/>
      <c r="M289" s="180"/>
      <c r="N289" s="181"/>
      <c r="O289" s="181"/>
      <c r="P289" s="182">
        <f>SUM(P290:P385)</f>
        <v>0</v>
      </c>
      <c r="Q289" s="181"/>
      <c r="R289" s="182">
        <f>SUM(R290:R385)</f>
        <v>52.838471292399994</v>
      </c>
      <c r="S289" s="181"/>
      <c r="T289" s="183">
        <f>SUM(T290:T385)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176" t="s">
        <v>79</v>
      </c>
      <c r="AT289" s="184" t="s">
        <v>74</v>
      </c>
      <c r="AU289" s="184" t="s">
        <v>79</v>
      </c>
      <c r="AY289" s="176" t="s">
        <v>152</v>
      </c>
      <c r="BK289" s="185">
        <f>SUM(BK290:BK385)</f>
        <v>0</v>
      </c>
    </row>
    <row r="290" s="2" customFormat="1" ht="24.15" customHeight="1">
      <c r="A290" s="38"/>
      <c r="B290" s="188"/>
      <c r="C290" s="189" t="s">
        <v>406</v>
      </c>
      <c r="D290" s="189" t="s">
        <v>154</v>
      </c>
      <c r="E290" s="190" t="s">
        <v>407</v>
      </c>
      <c r="F290" s="191" t="s">
        <v>408</v>
      </c>
      <c r="G290" s="192" t="s">
        <v>227</v>
      </c>
      <c r="H290" s="193">
        <v>75.180000000000007</v>
      </c>
      <c r="I290" s="194"/>
      <c r="J290" s="193">
        <f>ROUND(I290*H290,3)</f>
        <v>0</v>
      </c>
      <c r="K290" s="195"/>
      <c r="L290" s="39"/>
      <c r="M290" s="196" t="s">
        <v>1</v>
      </c>
      <c r="N290" s="197" t="s">
        <v>41</v>
      </c>
      <c r="O290" s="82"/>
      <c r="P290" s="198">
        <f>O290*H290</f>
        <v>0</v>
      </c>
      <c r="Q290" s="198">
        <v>0.00019136000000000001</v>
      </c>
      <c r="R290" s="198">
        <f>Q290*H290</f>
        <v>0.014386444800000002</v>
      </c>
      <c r="S290" s="198">
        <v>0</v>
      </c>
      <c r="T290" s="199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00" t="s">
        <v>158</v>
      </c>
      <c r="AT290" s="200" t="s">
        <v>154</v>
      </c>
      <c r="AU290" s="200" t="s">
        <v>87</v>
      </c>
      <c r="AY290" s="19" t="s">
        <v>152</v>
      </c>
      <c r="BE290" s="201">
        <f>IF(N290="základná",J290,0)</f>
        <v>0</v>
      </c>
      <c r="BF290" s="201">
        <f>IF(N290="znížená",J290,0)</f>
        <v>0</v>
      </c>
      <c r="BG290" s="201">
        <f>IF(N290="zákl. prenesená",J290,0)</f>
        <v>0</v>
      </c>
      <c r="BH290" s="201">
        <f>IF(N290="zníž. prenesená",J290,0)</f>
        <v>0</v>
      </c>
      <c r="BI290" s="201">
        <f>IF(N290="nulová",J290,0)</f>
        <v>0</v>
      </c>
      <c r="BJ290" s="19" t="s">
        <v>87</v>
      </c>
      <c r="BK290" s="202">
        <f>ROUND(I290*H290,3)</f>
        <v>0</v>
      </c>
      <c r="BL290" s="19" t="s">
        <v>158</v>
      </c>
      <c r="BM290" s="200" t="s">
        <v>409</v>
      </c>
    </row>
    <row r="291" s="15" customFormat="1">
      <c r="A291" s="15"/>
      <c r="B291" s="220"/>
      <c r="C291" s="15"/>
      <c r="D291" s="204" t="s">
        <v>160</v>
      </c>
      <c r="E291" s="221" t="s">
        <v>1</v>
      </c>
      <c r="F291" s="222" t="s">
        <v>410</v>
      </c>
      <c r="G291" s="15"/>
      <c r="H291" s="221" t="s">
        <v>1</v>
      </c>
      <c r="I291" s="223"/>
      <c r="J291" s="15"/>
      <c r="K291" s="15"/>
      <c r="L291" s="220"/>
      <c r="M291" s="224"/>
      <c r="N291" s="225"/>
      <c r="O291" s="225"/>
      <c r="P291" s="225"/>
      <c r="Q291" s="225"/>
      <c r="R291" s="225"/>
      <c r="S291" s="225"/>
      <c r="T291" s="226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21" t="s">
        <v>160</v>
      </c>
      <c r="AU291" s="221" t="s">
        <v>87</v>
      </c>
      <c r="AV291" s="15" t="s">
        <v>79</v>
      </c>
      <c r="AW291" s="15" t="s">
        <v>30</v>
      </c>
      <c r="AX291" s="15" t="s">
        <v>75</v>
      </c>
      <c r="AY291" s="221" t="s">
        <v>152</v>
      </c>
    </row>
    <row r="292" s="13" customFormat="1">
      <c r="A292" s="13"/>
      <c r="B292" s="203"/>
      <c r="C292" s="13"/>
      <c r="D292" s="204" t="s">
        <v>160</v>
      </c>
      <c r="E292" s="205" t="s">
        <v>1</v>
      </c>
      <c r="F292" s="206" t="s">
        <v>411</v>
      </c>
      <c r="G292" s="13"/>
      <c r="H292" s="207">
        <v>75.180000000000007</v>
      </c>
      <c r="I292" s="208"/>
      <c r="J292" s="13"/>
      <c r="K292" s="13"/>
      <c r="L292" s="203"/>
      <c r="M292" s="209"/>
      <c r="N292" s="210"/>
      <c r="O292" s="210"/>
      <c r="P292" s="210"/>
      <c r="Q292" s="210"/>
      <c r="R292" s="210"/>
      <c r="S292" s="210"/>
      <c r="T292" s="21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05" t="s">
        <v>160</v>
      </c>
      <c r="AU292" s="205" t="s">
        <v>87</v>
      </c>
      <c r="AV292" s="13" t="s">
        <v>87</v>
      </c>
      <c r="AW292" s="13" t="s">
        <v>30</v>
      </c>
      <c r="AX292" s="13" t="s">
        <v>79</v>
      </c>
      <c r="AY292" s="205" t="s">
        <v>152</v>
      </c>
    </row>
    <row r="293" s="2" customFormat="1" ht="16.5" customHeight="1">
      <c r="A293" s="38"/>
      <c r="B293" s="188"/>
      <c r="C293" s="189" t="s">
        <v>412</v>
      </c>
      <c r="D293" s="189" t="s">
        <v>154</v>
      </c>
      <c r="E293" s="190" t="s">
        <v>413</v>
      </c>
      <c r="F293" s="191" t="s">
        <v>414</v>
      </c>
      <c r="G293" s="192" t="s">
        <v>227</v>
      </c>
      <c r="H293" s="193">
        <v>30.800000000000001</v>
      </c>
      <c r="I293" s="194"/>
      <c r="J293" s="193">
        <f>ROUND(I293*H293,3)</f>
        <v>0</v>
      </c>
      <c r="K293" s="195"/>
      <c r="L293" s="39"/>
      <c r="M293" s="196" t="s">
        <v>1</v>
      </c>
      <c r="N293" s="197" t="s">
        <v>41</v>
      </c>
      <c r="O293" s="82"/>
      <c r="P293" s="198">
        <f>O293*H293</f>
        <v>0</v>
      </c>
      <c r="Q293" s="198">
        <v>0.00019000000000000001</v>
      </c>
      <c r="R293" s="198">
        <f>Q293*H293</f>
        <v>0.0058520000000000004</v>
      </c>
      <c r="S293" s="198">
        <v>0</v>
      </c>
      <c r="T293" s="199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00" t="s">
        <v>158</v>
      </c>
      <c r="AT293" s="200" t="s">
        <v>154</v>
      </c>
      <c r="AU293" s="200" t="s">
        <v>87</v>
      </c>
      <c r="AY293" s="19" t="s">
        <v>152</v>
      </c>
      <c r="BE293" s="201">
        <f>IF(N293="základná",J293,0)</f>
        <v>0</v>
      </c>
      <c r="BF293" s="201">
        <f>IF(N293="znížená",J293,0)</f>
        <v>0</v>
      </c>
      <c r="BG293" s="201">
        <f>IF(N293="zákl. prenesená",J293,0)</f>
        <v>0</v>
      </c>
      <c r="BH293" s="201">
        <f>IF(N293="zníž. prenesená",J293,0)</f>
        <v>0</v>
      </c>
      <c r="BI293" s="201">
        <f>IF(N293="nulová",J293,0)</f>
        <v>0</v>
      </c>
      <c r="BJ293" s="19" t="s">
        <v>87</v>
      </c>
      <c r="BK293" s="202">
        <f>ROUND(I293*H293,3)</f>
        <v>0</v>
      </c>
      <c r="BL293" s="19" t="s">
        <v>158</v>
      </c>
      <c r="BM293" s="200" t="s">
        <v>415</v>
      </c>
    </row>
    <row r="294" s="13" customFormat="1">
      <c r="A294" s="13"/>
      <c r="B294" s="203"/>
      <c r="C294" s="13"/>
      <c r="D294" s="204" t="s">
        <v>160</v>
      </c>
      <c r="E294" s="205" t="s">
        <v>1</v>
      </c>
      <c r="F294" s="206" t="s">
        <v>416</v>
      </c>
      <c r="G294" s="13"/>
      <c r="H294" s="207">
        <v>30.800000000000001</v>
      </c>
      <c r="I294" s="208"/>
      <c r="J294" s="13"/>
      <c r="K294" s="13"/>
      <c r="L294" s="203"/>
      <c r="M294" s="209"/>
      <c r="N294" s="210"/>
      <c r="O294" s="210"/>
      <c r="P294" s="210"/>
      <c r="Q294" s="210"/>
      <c r="R294" s="210"/>
      <c r="S294" s="210"/>
      <c r="T294" s="21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05" t="s">
        <v>160</v>
      </c>
      <c r="AU294" s="205" t="s">
        <v>87</v>
      </c>
      <c r="AV294" s="13" t="s">
        <v>87</v>
      </c>
      <c r="AW294" s="13" t="s">
        <v>30</v>
      </c>
      <c r="AX294" s="13" t="s">
        <v>79</v>
      </c>
      <c r="AY294" s="205" t="s">
        <v>152</v>
      </c>
    </row>
    <row r="295" s="2" customFormat="1" ht="37.8" customHeight="1">
      <c r="A295" s="38"/>
      <c r="B295" s="188"/>
      <c r="C295" s="189" t="s">
        <v>417</v>
      </c>
      <c r="D295" s="189" t="s">
        <v>154</v>
      </c>
      <c r="E295" s="190" t="s">
        <v>418</v>
      </c>
      <c r="F295" s="191" t="s">
        <v>419</v>
      </c>
      <c r="G295" s="192" t="s">
        <v>227</v>
      </c>
      <c r="H295" s="193">
        <v>314.69099999999997</v>
      </c>
      <c r="I295" s="194"/>
      <c r="J295" s="193">
        <f>ROUND(I295*H295,3)</f>
        <v>0</v>
      </c>
      <c r="K295" s="195"/>
      <c r="L295" s="39"/>
      <c r="M295" s="196" t="s">
        <v>1</v>
      </c>
      <c r="N295" s="197" t="s">
        <v>41</v>
      </c>
      <c r="O295" s="82"/>
      <c r="P295" s="198">
        <f>O295*H295</f>
        <v>0</v>
      </c>
      <c r="Q295" s="198">
        <v>0.00014999999999999999</v>
      </c>
      <c r="R295" s="198">
        <f>Q295*H295</f>
        <v>0.047203649999999993</v>
      </c>
      <c r="S295" s="198">
        <v>0</v>
      </c>
      <c r="T295" s="199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00" t="s">
        <v>158</v>
      </c>
      <c r="AT295" s="200" t="s">
        <v>154</v>
      </c>
      <c r="AU295" s="200" t="s">
        <v>87</v>
      </c>
      <c r="AY295" s="19" t="s">
        <v>152</v>
      </c>
      <c r="BE295" s="201">
        <f>IF(N295="základná",J295,0)</f>
        <v>0</v>
      </c>
      <c r="BF295" s="201">
        <f>IF(N295="znížená",J295,0)</f>
        <v>0</v>
      </c>
      <c r="BG295" s="201">
        <f>IF(N295="zákl. prenesená",J295,0)</f>
        <v>0</v>
      </c>
      <c r="BH295" s="201">
        <f>IF(N295="zníž. prenesená",J295,0)</f>
        <v>0</v>
      </c>
      <c r="BI295" s="201">
        <f>IF(N295="nulová",J295,0)</f>
        <v>0</v>
      </c>
      <c r="BJ295" s="19" t="s">
        <v>87</v>
      </c>
      <c r="BK295" s="202">
        <f>ROUND(I295*H295,3)</f>
        <v>0</v>
      </c>
      <c r="BL295" s="19" t="s">
        <v>158</v>
      </c>
      <c r="BM295" s="200" t="s">
        <v>420</v>
      </c>
    </row>
    <row r="296" s="2" customFormat="1" ht="24.15" customHeight="1">
      <c r="A296" s="38"/>
      <c r="B296" s="188"/>
      <c r="C296" s="189" t="s">
        <v>421</v>
      </c>
      <c r="D296" s="189" t="s">
        <v>154</v>
      </c>
      <c r="E296" s="190" t="s">
        <v>422</v>
      </c>
      <c r="F296" s="191" t="s">
        <v>423</v>
      </c>
      <c r="G296" s="192" t="s">
        <v>227</v>
      </c>
      <c r="H296" s="193">
        <v>314.69799999999998</v>
      </c>
      <c r="I296" s="194"/>
      <c r="J296" s="193">
        <f>ROUND(I296*H296,3)</f>
        <v>0</v>
      </c>
      <c r="K296" s="195"/>
      <c r="L296" s="39"/>
      <c r="M296" s="196" t="s">
        <v>1</v>
      </c>
      <c r="N296" s="197" t="s">
        <v>41</v>
      </c>
      <c r="O296" s="82"/>
      <c r="P296" s="198">
        <f>O296*H296</f>
        <v>0</v>
      </c>
      <c r="Q296" s="198">
        <v>0.0196875</v>
      </c>
      <c r="R296" s="198">
        <f>Q296*H296</f>
        <v>6.1956168749999998</v>
      </c>
      <c r="S296" s="198">
        <v>0</v>
      </c>
      <c r="T296" s="199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00" t="s">
        <v>158</v>
      </c>
      <c r="AT296" s="200" t="s">
        <v>154</v>
      </c>
      <c r="AU296" s="200" t="s">
        <v>87</v>
      </c>
      <c r="AY296" s="19" t="s">
        <v>152</v>
      </c>
      <c r="BE296" s="201">
        <f>IF(N296="základná",J296,0)</f>
        <v>0</v>
      </c>
      <c r="BF296" s="201">
        <f>IF(N296="znížená",J296,0)</f>
        <v>0</v>
      </c>
      <c r="BG296" s="201">
        <f>IF(N296="zákl. prenesená",J296,0)</f>
        <v>0</v>
      </c>
      <c r="BH296" s="201">
        <f>IF(N296="zníž. prenesená",J296,0)</f>
        <v>0</v>
      </c>
      <c r="BI296" s="201">
        <f>IF(N296="nulová",J296,0)</f>
        <v>0</v>
      </c>
      <c r="BJ296" s="19" t="s">
        <v>87</v>
      </c>
      <c r="BK296" s="202">
        <f>ROUND(I296*H296,3)</f>
        <v>0</v>
      </c>
      <c r="BL296" s="19" t="s">
        <v>158</v>
      </c>
      <c r="BM296" s="200" t="s">
        <v>424</v>
      </c>
    </row>
    <row r="297" s="15" customFormat="1">
      <c r="A297" s="15"/>
      <c r="B297" s="220"/>
      <c r="C297" s="15"/>
      <c r="D297" s="204" t="s">
        <v>160</v>
      </c>
      <c r="E297" s="221" t="s">
        <v>1</v>
      </c>
      <c r="F297" s="222" t="s">
        <v>425</v>
      </c>
      <c r="G297" s="15"/>
      <c r="H297" s="221" t="s">
        <v>1</v>
      </c>
      <c r="I297" s="223"/>
      <c r="J297" s="15"/>
      <c r="K297" s="15"/>
      <c r="L297" s="220"/>
      <c r="M297" s="224"/>
      <c r="N297" s="225"/>
      <c r="O297" s="225"/>
      <c r="P297" s="225"/>
      <c r="Q297" s="225"/>
      <c r="R297" s="225"/>
      <c r="S297" s="225"/>
      <c r="T297" s="226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21" t="s">
        <v>160</v>
      </c>
      <c r="AU297" s="221" t="s">
        <v>87</v>
      </c>
      <c r="AV297" s="15" t="s">
        <v>79</v>
      </c>
      <c r="AW297" s="15" t="s">
        <v>30</v>
      </c>
      <c r="AX297" s="15" t="s">
        <v>75</v>
      </c>
      <c r="AY297" s="221" t="s">
        <v>152</v>
      </c>
    </row>
    <row r="298" s="13" customFormat="1">
      <c r="A298" s="13"/>
      <c r="B298" s="203"/>
      <c r="C298" s="13"/>
      <c r="D298" s="204" t="s">
        <v>160</v>
      </c>
      <c r="E298" s="205" t="s">
        <v>1</v>
      </c>
      <c r="F298" s="206" t="s">
        <v>426</v>
      </c>
      <c r="G298" s="13"/>
      <c r="H298" s="207">
        <v>45.920000000000002</v>
      </c>
      <c r="I298" s="208"/>
      <c r="J298" s="13"/>
      <c r="K298" s="13"/>
      <c r="L298" s="203"/>
      <c r="M298" s="209"/>
      <c r="N298" s="210"/>
      <c r="O298" s="210"/>
      <c r="P298" s="210"/>
      <c r="Q298" s="210"/>
      <c r="R298" s="210"/>
      <c r="S298" s="210"/>
      <c r="T298" s="21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05" t="s">
        <v>160</v>
      </c>
      <c r="AU298" s="205" t="s">
        <v>87</v>
      </c>
      <c r="AV298" s="13" t="s">
        <v>87</v>
      </c>
      <c r="AW298" s="13" t="s">
        <v>30</v>
      </c>
      <c r="AX298" s="13" t="s">
        <v>75</v>
      </c>
      <c r="AY298" s="205" t="s">
        <v>152</v>
      </c>
    </row>
    <row r="299" s="13" customFormat="1">
      <c r="A299" s="13"/>
      <c r="B299" s="203"/>
      <c r="C299" s="13"/>
      <c r="D299" s="204" t="s">
        <v>160</v>
      </c>
      <c r="E299" s="205" t="s">
        <v>1</v>
      </c>
      <c r="F299" s="206" t="s">
        <v>427</v>
      </c>
      <c r="G299" s="13"/>
      <c r="H299" s="207">
        <v>-10.4</v>
      </c>
      <c r="I299" s="208"/>
      <c r="J299" s="13"/>
      <c r="K299" s="13"/>
      <c r="L299" s="203"/>
      <c r="M299" s="209"/>
      <c r="N299" s="210"/>
      <c r="O299" s="210"/>
      <c r="P299" s="210"/>
      <c r="Q299" s="210"/>
      <c r="R299" s="210"/>
      <c r="S299" s="210"/>
      <c r="T299" s="21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05" t="s">
        <v>160</v>
      </c>
      <c r="AU299" s="205" t="s">
        <v>87</v>
      </c>
      <c r="AV299" s="13" t="s">
        <v>87</v>
      </c>
      <c r="AW299" s="13" t="s">
        <v>30</v>
      </c>
      <c r="AX299" s="13" t="s">
        <v>75</v>
      </c>
      <c r="AY299" s="205" t="s">
        <v>152</v>
      </c>
    </row>
    <row r="300" s="13" customFormat="1">
      <c r="A300" s="13"/>
      <c r="B300" s="203"/>
      <c r="C300" s="13"/>
      <c r="D300" s="204" t="s">
        <v>160</v>
      </c>
      <c r="E300" s="205" t="s">
        <v>1</v>
      </c>
      <c r="F300" s="206" t="s">
        <v>428</v>
      </c>
      <c r="G300" s="13"/>
      <c r="H300" s="207">
        <v>21.280000000000001</v>
      </c>
      <c r="I300" s="208"/>
      <c r="J300" s="13"/>
      <c r="K300" s="13"/>
      <c r="L300" s="203"/>
      <c r="M300" s="209"/>
      <c r="N300" s="210"/>
      <c r="O300" s="210"/>
      <c r="P300" s="210"/>
      <c r="Q300" s="210"/>
      <c r="R300" s="210"/>
      <c r="S300" s="210"/>
      <c r="T300" s="21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05" t="s">
        <v>160</v>
      </c>
      <c r="AU300" s="205" t="s">
        <v>87</v>
      </c>
      <c r="AV300" s="13" t="s">
        <v>87</v>
      </c>
      <c r="AW300" s="13" t="s">
        <v>30</v>
      </c>
      <c r="AX300" s="13" t="s">
        <v>75</v>
      </c>
      <c r="AY300" s="205" t="s">
        <v>152</v>
      </c>
    </row>
    <row r="301" s="13" customFormat="1">
      <c r="A301" s="13"/>
      <c r="B301" s="203"/>
      <c r="C301" s="13"/>
      <c r="D301" s="204" t="s">
        <v>160</v>
      </c>
      <c r="E301" s="205" t="s">
        <v>1</v>
      </c>
      <c r="F301" s="206" t="s">
        <v>429</v>
      </c>
      <c r="G301" s="13"/>
      <c r="H301" s="207">
        <v>1.44</v>
      </c>
      <c r="I301" s="208"/>
      <c r="J301" s="13"/>
      <c r="K301" s="13"/>
      <c r="L301" s="203"/>
      <c r="M301" s="209"/>
      <c r="N301" s="210"/>
      <c r="O301" s="210"/>
      <c r="P301" s="210"/>
      <c r="Q301" s="210"/>
      <c r="R301" s="210"/>
      <c r="S301" s="210"/>
      <c r="T301" s="21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05" t="s">
        <v>160</v>
      </c>
      <c r="AU301" s="205" t="s">
        <v>87</v>
      </c>
      <c r="AV301" s="13" t="s">
        <v>87</v>
      </c>
      <c r="AW301" s="13" t="s">
        <v>30</v>
      </c>
      <c r="AX301" s="13" t="s">
        <v>75</v>
      </c>
      <c r="AY301" s="205" t="s">
        <v>152</v>
      </c>
    </row>
    <row r="302" s="15" customFormat="1">
      <c r="A302" s="15"/>
      <c r="B302" s="220"/>
      <c r="C302" s="15"/>
      <c r="D302" s="204" t="s">
        <v>160</v>
      </c>
      <c r="E302" s="221" t="s">
        <v>1</v>
      </c>
      <c r="F302" s="222" t="s">
        <v>430</v>
      </c>
      <c r="G302" s="15"/>
      <c r="H302" s="221" t="s">
        <v>1</v>
      </c>
      <c r="I302" s="223"/>
      <c r="J302" s="15"/>
      <c r="K302" s="15"/>
      <c r="L302" s="220"/>
      <c r="M302" s="224"/>
      <c r="N302" s="225"/>
      <c r="O302" s="225"/>
      <c r="P302" s="225"/>
      <c r="Q302" s="225"/>
      <c r="R302" s="225"/>
      <c r="S302" s="225"/>
      <c r="T302" s="226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21" t="s">
        <v>160</v>
      </c>
      <c r="AU302" s="221" t="s">
        <v>87</v>
      </c>
      <c r="AV302" s="15" t="s">
        <v>79</v>
      </c>
      <c r="AW302" s="15" t="s">
        <v>30</v>
      </c>
      <c r="AX302" s="15" t="s">
        <v>75</v>
      </c>
      <c r="AY302" s="221" t="s">
        <v>152</v>
      </c>
    </row>
    <row r="303" s="13" customFormat="1">
      <c r="A303" s="13"/>
      <c r="B303" s="203"/>
      <c r="C303" s="13"/>
      <c r="D303" s="204" t="s">
        <v>160</v>
      </c>
      <c r="E303" s="205" t="s">
        <v>1</v>
      </c>
      <c r="F303" s="206" t="s">
        <v>431</v>
      </c>
      <c r="G303" s="13"/>
      <c r="H303" s="207">
        <v>36.822000000000003</v>
      </c>
      <c r="I303" s="208"/>
      <c r="J303" s="13"/>
      <c r="K303" s="13"/>
      <c r="L303" s="203"/>
      <c r="M303" s="209"/>
      <c r="N303" s="210"/>
      <c r="O303" s="210"/>
      <c r="P303" s="210"/>
      <c r="Q303" s="210"/>
      <c r="R303" s="210"/>
      <c r="S303" s="210"/>
      <c r="T303" s="21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05" t="s">
        <v>160</v>
      </c>
      <c r="AU303" s="205" t="s">
        <v>87</v>
      </c>
      <c r="AV303" s="13" t="s">
        <v>87</v>
      </c>
      <c r="AW303" s="13" t="s">
        <v>30</v>
      </c>
      <c r="AX303" s="13" t="s">
        <v>75</v>
      </c>
      <c r="AY303" s="205" t="s">
        <v>152</v>
      </c>
    </row>
    <row r="304" s="13" customFormat="1">
      <c r="A304" s="13"/>
      <c r="B304" s="203"/>
      <c r="C304" s="13"/>
      <c r="D304" s="204" t="s">
        <v>160</v>
      </c>
      <c r="E304" s="205" t="s">
        <v>1</v>
      </c>
      <c r="F304" s="206" t="s">
        <v>432</v>
      </c>
      <c r="G304" s="13"/>
      <c r="H304" s="207">
        <v>1.8</v>
      </c>
      <c r="I304" s="208"/>
      <c r="J304" s="13"/>
      <c r="K304" s="13"/>
      <c r="L304" s="203"/>
      <c r="M304" s="209"/>
      <c r="N304" s="210"/>
      <c r="O304" s="210"/>
      <c r="P304" s="210"/>
      <c r="Q304" s="210"/>
      <c r="R304" s="210"/>
      <c r="S304" s="210"/>
      <c r="T304" s="21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05" t="s">
        <v>160</v>
      </c>
      <c r="AU304" s="205" t="s">
        <v>87</v>
      </c>
      <c r="AV304" s="13" t="s">
        <v>87</v>
      </c>
      <c r="AW304" s="13" t="s">
        <v>30</v>
      </c>
      <c r="AX304" s="13" t="s">
        <v>75</v>
      </c>
      <c r="AY304" s="205" t="s">
        <v>152</v>
      </c>
    </row>
    <row r="305" s="13" customFormat="1">
      <c r="A305" s="13"/>
      <c r="B305" s="203"/>
      <c r="C305" s="13"/>
      <c r="D305" s="204" t="s">
        <v>160</v>
      </c>
      <c r="E305" s="205" t="s">
        <v>1</v>
      </c>
      <c r="F305" s="206" t="s">
        <v>433</v>
      </c>
      <c r="G305" s="13"/>
      <c r="H305" s="207">
        <v>33.130000000000003</v>
      </c>
      <c r="I305" s="208"/>
      <c r="J305" s="13"/>
      <c r="K305" s="13"/>
      <c r="L305" s="203"/>
      <c r="M305" s="209"/>
      <c r="N305" s="210"/>
      <c r="O305" s="210"/>
      <c r="P305" s="210"/>
      <c r="Q305" s="210"/>
      <c r="R305" s="210"/>
      <c r="S305" s="210"/>
      <c r="T305" s="21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05" t="s">
        <v>160</v>
      </c>
      <c r="AU305" s="205" t="s">
        <v>87</v>
      </c>
      <c r="AV305" s="13" t="s">
        <v>87</v>
      </c>
      <c r="AW305" s="13" t="s">
        <v>30</v>
      </c>
      <c r="AX305" s="13" t="s">
        <v>75</v>
      </c>
      <c r="AY305" s="205" t="s">
        <v>152</v>
      </c>
    </row>
    <row r="306" s="13" customFormat="1">
      <c r="A306" s="13"/>
      <c r="B306" s="203"/>
      <c r="C306" s="13"/>
      <c r="D306" s="204" t="s">
        <v>160</v>
      </c>
      <c r="E306" s="205" t="s">
        <v>1</v>
      </c>
      <c r="F306" s="206" t="s">
        <v>434</v>
      </c>
      <c r="G306" s="13"/>
      <c r="H306" s="207">
        <v>2.52</v>
      </c>
      <c r="I306" s="208"/>
      <c r="J306" s="13"/>
      <c r="K306" s="13"/>
      <c r="L306" s="203"/>
      <c r="M306" s="209"/>
      <c r="N306" s="210"/>
      <c r="O306" s="210"/>
      <c r="P306" s="210"/>
      <c r="Q306" s="210"/>
      <c r="R306" s="210"/>
      <c r="S306" s="210"/>
      <c r="T306" s="21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05" t="s">
        <v>160</v>
      </c>
      <c r="AU306" s="205" t="s">
        <v>87</v>
      </c>
      <c r="AV306" s="13" t="s">
        <v>87</v>
      </c>
      <c r="AW306" s="13" t="s">
        <v>30</v>
      </c>
      <c r="AX306" s="13" t="s">
        <v>75</v>
      </c>
      <c r="AY306" s="205" t="s">
        <v>152</v>
      </c>
    </row>
    <row r="307" s="13" customFormat="1">
      <c r="A307" s="13"/>
      <c r="B307" s="203"/>
      <c r="C307" s="13"/>
      <c r="D307" s="204" t="s">
        <v>160</v>
      </c>
      <c r="E307" s="205" t="s">
        <v>1</v>
      </c>
      <c r="F307" s="206" t="s">
        <v>435</v>
      </c>
      <c r="G307" s="13"/>
      <c r="H307" s="207">
        <v>2.6400000000000001</v>
      </c>
      <c r="I307" s="208"/>
      <c r="J307" s="13"/>
      <c r="K307" s="13"/>
      <c r="L307" s="203"/>
      <c r="M307" s="209"/>
      <c r="N307" s="210"/>
      <c r="O307" s="210"/>
      <c r="P307" s="210"/>
      <c r="Q307" s="210"/>
      <c r="R307" s="210"/>
      <c r="S307" s="210"/>
      <c r="T307" s="21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05" t="s">
        <v>160</v>
      </c>
      <c r="AU307" s="205" t="s">
        <v>87</v>
      </c>
      <c r="AV307" s="13" t="s">
        <v>87</v>
      </c>
      <c r="AW307" s="13" t="s">
        <v>30</v>
      </c>
      <c r="AX307" s="13" t="s">
        <v>75</v>
      </c>
      <c r="AY307" s="205" t="s">
        <v>152</v>
      </c>
    </row>
    <row r="308" s="13" customFormat="1">
      <c r="A308" s="13"/>
      <c r="B308" s="203"/>
      <c r="C308" s="13"/>
      <c r="D308" s="204" t="s">
        <v>160</v>
      </c>
      <c r="E308" s="205" t="s">
        <v>1</v>
      </c>
      <c r="F308" s="206" t="s">
        <v>436</v>
      </c>
      <c r="G308" s="13"/>
      <c r="H308" s="207">
        <v>122.44199999999999</v>
      </c>
      <c r="I308" s="208"/>
      <c r="J308" s="13"/>
      <c r="K308" s="13"/>
      <c r="L308" s="203"/>
      <c r="M308" s="209"/>
      <c r="N308" s="210"/>
      <c r="O308" s="210"/>
      <c r="P308" s="210"/>
      <c r="Q308" s="210"/>
      <c r="R308" s="210"/>
      <c r="S308" s="210"/>
      <c r="T308" s="21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05" t="s">
        <v>160</v>
      </c>
      <c r="AU308" s="205" t="s">
        <v>87</v>
      </c>
      <c r="AV308" s="13" t="s">
        <v>87</v>
      </c>
      <c r="AW308" s="13" t="s">
        <v>30</v>
      </c>
      <c r="AX308" s="13" t="s">
        <v>75</v>
      </c>
      <c r="AY308" s="205" t="s">
        <v>152</v>
      </c>
    </row>
    <row r="309" s="13" customFormat="1">
      <c r="A309" s="13"/>
      <c r="B309" s="203"/>
      <c r="C309" s="13"/>
      <c r="D309" s="204" t="s">
        <v>160</v>
      </c>
      <c r="E309" s="205" t="s">
        <v>1</v>
      </c>
      <c r="F309" s="206" t="s">
        <v>437</v>
      </c>
      <c r="G309" s="13"/>
      <c r="H309" s="207">
        <v>-24.696000000000002</v>
      </c>
      <c r="I309" s="208"/>
      <c r="J309" s="13"/>
      <c r="K309" s="13"/>
      <c r="L309" s="203"/>
      <c r="M309" s="209"/>
      <c r="N309" s="210"/>
      <c r="O309" s="210"/>
      <c r="P309" s="210"/>
      <c r="Q309" s="210"/>
      <c r="R309" s="210"/>
      <c r="S309" s="210"/>
      <c r="T309" s="21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05" t="s">
        <v>160</v>
      </c>
      <c r="AU309" s="205" t="s">
        <v>87</v>
      </c>
      <c r="AV309" s="13" t="s">
        <v>87</v>
      </c>
      <c r="AW309" s="13" t="s">
        <v>30</v>
      </c>
      <c r="AX309" s="13" t="s">
        <v>75</v>
      </c>
      <c r="AY309" s="205" t="s">
        <v>152</v>
      </c>
    </row>
    <row r="310" s="13" customFormat="1">
      <c r="A310" s="13"/>
      <c r="B310" s="203"/>
      <c r="C310" s="13"/>
      <c r="D310" s="204" t="s">
        <v>160</v>
      </c>
      <c r="E310" s="205" t="s">
        <v>1</v>
      </c>
      <c r="F310" s="206" t="s">
        <v>438</v>
      </c>
      <c r="G310" s="13"/>
      <c r="H310" s="207">
        <v>7.9199999999999999</v>
      </c>
      <c r="I310" s="208"/>
      <c r="J310" s="13"/>
      <c r="K310" s="13"/>
      <c r="L310" s="203"/>
      <c r="M310" s="209"/>
      <c r="N310" s="210"/>
      <c r="O310" s="210"/>
      <c r="P310" s="210"/>
      <c r="Q310" s="210"/>
      <c r="R310" s="210"/>
      <c r="S310" s="210"/>
      <c r="T310" s="21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05" t="s">
        <v>160</v>
      </c>
      <c r="AU310" s="205" t="s">
        <v>87</v>
      </c>
      <c r="AV310" s="13" t="s">
        <v>87</v>
      </c>
      <c r="AW310" s="13" t="s">
        <v>30</v>
      </c>
      <c r="AX310" s="13" t="s">
        <v>75</v>
      </c>
      <c r="AY310" s="205" t="s">
        <v>152</v>
      </c>
    </row>
    <row r="311" s="13" customFormat="1">
      <c r="A311" s="13"/>
      <c r="B311" s="203"/>
      <c r="C311" s="13"/>
      <c r="D311" s="204" t="s">
        <v>160</v>
      </c>
      <c r="E311" s="205" t="s">
        <v>1</v>
      </c>
      <c r="F311" s="206" t="s">
        <v>439</v>
      </c>
      <c r="G311" s="13"/>
      <c r="H311" s="207">
        <v>70.040000000000006</v>
      </c>
      <c r="I311" s="208"/>
      <c r="J311" s="13"/>
      <c r="K311" s="13"/>
      <c r="L311" s="203"/>
      <c r="M311" s="209"/>
      <c r="N311" s="210"/>
      <c r="O311" s="210"/>
      <c r="P311" s="210"/>
      <c r="Q311" s="210"/>
      <c r="R311" s="210"/>
      <c r="S311" s="210"/>
      <c r="T311" s="21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05" t="s">
        <v>160</v>
      </c>
      <c r="AU311" s="205" t="s">
        <v>87</v>
      </c>
      <c r="AV311" s="13" t="s">
        <v>87</v>
      </c>
      <c r="AW311" s="13" t="s">
        <v>30</v>
      </c>
      <c r="AX311" s="13" t="s">
        <v>75</v>
      </c>
      <c r="AY311" s="205" t="s">
        <v>152</v>
      </c>
    </row>
    <row r="312" s="13" customFormat="1">
      <c r="A312" s="13"/>
      <c r="B312" s="203"/>
      <c r="C312" s="13"/>
      <c r="D312" s="204" t="s">
        <v>160</v>
      </c>
      <c r="E312" s="205" t="s">
        <v>1</v>
      </c>
      <c r="F312" s="206" t="s">
        <v>440</v>
      </c>
      <c r="G312" s="13"/>
      <c r="H312" s="207">
        <v>3.8399999999999999</v>
      </c>
      <c r="I312" s="208"/>
      <c r="J312" s="13"/>
      <c r="K312" s="13"/>
      <c r="L312" s="203"/>
      <c r="M312" s="209"/>
      <c r="N312" s="210"/>
      <c r="O312" s="210"/>
      <c r="P312" s="210"/>
      <c r="Q312" s="210"/>
      <c r="R312" s="210"/>
      <c r="S312" s="210"/>
      <c r="T312" s="21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05" t="s">
        <v>160</v>
      </c>
      <c r="AU312" s="205" t="s">
        <v>87</v>
      </c>
      <c r="AV312" s="13" t="s">
        <v>87</v>
      </c>
      <c r="AW312" s="13" t="s">
        <v>30</v>
      </c>
      <c r="AX312" s="13" t="s">
        <v>75</v>
      </c>
      <c r="AY312" s="205" t="s">
        <v>152</v>
      </c>
    </row>
    <row r="313" s="14" customFormat="1">
      <c r="A313" s="14"/>
      <c r="B313" s="212"/>
      <c r="C313" s="14"/>
      <c r="D313" s="204" t="s">
        <v>160</v>
      </c>
      <c r="E313" s="213" t="s">
        <v>1</v>
      </c>
      <c r="F313" s="214" t="s">
        <v>164</v>
      </c>
      <c r="G313" s="14"/>
      <c r="H313" s="215">
        <v>314.69799999999998</v>
      </c>
      <c r="I313" s="216"/>
      <c r="J313" s="14"/>
      <c r="K313" s="14"/>
      <c r="L313" s="212"/>
      <c r="M313" s="217"/>
      <c r="N313" s="218"/>
      <c r="O313" s="218"/>
      <c r="P313" s="218"/>
      <c r="Q313" s="218"/>
      <c r="R313" s="218"/>
      <c r="S313" s="218"/>
      <c r="T313" s="219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13" t="s">
        <v>160</v>
      </c>
      <c r="AU313" s="213" t="s">
        <v>87</v>
      </c>
      <c r="AV313" s="14" t="s">
        <v>158</v>
      </c>
      <c r="AW313" s="14" t="s">
        <v>30</v>
      </c>
      <c r="AX313" s="14" t="s">
        <v>79</v>
      </c>
      <c r="AY313" s="213" t="s">
        <v>152</v>
      </c>
    </row>
    <row r="314" s="2" customFormat="1" ht="24.15" customHeight="1">
      <c r="A314" s="38"/>
      <c r="B314" s="188"/>
      <c r="C314" s="189" t="s">
        <v>441</v>
      </c>
      <c r="D314" s="189" t="s">
        <v>154</v>
      </c>
      <c r="E314" s="190" t="s">
        <v>442</v>
      </c>
      <c r="F314" s="191" t="s">
        <v>443</v>
      </c>
      <c r="G314" s="192" t="s">
        <v>444</v>
      </c>
      <c r="H314" s="193">
        <v>3.2799999999999998</v>
      </c>
      <c r="I314" s="194"/>
      <c r="J314" s="193">
        <f>ROUND(I314*H314,3)</f>
        <v>0</v>
      </c>
      <c r="K314" s="195"/>
      <c r="L314" s="39"/>
      <c r="M314" s="196" t="s">
        <v>1</v>
      </c>
      <c r="N314" s="197" t="s">
        <v>41</v>
      </c>
      <c r="O314" s="82"/>
      <c r="P314" s="198">
        <f>O314*H314</f>
        <v>0</v>
      </c>
      <c r="Q314" s="198">
        <v>0.0019109999999999999</v>
      </c>
      <c r="R314" s="198">
        <f>Q314*H314</f>
        <v>0.0062680799999999997</v>
      </c>
      <c r="S314" s="198">
        <v>0</v>
      </c>
      <c r="T314" s="199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00" t="s">
        <v>158</v>
      </c>
      <c r="AT314" s="200" t="s">
        <v>154</v>
      </c>
      <c r="AU314" s="200" t="s">
        <v>87</v>
      </c>
      <c r="AY314" s="19" t="s">
        <v>152</v>
      </c>
      <c r="BE314" s="201">
        <f>IF(N314="základná",J314,0)</f>
        <v>0</v>
      </c>
      <c r="BF314" s="201">
        <f>IF(N314="znížená",J314,0)</f>
        <v>0</v>
      </c>
      <c r="BG314" s="201">
        <f>IF(N314="zákl. prenesená",J314,0)</f>
        <v>0</v>
      </c>
      <c r="BH314" s="201">
        <f>IF(N314="zníž. prenesená",J314,0)</f>
        <v>0</v>
      </c>
      <c r="BI314" s="201">
        <f>IF(N314="nulová",J314,0)</f>
        <v>0</v>
      </c>
      <c r="BJ314" s="19" t="s">
        <v>87</v>
      </c>
      <c r="BK314" s="202">
        <f>ROUND(I314*H314,3)</f>
        <v>0</v>
      </c>
      <c r="BL314" s="19" t="s">
        <v>158</v>
      </c>
      <c r="BM314" s="200" t="s">
        <v>445</v>
      </c>
    </row>
    <row r="315" s="13" customFormat="1">
      <c r="A315" s="13"/>
      <c r="B315" s="203"/>
      <c r="C315" s="13"/>
      <c r="D315" s="204" t="s">
        <v>160</v>
      </c>
      <c r="E315" s="205" t="s">
        <v>1</v>
      </c>
      <c r="F315" s="206" t="s">
        <v>446</v>
      </c>
      <c r="G315" s="13"/>
      <c r="H315" s="207">
        <v>3.2799999999999998</v>
      </c>
      <c r="I315" s="208"/>
      <c r="J315" s="13"/>
      <c r="K315" s="13"/>
      <c r="L315" s="203"/>
      <c r="M315" s="209"/>
      <c r="N315" s="210"/>
      <c r="O315" s="210"/>
      <c r="P315" s="210"/>
      <c r="Q315" s="210"/>
      <c r="R315" s="210"/>
      <c r="S315" s="210"/>
      <c r="T315" s="21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05" t="s">
        <v>160</v>
      </c>
      <c r="AU315" s="205" t="s">
        <v>87</v>
      </c>
      <c r="AV315" s="13" t="s">
        <v>87</v>
      </c>
      <c r="AW315" s="13" t="s">
        <v>30</v>
      </c>
      <c r="AX315" s="13" t="s">
        <v>79</v>
      </c>
      <c r="AY315" s="205" t="s">
        <v>152</v>
      </c>
    </row>
    <row r="316" s="2" customFormat="1" ht="24.15" customHeight="1">
      <c r="A316" s="38"/>
      <c r="B316" s="188"/>
      <c r="C316" s="189" t="s">
        <v>447</v>
      </c>
      <c r="D316" s="189" t="s">
        <v>154</v>
      </c>
      <c r="E316" s="190" t="s">
        <v>448</v>
      </c>
      <c r="F316" s="191" t="s">
        <v>449</v>
      </c>
      <c r="G316" s="192" t="s">
        <v>444</v>
      </c>
      <c r="H316" s="193">
        <v>374</v>
      </c>
      <c r="I316" s="194"/>
      <c r="J316" s="193">
        <f>ROUND(I316*H316,3)</f>
        <v>0</v>
      </c>
      <c r="K316" s="195"/>
      <c r="L316" s="39"/>
      <c r="M316" s="196" t="s">
        <v>1</v>
      </c>
      <c r="N316" s="197" t="s">
        <v>41</v>
      </c>
      <c r="O316" s="82"/>
      <c r="P316" s="198">
        <f>O316*H316</f>
        <v>0</v>
      </c>
      <c r="Q316" s="198">
        <v>0.0017639999999999999</v>
      </c>
      <c r="R316" s="198">
        <f>Q316*H316</f>
        <v>0.65973599999999999</v>
      </c>
      <c r="S316" s="198">
        <v>0</v>
      </c>
      <c r="T316" s="199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00" t="s">
        <v>158</v>
      </c>
      <c r="AT316" s="200" t="s">
        <v>154</v>
      </c>
      <c r="AU316" s="200" t="s">
        <v>87</v>
      </c>
      <c r="AY316" s="19" t="s">
        <v>152</v>
      </c>
      <c r="BE316" s="201">
        <f>IF(N316="základná",J316,0)</f>
        <v>0</v>
      </c>
      <c r="BF316" s="201">
        <f>IF(N316="znížená",J316,0)</f>
        <v>0</v>
      </c>
      <c r="BG316" s="201">
        <f>IF(N316="zákl. prenesená",J316,0)</f>
        <v>0</v>
      </c>
      <c r="BH316" s="201">
        <f>IF(N316="zníž. prenesená",J316,0)</f>
        <v>0</v>
      </c>
      <c r="BI316" s="201">
        <f>IF(N316="nulová",J316,0)</f>
        <v>0</v>
      </c>
      <c r="BJ316" s="19" t="s">
        <v>87</v>
      </c>
      <c r="BK316" s="202">
        <f>ROUND(I316*H316,3)</f>
        <v>0</v>
      </c>
      <c r="BL316" s="19" t="s">
        <v>158</v>
      </c>
      <c r="BM316" s="200" t="s">
        <v>450</v>
      </c>
    </row>
    <row r="317" s="2" customFormat="1" ht="24.15" customHeight="1">
      <c r="A317" s="38"/>
      <c r="B317" s="188"/>
      <c r="C317" s="189" t="s">
        <v>451</v>
      </c>
      <c r="D317" s="189" t="s">
        <v>154</v>
      </c>
      <c r="E317" s="190" t="s">
        <v>452</v>
      </c>
      <c r="F317" s="191" t="s">
        <v>453</v>
      </c>
      <c r="G317" s="192" t="s">
        <v>227</v>
      </c>
      <c r="H317" s="193">
        <v>314.69099999999997</v>
      </c>
      <c r="I317" s="194"/>
      <c r="J317" s="193">
        <f>ROUND(I317*H317,3)</f>
        <v>0</v>
      </c>
      <c r="K317" s="195"/>
      <c r="L317" s="39"/>
      <c r="M317" s="196" t="s">
        <v>1</v>
      </c>
      <c r="N317" s="197" t="s">
        <v>41</v>
      </c>
      <c r="O317" s="82"/>
      <c r="P317" s="198">
        <f>O317*H317</f>
        <v>0</v>
      </c>
      <c r="Q317" s="198">
        <v>0.000154</v>
      </c>
      <c r="R317" s="198">
        <f>Q317*H317</f>
        <v>0.048462413999999995</v>
      </c>
      <c r="S317" s="198">
        <v>0</v>
      </c>
      <c r="T317" s="199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00" t="s">
        <v>158</v>
      </c>
      <c r="AT317" s="200" t="s">
        <v>154</v>
      </c>
      <c r="AU317" s="200" t="s">
        <v>87</v>
      </c>
      <c r="AY317" s="19" t="s">
        <v>152</v>
      </c>
      <c r="BE317" s="201">
        <f>IF(N317="základná",J317,0)</f>
        <v>0</v>
      </c>
      <c r="BF317" s="201">
        <f>IF(N317="znížená",J317,0)</f>
        <v>0</v>
      </c>
      <c r="BG317" s="201">
        <f>IF(N317="zákl. prenesená",J317,0)</f>
        <v>0</v>
      </c>
      <c r="BH317" s="201">
        <f>IF(N317="zníž. prenesená",J317,0)</f>
        <v>0</v>
      </c>
      <c r="BI317" s="201">
        <f>IF(N317="nulová",J317,0)</f>
        <v>0</v>
      </c>
      <c r="BJ317" s="19" t="s">
        <v>87</v>
      </c>
      <c r="BK317" s="202">
        <f>ROUND(I317*H317,3)</f>
        <v>0</v>
      </c>
      <c r="BL317" s="19" t="s">
        <v>158</v>
      </c>
      <c r="BM317" s="200" t="s">
        <v>454</v>
      </c>
    </row>
    <row r="318" s="2" customFormat="1" ht="16.5" customHeight="1">
      <c r="A318" s="38"/>
      <c r="B318" s="188"/>
      <c r="C318" s="189" t="s">
        <v>455</v>
      </c>
      <c r="D318" s="189" t="s">
        <v>154</v>
      </c>
      <c r="E318" s="190" t="s">
        <v>456</v>
      </c>
      <c r="F318" s="191" t="s">
        <v>457</v>
      </c>
      <c r="G318" s="192" t="s">
        <v>227</v>
      </c>
      <c r="H318" s="193">
        <v>17.170999999999999</v>
      </c>
      <c r="I318" s="194"/>
      <c r="J318" s="193">
        <f>ROUND(I318*H318,3)</f>
        <v>0</v>
      </c>
      <c r="K318" s="195"/>
      <c r="L318" s="39"/>
      <c r="M318" s="196" t="s">
        <v>1</v>
      </c>
      <c r="N318" s="197" t="s">
        <v>41</v>
      </c>
      <c r="O318" s="82"/>
      <c r="P318" s="198">
        <f>O318*H318</f>
        <v>0</v>
      </c>
      <c r="Q318" s="198">
        <v>0.00031500000000000001</v>
      </c>
      <c r="R318" s="198">
        <f>Q318*H318</f>
        <v>0.0054088649999999997</v>
      </c>
      <c r="S318" s="198">
        <v>0</v>
      </c>
      <c r="T318" s="199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00" t="s">
        <v>158</v>
      </c>
      <c r="AT318" s="200" t="s">
        <v>154</v>
      </c>
      <c r="AU318" s="200" t="s">
        <v>87</v>
      </c>
      <c r="AY318" s="19" t="s">
        <v>152</v>
      </c>
      <c r="BE318" s="201">
        <f>IF(N318="základná",J318,0)</f>
        <v>0</v>
      </c>
      <c r="BF318" s="201">
        <f>IF(N318="znížená",J318,0)</f>
        <v>0</v>
      </c>
      <c r="BG318" s="201">
        <f>IF(N318="zákl. prenesená",J318,0)</f>
        <v>0</v>
      </c>
      <c r="BH318" s="201">
        <f>IF(N318="zníž. prenesená",J318,0)</f>
        <v>0</v>
      </c>
      <c r="BI318" s="201">
        <f>IF(N318="nulová",J318,0)</f>
        <v>0</v>
      </c>
      <c r="BJ318" s="19" t="s">
        <v>87</v>
      </c>
      <c r="BK318" s="202">
        <f>ROUND(I318*H318,3)</f>
        <v>0</v>
      </c>
      <c r="BL318" s="19" t="s">
        <v>158</v>
      </c>
      <c r="BM318" s="200" t="s">
        <v>458</v>
      </c>
    </row>
    <row r="319" s="13" customFormat="1">
      <c r="A319" s="13"/>
      <c r="B319" s="203"/>
      <c r="C319" s="13"/>
      <c r="D319" s="204" t="s">
        <v>160</v>
      </c>
      <c r="E319" s="205" t="s">
        <v>1</v>
      </c>
      <c r="F319" s="206" t="s">
        <v>459</v>
      </c>
      <c r="G319" s="13"/>
      <c r="H319" s="207">
        <v>17.170999999999999</v>
      </c>
      <c r="I319" s="208"/>
      <c r="J319" s="13"/>
      <c r="K319" s="13"/>
      <c r="L319" s="203"/>
      <c r="M319" s="209"/>
      <c r="N319" s="210"/>
      <c r="O319" s="210"/>
      <c r="P319" s="210"/>
      <c r="Q319" s="210"/>
      <c r="R319" s="210"/>
      <c r="S319" s="210"/>
      <c r="T319" s="21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05" t="s">
        <v>160</v>
      </c>
      <c r="AU319" s="205" t="s">
        <v>87</v>
      </c>
      <c r="AV319" s="13" t="s">
        <v>87</v>
      </c>
      <c r="AW319" s="13" t="s">
        <v>30</v>
      </c>
      <c r="AX319" s="13" t="s">
        <v>79</v>
      </c>
      <c r="AY319" s="205" t="s">
        <v>152</v>
      </c>
    </row>
    <row r="320" s="2" customFormat="1" ht="24.15" customHeight="1">
      <c r="A320" s="38"/>
      <c r="B320" s="188"/>
      <c r="C320" s="189" t="s">
        <v>460</v>
      </c>
      <c r="D320" s="189" t="s">
        <v>154</v>
      </c>
      <c r="E320" s="190" t="s">
        <v>461</v>
      </c>
      <c r="F320" s="191" t="s">
        <v>462</v>
      </c>
      <c r="G320" s="192" t="s">
        <v>227</v>
      </c>
      <c r="H320" s="193">
        <v>207.578</v>
      </c>
      <c r="I320" s="194"/>
      <c r="J320" s="193">
        <f>ROUND(I320*H320,3)</f>
        <v>0</v>
      </c>
      <c r="K320" s="195"/>
      <c r="L320" s="39"/>
      <c r="M320" s="196" t="s">
        <v>1</v>
      </c>
      <c r="N320" s="197" t="s">
        <v>41</v>
      </c>
      <c r="O320" s="82"/>
      <c r="P320" s="198">
        <f>O320*H320</f>
        <v>0</v>
      </c>
      <c r="Q320" s="198">
        <v>0.0033</v>
      </c>
      <c r="R320" s="198">
        <f>Q320*H320</f>
        <v>0.68500740000000004</v>
      </c>
      <c r="S320" s="198">
        <v>0</v>
      </c>
      <c r="T320" s="199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00" t="s">
        <v>158</v>
      </c>
      <c r="AT320" s="200" t="s">
        <v>154</v>
      </c>
      <c r="AU320" s="200" t="s">
        <v>87</v>
      </c>
      <c r="AY320" s="19" t="s">
        <v>152</v>
      </c>
      <c r="BE320" s="201">
        <f>IF(N320="základná",J320,0)</f>
        <v>0</v>
      </c>
      <c r="BF320" s="201">
        <f>IF(N320="znížená",J320,0)</f>
        <v>0</v>
      </c>
      <c r="BG320" s="201">
        <f>IF(N320="zákl. prenesená",J320,0)</f>
        <v>0</v>
      </c>
      <c r="BH320" s="201">
        <f>IF(N320="zníž. prenesená",J320,0)</f>
        <v>0</v>
      </c>
      <c r="BI320" s="201">
        <f>IF(N320="nulová",J320,0)</f>
        <v>0</v>
      </c>
      <c r="BJ320" s="19" t="s">
        <v>87</v>
      </c>
      <c r="BK320" s="202">
        <f>ROUND(I320*H320,3)</f>
        <v>0</v>
      </c>
      <c r="BL320" s="19" t="s">
        <v>158</v>
      </c>
      <c r="BM320" s="200" t="s">
        <v>463</v>
      </c>
    </row>
    <row r="321" s="13" customFormat="1">
      <c r="A321" s="13"/>
      <c r="B321" s="203"/>
      <c r="C321" s="13"/>
      <c r="D321" s="204" t="s">
        <v>160</v>
      </c>
      <c r="E321" s="205" t="s">
        <v>1</v>
      </c>
      <c r="F321" s="206" t="s">
        <v>464</v>
      </c>
      <c r="G321" s="13"/>
      <c r="H321" s="207">
        <v>198.45500000000001</v>
      </c>
      <c r="I321" s="208"/>
      <c r="J321" s="13"/>
      <c r="K321" s="13"/>
      <c r="L321" s="203"/>
      <c r="M321" s="209"/>
      <c r="N321" s="210"/>
      <c r="O321" s="210"/>
      <c r="P321" s="210"/>
      <c r="Q321" s="210"/>
      <c r="R321" s="210"/>
      <c r="S321" s="210"/>
      <c r="T321" s="21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05" t="s">
        <v>160</v>
      </c>
      <c r="AU321" s="205" t="s">
        <v>87</v>
      </c>
      <c r="AV321" s="13" t="s">
        <v>87</v>
      </c>
      <c r="AW321" s="13" t="s">
        <v>30</v>
      </c>
      <c r="AX321" s="13" t="s">
        <v>75</v>
      </c>
      <c r="AY321" s="205" t="s">
        <v>152</v>
      </c>
    </row>
    <row r="322" s="13" customFormat="1">
      <c r="A322" s="13"/>
      <c r="B322" s="203"/>
      <c r="C322" s="13"/>
      <c r="D322" s="204" t="s">
        <v>160</v>
      </c>
      <c r="E322" s="205" t="s">
        <v>1</v>
      </c>
      <c r="F322" s="206" t="s">
        <v>465</v>
      </c>
      <c r="G322" s="13"/>
      <c r="H322" s="207">
        <v>9.1229999999999993</v>
      </c>
      <c r="I322" s="208"/>
      <c r="J322" s="13"/>
      <c r="K322" s="13"/>
      <c r="L322" s="203"/>
      <c r="M322" s="209"/>
      <c r="N322" s="210"/>
      <c r="O322" s="210"/>
      <c r="P322" s="210"/>
      <c r="Q322" s="210"/>
      <c r="R322" s="210"/>
      <c r="S322" s="210"/>
      <c r="T322" s="21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05" t="s">
        <v>160</v>
      </c>
      <c r="AU322" s="205" t="s">
        <v>87</v>
      </c>
      <c r="AV322" s="13" t="s">
        <v>87</v>
      </c>
      <c r="AW322" s="13" t="s">
        <v>30</v>
      </c>
      <c r="AX322" s="13" t="s">
        <v>75</v>
      </c>
      <c r="AY322" s="205" t="s">
        <v>152</v>
      </c>
    </row>
    <row r="323" s="14" customFormat="1">
      <c r="A323" s="14"/>
      <c r="B323" s="212"/>
      <c r="C323" s="14"/>
      <c r="D323" s="204" t="s">
        <v>160</v>
      </c>
      <c r="E323" s="213" t="s">
        <v>1</v>
      </c>
      <c r="F323" s="214" t="s">
        <v>164</v>
      </c>
      <c r="G323" s="14"/>
      <c r="H323" s="215">
        <v>207.578</v>
      </c>
      <c r="I323" s="216"/>
      <c r="J323" s="14"/>
      <c r="K323" s="14"/>
      <c r="L323" s="212"/>
      <c r="M323" s="217"/>
      <c r="N323" s="218"/>
      <c r="O323" s="218"/>
      <c r="P323" s="218"/>
      <c r="Q323" s="218"/>
      <c r="R323" s="218"/>
      <c r="S323" s="218"/>
      <c r="T323" s="219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13" t="s">
        <v>160</v>
      </c>
      <c r="AU323" s="213" t="s">
        <v>87</v>
      </c>
      <c r="AV323" s="14" t="s">
        <v>158</v>
      </c>
      <c r="AW323" s="14" t="s">
        <v>30</v>
      </c>
      <c r="AX323" s="14" t="s">
        <v>79</v>
      </c>
      <c r="AY323" s="213" t="s">
        <v>152</v>
      </c>
    </row>
    <row r="324" s="2" customFormat="1" ht="24.15" customHeight="1">
      <c r="A324" s="38"/>
      <c r="B324" s="188"/>
      <c r="C324" s="189" t="s">
        <v>466</v>
      </c>
      <c r="D324" s="189" t="s">
        <v>154</v>
      </c>
      <c r="E324" s="190" t="s">
        <v>467</v>
      </c>
      <c r="F324" s="191" t="s">
        <v>468</v>
      </c>
      <c r="G324" s="192" t="s">
        <v>227</v>
      </c>
      <c r="H324" s="193">
        <v>31.137</v>
      </c>
      <c r="I324" s="194"/>
      <c r="J324" s="193">
        <f>ROUND(I324*H324,3)</f>
        <v>0</v>
      </c>
      <c r="K324" s="195"/>
      <c r="L324" s="39"/>
      <c r="M324" s="196" t="s">
        <v>1</v>
      </c>
      <c r="N324" s="197" t="s">
        <v>41</v>
      </c>
      <c r="O324" s="82"/>
      <c r="P324" s="198">
        <f>O324*H324</f>
        <v>0</v>
      </c>
      <c r="Q324" s="198">
        <v>0.0051539999999999997</v>
      </c>
      <c r="R324" s="198">
        <f>Q324*H324</f>
        <v>0.16048009799999999</v>
      </c>
      <c r="S324" s="198">
        <v>0</v>
      </c>
      <c r="T324" s="199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00" t="s">
        <v>158</v>
      </c>
      <c r="AT324" s="200" t="s">
        <v>154</v>
      </c>
      <c r="AU324" s="200" t="s">
        <v>87</v>
      </c>
      <c r="AY324" s="19" t="s">
        <v>152</v>
      </c>
      <c r="BE324" s="201">
        <f>IF(N324="základná",J324,0)</f>
        <v>0</v>
      </c>
      <c r="BF324" s="201">
        <f>IF(N324="znížená",J324,0)</f>
        <v>0</v>
      </c>
      <c r="BG324" s="201">
        <f>IF(N324="zákl. prenesená",J324,0)</f>
        <v>0</v>
      </c>
      <c r="BH324" s="201">
        <f>IF(N324="zníž. prenesená",J324,0)</f>
        <v>0</v>
      </c>
      <c r="BI324" s="201">
        <f>IF(N324="nulová",J324,0)</f>
        <v>0</v>
      </c>
      <c r="BJ324" s="19" t="s">
        <v>87</v>
      </c>
      <c r="BK324" s="202">
        <f>ROUND(I324*H324,3)</f>
        <v>0</v>
      </c>
      <c r="BL324" s="19" t="s">
        <v>158</v>
      </c>
      <c r="BM324" s="200" t="s">
        <v>469</v>
      </c>
    </row>
    <row r="325" s="15" customFormat="1">
      <c r="A325" s="15"/>
      <c r="B325" s="220"/>
      <c r="C325" s="15"/>
      <c r="D325" s="204" t="s">
        <v>160</v>
      </c>
      <c r="E325" s="221" t="s">
        <v>1</v>
      </c>
      <c r="F325" s="222" t="s">
        <v>470</v>
      </c>
      <c r="G325" s="15"/>
      <c r="H325" s="221" t="s">
        <v>1</v>
      </c>
      <c r="I325" s="223"/>
      <c r="J325" s="15"/>
      <c r="K325" s="15"/>
      <c r="L325" s="220"/>
      <c r="M325" s="224"/>
      <c r="N325" s="225"/>
      <c r="O325" s="225"/>
      <c r="P325" s="225"/>
      <c r="Q325" s="225"/>
      <c r="R325" s="225"/>
      <c r="S325" s="225"/>
      <c r="T325" s="226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21" t="s">
        <v>160</v>
      </c>
      <c r="AU325" s="221" t="s">
        <v>87</v>
      </c>
      <c r="AV325" s="15" t="s">
        <v>79</v>
      </c>
      <c r="AW325" s="15" t="s">
        <v>30</v>
      </c>
      <c r="AX325" s="15" t="s">
        <v>75</v>
      </c>
      <c r="AY325" s="221" t="s">
        <v>152</v>
      </c>
    </row>
    <row r="326" s="13" customFormat="1">
      <c r="A326" s="13"/>
      <c r="B326" s="203"/>
      <c r="C326" s="13"/>
      <c r="D326" s="204" t="s">
        <v>160</v>
      </c>
      <c r="E326" s="205" t="s">
        <v>1</v>
      </c>
      <c r="F326" s="206" t="s">
        <v>471</v>
      </c>
      <c r="G326" s="13"/>
      <c r="H326" s="207">
        <v>31.137</v>
      </c>
      <c r="I326" s="208"/>
      <c r="J326" s="13"/>
      <c r="K326" s="13"/>
      <c r="L326" s="203"/>
      <c r="M326" s="209"/>
      <c r="N326" s="210"/>
      <c r="O326" s="210"/>
      <c r="P326" s="210"/>
      <c r="Q326" s="210"/>
      <c r="R326" s="210"/>
      <c r="S326" s="210"/>
      <c r="T326" s="21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05" t="s">
        <v>160</v>
      </c>
      <c r="AU326" s="205" t="s">
        <v>87</v>
      </c>
      <c r="AV326" s="13" t="s">
        <v>87</v>
      </c>
      <c r="AW326" s="13" t="s">
        <v>30</v>
      </c>
      <c r="AX326" s="13" t="s">
        <v>79</v>
      </c>
      <c r="AY326" s="205" t="s">
        <v>152</v>
      </c>
    </row>
    <row r="327" s="2" customFormat="1" ht="37.8" customHeight="1">
      <c r="A327" s="38"/>
      <c r="B327" s="188"/>
      <c r="C327" s="189" t="s">
        <v>472</v>
      </c>
      <c r="D327" s="189" t="s">
        <v>154</v>
      </c>
      <c r="E327" s="190" t="s">
        <v>473</v>
      </c>
      <c r="F327" s="191" t="s">
        <v>474</v>
      </c>
      <c r="G327" s="192" t="s">
        <v>227</v>
      </c>
      <c r="H327" s="193">
        <v>181.28399999999999</v>
      </c>
      <c r="I327" s="194"/>
      <c r="J327" s="193">
        <f>ROUND(I327*H327,3)</f>
        <v>0</v>
      </c>
      <c r="K327" s="195"/>
      <c r="L327" s="39"/>
      <c r="M327" s="196" t="s">
        <v>1</v>
      </c>
      <c r="N327" s="197" t="s">
        <v>41</v>
      </c>
      <c r="O327" s="82"/>
      <c r="P327" s="198">
        <f>O327*H327</f>
        <v>0</v>
      </c>
      <c r="Q327" s="198">
        <v>0.013547</v>
      </c>
      <c r="R327" s="198">
        <f>Q327*H327</f>
        <v>2.4558543479999999</v>
      </c>
      <c r="S327" s="198">
        <v>0</v>
      </c>
      <c r="T327" s="199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00" t="s">
        <v>158</v>
      </c>
      <c r="AT327" s="200" t="s">
        <v>154</v>
      </c>
      <c r="AU327" s="200" t="s">
        <v>87</v>
      </c>
      <c r="AY327" s="19" t="s">
        <v>152</v>
      </c>
      <c r="BE327" s="201">
        <f>IF(N327="základná",J327,0)</f>
        <v>0</v>
      </c>
      <c r="BF327" s="201">
        <f>IF(N327="znížená",J327,0)</f>
        <v>0</v>
      </c>
      <c r="BG327" s="201">
        <f>IF(N327="zákl. prenesená",J327,0)</f>
        <v>0</v>
      </c>
      <c r="BH327" s="201">
        <f>IF(N327="zníž. prenesená",J327,0)</f>
        <v>0</v>
      </c>
      <c r="BI327" s="201">
        <f>IF(N327="nulová",J327,0)</f>
        <v>0</v>
      </c>
      <c r="BJ327" s="19" t="s">
        <v>87</v>
      </c>
      <c r="BK327" s="202">
        <f>ROUND(I327*H327,3)</f>
        <v>0</v>
      </c>
      <c r="BL327" s="19" t="s">
        <v>158</v>
      </c>
      <c r="BM327" s="200" t="s">
        <v>475</v>
      </c>
    </row>
    <row r="328" s="15" customFormat="1">
      <c r="A328" s="15"/>
      <c r="B328" s="220"/>
      <c r="C328" s="15"/>
      <c r="D328" s="204" t="s">
        <v>160</v>
      </c>
      <c r="E328" s="221" t="s">
        <v>1</v>
      </c>
      <c r="F328" s="222" t="s">
        <v>476</v>
      </c>
      <c r="G328" s="15"/>
      <c r="H328" s="221" t="s">
        <v>1</v>
      </c>
      <c r="I328" s="223"/>
      <c r="J328" s="15"/>
      <c r="K328" s="15"/>
      <c r="L328" s="220"/>
      <c r="M328" s="224"/>
      <c r="N328" s="225"/>
      <c r="O328" s="225"/>
      <c r="P328" s="225"/>
      <c r="Q328" s="225"/>
      <c r="R328" s="225"/>
      <c r="S328" s="225"/>
      <c r="T328" s="226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21" t="s">
        <v>160</v>
      </c>
      <c r="AU328" s="221" t="s">
        <v>87</v>
      </c>
      <c r="AV328" s="15" t="s">
        <v>79</v>
      </c>
      <c r="AW328" s="15" t="s">
        <v>30</v>
      </c>
      <c r="AX328" s="15" t="s">
        <v>75</v>
      </c>
      <c r="AY328" s="221" t="s">
        <v>152</v>
      </c>
    </row>
    <row r="329" s="13" customFormat="1">
      <c r="A329" s="13"/>
      <c r="B329" s="203"/>
      <c r="C329" s="13"/>
      <c r="D329" s="204" t="s">
        <v>160</v>
      </c>
      <c r="E329" s="205" t="s">
        <v>1</v>
      </c>
      <c r="F329" s="206" t="s">
        <v>477</v>
      </c>
      <c r="G329" s="13"/>
      <c r="H329" s="207">
        <v>205.20500000000001</v>
      </c>
      <c r="I329" s="208"/>
      <c r="J329" s="13"/>
      <c r="K329" s="13"/>
      <c r="L329" s="203"/>
      <c r="M329" s="209"/>
      <c r="N329" s="210"/>
      <c r="O329" s="210"/>
      <c r="P329" s="210"/>
      <c r="Q329" s="210"/>
      <c r="R329" s="210"/>
      <c r="S329" s="210"/>
      <c r="T329" s="21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05" t="s">
        <v>160</v>
      </c>
      <c r="AU329" s="205" t="s">
        <v>87</v>
      </c>
      <c r="AV329" s="13" t="s">
        <v>87</v>
      </c>
      <c r="AW329" s="13" t="s">
        <v>30</v>
      </c>
      <c r="AX329" s="13" t="s">
        <v>75</v>
      </c>
      <c r="AY329" s="205" t="s">
        <v>152</v>
      </c>
    </row>
    <row r="330" s="13" customFormat="1">
      <c r="A330" s="13"/>
      <c r="B330" s="203"/>
      <c r="C330" s="13"/>
      <c r="D330" s="204" t="s">
        <v>160</v>
      </c>
      <c r="E330" s="205" t="s">
        <v>1</v>
      </c>
      <c r="F330" s="206" t="s">
        <v>478</v>
      </c>
      <c r="G330" s="13"/>
      <c r="H330" s="207">
        <v>18.25</v>
      </c>
      <c r="I330" s="208"/>
      <c r="J330" s="13"/>
      <c r="K330" s="13"/>
      <c r="L330" s="203"/>
      <c r="M330" s="209"/>
      <c r="N330" s="210"/>
      <c r="O330" s="210"/>
      <c r="P330" s="210"/>
      <c r="Q330" s="210"/>
      <c r="R330" s="210"/>
      <c r="S330" s="210"/>
      <c r="T330" s="21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05" t="s">
        <v>160</v>
      </c>
      <c r="AU330" s="205" t="s">
        <v>87</v>
      </c>
      <c r="AV330" s="13" t="s">
        <v>87</v>
      </c>
      <c r="AW330" s="13" t="s">
        <v>30</v>
      </c>
      <c r="AX330" s="13" t="s">
        <v>75</v>
      </c>
      <c r="AY330" s="205" t="s">
        <v>152</v>
      </c>
    </row>
    <row r="331" s="13" customFormat="1">
      <c r="A331" s="13"/>
      <c r="B331" s="203"/>
      <c r="C331" s="13"/>
      <c r="D331" s="204" t="s">
        <v>160</v>
      </c>
      <c r="E331" s="205" t="s">
        <v>1</v>
      </c>
      <c r="F331" s="206" t="s">
        <v>479</v>
      </c>
      <c r="G331" s="13"/>
      <c r="H331" s="207">
        <v>-35.241</v>
      </c>
      <c r="I331" s="208"/>
      <c r="J331" s="13"/>
      <c r="K331" s="13"/>
      <c r="L331" s="203"/>
      <c r="M331" s="209"/>
      <c r="N331" s="210"/>
      <c r="O331" s="210"/>
      <c r="P331" s="210"/>
      <c r="Q331" s="210"/>
      <c r="R331" s="210"/>
      <c r="S331" s="210"/>
      <c r="T331" s="21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05" t="s">
        <v>160</v>
      </c>
      <c r="AU331" s="205" t="s">
        <v>87</v>
      </c>
      <c r="AV331" s="13" t="s">
        <v>87</v>
      </c>
      <c r="AW331" s="13" t="s">
        <v>30</v>
      </c>
      <c r="AX331" s="13" t="s">
        <v>75</v>
      </c>
      <c r="AY331" s="205" t="s">
        <v>152</v>
      </c>
    </row>
    <row r="332" s="13" customFormat="1">
      <c r="A332" s="13"/>
      <c r="B332" s="203"/>
      <c r="C332" s="13"/>
      <c r="D332" s="204" t="s">
        <v>160</v>
      </c>
      <c r="E332" s="205" t="s">
        <v>1</v>
      </c>
      <c r="F332" s="206" t="s">
        <v>480</v>
      </c>
      <c r="G332" s="13"/>
      <c r="H332" s="207">
        <v>-6.9299999999999997</v>
      </c>
      <c r="I332" s="208"/>
      <c r="J332" s="13"/>
      <c r="K332" s="13"/>
      <c r="L332" s="203"/>
      <c r="M332" s="209"/>
      <c r="N332" s="210"/>
      <c r="O332" s="210"/>
      <c r="P332" s="210"/>
      <c r="Q332" s="210"/>
      <c r="R332" s="210"/>
      <c r="S332" s="210"/>
      <c r="T332" s="21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05" t="s">
        <v>160</v>
      </c>
      <c r="AU332" s="205" t="s">
        <v>87</v>
      </c>
      <c r="AV332" s="13" t="s">
        <v>87</v>
      </c>
      <c r="AW332" s="13" t="s">
        <v>30</v>
      </c>
      <c r="AX332" s="13" t="s">
        <v>75</v>
      </c>
      <c r="AY332" s="205" t="s">
        <v>152</v>
      </c>
    </row>
    <row r="333" s="14" customFormat="1">
      <c r="A333" s="14"/>
      <c r="B333" s="212"/>
      <c r="C333" s="14"/>
      <c r="D333" s="204" t="s">
        <v>160</v>
      </c>
      <c r="E333" s="213" t="s">
        <v>1</v>
      </c>
      <c r="F333" s="214" t="s">
        <v>164</v>
      </c>
      <c r="G333" s="14"/>
      <c r="H333" s="215">
        <v>181.28399999999999</v>
      </c>
      <c r="I333" s="216"/>
      <c r="J333" s="14"/>
      <c r="K333" s="14"/>
      <c r="L333" s="212"/>
      <c r="M333" s="217"/>
      <c r="N333" s="218"/>
      <c r="O333" s="218"/>
      <c r="P333" s="218"/>
      <c r="Q333" s="218"/>
      <c r="R333" s="218"/>
      <c r="S333" s="218"/>
      <c r="T333" s="219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13" t="s">
        <v>160</v>
      </c>
      <c r="AU333" s="213" t="s">
        <v>87</v>
      </c>
      <c r="AV333" s="14" t="s">
        <v>158</v>
      </c>
      <c r="AW333" s="14" t="s">
        <v>30</v>
      </c>
      <c r="AX333" s="14" t="s">
        <v>79</v>
      </c>
      <c r="AY333" s="213" t="s">
        <v>152</v>
      </c>
    </row>
    <row r="334" s="2" customFormat="1" ht="55.5" customHeight="1">
      <c r="A334" s="38"/>
      <c r="B334" s="188"/>
      <c r="C334" s="189" t="s">
        <v>481</v>
      </c>
      <c r="D334" s="189" t="s">
        <v>154</v>
      </c>
      <c r="E334" s="190" t="s">
        <v>482</v>
      </c>
      <c r="F334" s="191" t="s">
        <v>483</v>
      </c>
      <c r="G334" s="192" t="s">
        <v>227</v>
      </c>
      <c r="H334" s="193">
        <v>9.1229999999999993</v>
      </c>
      <c r="I334" s="194"/>
      <c r="J334" s="193">
        <f>ROUND(I334*H334,3)</f>
        <v>0</v>
      </c>
      <c r="K334" s="195"/>
      <c r="L334" s="39"/>
      <c r="M334" s="196" t="s">
        <v>1</v>
      </c>
      <c r="N334" s="197" t="s">
        <v>41</v>
      </c>
      <c r="O334" s="82"/>
      <c r="P334" s="198">
        <f>O334*H334</f>
        <v>0</v>
      </c>
      <c r="Q334" s="198">
        <v>0.011486</v>
      </c>
      <c r="R334" s="198">
        <f>Q334*H334</f>
        <v>0.10478677799999998</v>
      </c>
      <c r="S334" s="198">
        <v>0</v>
      </c>
      <c r="T334" s="199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00" t="s">
        <v>158</v>
      </c>
      <c r="AT334" s="200" t="s">
        <v>154</v>
      </c>
      <c r="AU334" s="200" t="s">
        <v>87</v>
      </c>
      <c r="AY334" s="19" t="s">
        <v>152</v>
      </c>
      <c r="BE334" s="201">
        <f>IF(N334="základná",J334,0)</f>
        <v>0</v>
      </c>
      <c r="BF334" s="201">
        <f>IF(N334="znížená",J334,0)</f>
        <v>0</v>
      </c>
      <c r="BG334" s="201">
        <f>IF(N334="zákl. prenesená",J334,0)</f>
        <v>0</v>
      </c>
      <c r="BH334" s="201">
        <f>IF(N334="zníž. prenesená",J334,0)</f>
        <v>0</v>
      </c>
      <c r="BI334" s="201">
        <f>IF(N334="nulová",J334,0)</f>
        <v>0</v>
      </c>
      <c r="BJ334" s="19" t="s">
        <v>87</v>
      </c>
      <c r="BK334" s="202">
        <f>ROUND(I334*H334,3)</f>
        <v>0</v>
      </c>
      <c r="BL334" s="19" t="s">
        <v>158</v>
      </c>
      <c r="BM334" s="200" t="s">
        <v>484</v>
      </c>
    </row>
    <row r="335" s="15" customFormat="1">
      <c r="A335" s="15"/>
      <c r="B335" s="220"/>
      <c r="C335" s="15"/>
      <c r="D335" s="204" t="s">
        <v>160</v>
      </c>
      <c r="E335" s="221" t="s">
        <v>1</v>
      </c>
      <c r="F335" s="222" t="s">
        <v>485</v>
      </c>
      <c r="G335" s="15"/>
      <c r="H335" s="221" t="s">
        <v>1</v>
      </c>
      <c r="I335" s="223"/>
      <c r="J335" s="15"/>
      <c r="K335" s="15"/>
      <c r="L335" s="220"/>
      <c r="M335" s="224"/>
      <c r="N335" s="225"/>
      <c r="O335" s="225"/>
      <c r="P335" s="225"/>
      <c r="Q335" s="225"/>
      <c r="R335" s="225"/>
      <c r="S335" s="225"/>
      <c r="T335" s="226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21" t="s">
        <v>160</v>
      </c>
      <c r="AU335" s="221" t="s">
        <v>87</v>
      </c>
      <c r="AV335" s="15" t="s">
        <v>79</v>
      </c>
      <c r="AW335" s="15" t="s">
        <v>30</v>
      </c>
      <c r="AX335" s="15" t="s">
        <v>75</v>
      </c>
      <c r="AY335" s="221" t="s">
        <v>152</v>
      </c>
    </row>
    <row r="336" s="15" customFormat="1">
      <c r="A336" s="15"/>
      <c r="B336" s="220"/>
      <c r="C336" s="15"/>
      <c r="D336" s="204" t="s">
        <v>160</v>
      </c>
      <c r="E336" s="221" t="s">
        <v>1</v>
      </c>
      <c r="F336" s="222" t="s">
        <v>486</v>
      </c>
      <c r="G336" s="15"/>
      <c r="H336" s="221" t="s">
        <v>1</v>
      </c>
      <c r="I336" s="223"/>
      <c r="J336" s="15"/>
      <c r="K336" s="15"/>
      <c r="L336" s="220"/>
      <c r="M336" s="224"/>
      <c r="N336" s="225"/>
      <c r="O336" s="225"/>
      <c r="P336" s="225"/>
      <c r="Q336" s="225"/>
      <c r="R336" s="225"/>
      <c r="S336" s="225"/>
      <c r="T336" s="226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21" t="s">
        <v>160</v>
      </c>
      <c r="AU336" s="221" t="s">
        <v>87</v>
      </c>
      <c r="AV336" s="15" t="s">
        <v>79</v>
      </c>
      <c r="AW336" s="15" t="s">
        <v>30</v>
      </c>
      <c r="AX336" s="15" t="s">
        <v>75</v>
      </c>
      <c r="AY336" s="221" t="s">
        <v>152</v>
      </c>
    </row>
    <row r="337" s="13" customFormat="1">
      <c r="A337" s="13"/>
      <c r="B337" s="203"/>
      <c r="C337" s="13"/>
      <c r="D337" s="204" t="s">
        <v>160</v>
      </c>
      <c r="E337" s="205" t="s">
        <v>1</v>
      </c>
      <c r="F337" s="206" t="s">
        <v>487</v>
      </c>
      <c r="G337" s="13"/>
      <c r="H337" s="207">
        <v>19.800000000000001</v>
      </c>
      <c r="I337" s="208"/>
      <c r="J337" s="13"/>
      <c r="K337" s="13"/>
      <c r="L337" s="203"/>
      <c r="M337" s="209"/>
      <c r="N337" s="210"/>
      <c r="O337" s="210"/>
      <c r="P337" s="210"/>
      <c r="Q337" s="210"/>
      <c r="R337" s="210"/>
      <c r="S337" s="210"/>
      <c r="T337" s="21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05" t="s">
        <v>160</v>
      </c>
      <c r="AU337" s="205" t="s">
        <v>87</v>
      </c>
      <c r="AV337" s="13" t="s">
        <v>87</v>
      </c>
      <c r="AW337" s="13" t="s">
        <v>30</v>
      </c>
      <c r="AX337" s="13" t="s">
        <v>75</v>
      </c>
      <c r="AY337" s="205" t="s">
        <v>152</v>
      </c>
    </row>
    <row r="338" s="13" customFormat="1">
      <c r="A338" s="13"/>
      <c r="B338" s="203"/>
      <c r="C338" s="13"/>
      <c r="D338" s="204" t="s">
        <v>160</v>
      </c>
      <c r="E338" s="205" t="s">
        <v>1</v>
      </c>
      <c r="F338" s="206" t="s">
        <v>488</v>
      </c>
      <c r="G338" s="13"/>
      <c r="H338" s="207">
        <v>9.5999999999999996</v>
      </c>
      <c r="I338" s="208"/>
      <c r="J338" s="13"/>
      <c r="K338" s="13"/>
      <c r="L338" s="203"/>
      <c r="M338" s="209"/>
      <c r="N338" s="210"/>
      <c r="O338" s="210"/>
      <c r="P338" s="210"/>
      <c r="Q338" s="210"/>
      <c r="R338" s="210"/>
      <c r="S338" s="210"/>
      <c r="T338" s="211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05" t="s">
        <v>160</v>
      </c>
      <c r="AU338" s="205" t="s">
        <v>87</v>
      </c>
      <c r="AV338" s="13" t="s">
        <v>87</v>
      </c>
      <c r="AW338" s="13" t="s">
        <v>30</v>
      </c>
      <c r="AX338" s="13" t="s">
        <v>75</v>
      </c>
      <c r="AY338" s="205" t="s">
        <v>152</v>
      </c>
    </row>
    <row r="339" s="13" customFormat="1">
      <c r="A339" s="13"/>
      <c r="B339" s="203"/>
      <c r="C339" s="13"/>
      <c r="D339" s="204" t="s">
        <v>160</v>
      </c>
      <c r="E339" s="205" t="s">
        <v>1</v>
      </c>
      <c r="F339" s="206" t="s">
        <v>489</v>
      </c>
      <c r="G339" s="13"/>
      <c r="H339" s="207">
        <v>4.5</v>
      </c>
      <c r="I339" s="208"/>
      <c r="J339" s="13"/>
      <c r="K339" s="13"/>
      <c r="L339" s="203"/>
      <c r="M339" s="209"/>
      <c r="N339" s="210"/>
      <c r="O339" s="210"/>
      <c r="P339" s="210"/>
      <c r="Q339" s="210"/>
      <c r="R339" s="210"/>
      <c r="S339" s="210"/>
      <c r="T339" s="21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05" t="s">
        <v>160</v>
      </c>
      <c r="AU339" s="205" t="s">
        <v>87</v>
      </c>
      <c r="AV339" s="13" t="s">
        <v>87</v>
      </c>
      <c r="AW339" s="13" t="s">
        <v>30</v>
      </c>
      <c r="AX339" s="13" t="s">
        <v>75</v>
      </c>
      <c r="AY339" s="205" t="s">
        <v>152</v>
      </c>
    </row>
    <row r="340" s="13" customFormat="1">
      <c r="A340" s="13"/>
      <c r="B340" s="203"/>
      <c r="C340" s="13"/>
      <c r="D340" s="204" t="s">
        <v>160</v>
      </c>
      <c r="E340" s="205" t="s">
        <v>1</v>
      </c>
      <c r="F340" s="206" t="s">
        <v>490</v>
      </c>
      <c r="G340" s="13"/>
      <c r="H340" s="207">
        <v>3.6000000000000001</v>
      </c>
      <c r="I340" s="208"/>
      <c r="J340" s="13"/>
      <c r="K340" s="13"/>
      <c r="L340" s="203"/>
      <c r="M340" s="209"/>
      <c r="N340" s="210"/>
      <c r="O340" s="210"/>
      <c r="P340" s="210"/>
      <c r="Q340" s="210"/>
      <c r="R340" s="210"/>
      <c r="S340" s="210"/>
      <c r="T340" s="211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05" t="s">
        <v>160</v>
      </c>
      <c r="AU340" s="205" t="s">
        <v>87</v>
      </c>
      <c r="AV340" s="13" t="s">
        <v>87</v>
      </c>
      <c r="AW340" s="13" t="s">
        <v>30</v>
      </c>
      <c r="AX340" s="13" t="s">
        <v>75</v>
      </c>
      <c r="AY340" s="205" t="s">
        <v>152</v>
      </c>
    </row>
    <row r="341" s="13" customFormat="1">
      <c r="A341" s="13"/>
      <c r="B341" s="203"/>
      <c r="C341" s="13"/>
      <c r="D341" s="204" t="s">
        <v>160</v>
      </c>
      <c r="E341" s="205" t="s">
        <v>1</v>
      </c>
      <c r="F341" s="206" t="s">
        <v>491</v>
      </c>
      <c r="G341" s="13"/>
      <c r="H341" s="207">
        <v>3.3999999999999999</v>
      </c>
      <c r="I341" s="208"/>
      <c r="J341" s="13"/>
      <c r="K341" s="13"/>
      <c r="L341" s="203"/>
      <c r="M341" s="209"/>
      <c r="N341" s="210"/>
      <c r="O341" s="210"/>
      <c r="P341" s="210"/>
      <c r="Q341" s="210"/>
      <c r="R341" s="210"/>
      <c r="S341" s="210"/>
      <c r="T341" s="21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05" t="s">
        <v>160</v>
      </c>
      <c r="AU341" s="205" t="s">
        <v>87</v>
      </c>
      <c r="AV341" s="13" t="s">
        <v>87</v>
      </c>
      <c r="AW341" s="13" t="s">
        <v>30</v>
      </c>
      <c r="AX341" s="13" t="s">
        <v>75</v>
      </c>
      <c r="AY341" s="205" t="s">
        <v>152</v>
      </c>
    </row>
    <row r="342" s="13" customFormat="1">
      <c r="A342" s="13"/>
      <c r="B342" s="203"/>
      <c r="C342" s="13"/>
      <c r="D342" s="204" t="s">
        <v>160</v>
      </c>
      <c r="E342" s="205" t="s">
        <v>1</v>
      </c>
      <c r="F342" s="206" t="s">
        <v>492</v>
      </c>
      <c r="G342" s="13"/>
      <c r="H342" s="207">
        <v>7.2999999999999998</v>
      </c>
      <c r="I342" s="208"/>
      <c r="J342" s="13"/>
      <c r="K342" s="13"/>
      <c r="L342" s="203"/>
      <c r="M342" s="209"/>
      <c r="N342" s="210"/>
      <c r="O342" s="210"/>
      <c r="P342" s="210"/>
      <c r="Q342" s="210"/>
      <c r="R342" s="210"/>
      <c r="S342" s="210"/>
      <c r="T342" s="21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05" t="s">
        <v>160</v>
      </c>
      <c r="AU342" s="205" t="s">
        <v>87</v>
      </c>
      <c r="AV342" s="13" t="s">
        <v>87</v>
      </c>
      <c r="AW342" s="13" t="s">
        <v>30</v>
      </c>
      <c r="AX342" s="13" t="s">
        <v>75</v>
      </c>
      <c r="AY342" s="205" t="s">
        <v>152</v>
      </c>
    </row>
    <row r="343" s="15" customFormat="1">
      <c r="A343" s="15"/>
      <c r="B343" s="220"/>
      <c r="C343" s="15"/>
      <c r="D343" s="204" t="s">
        <v>160</v>
      </c>
      <c r="E343" s="221" t="s">
        <v>1</v>
      </c>
      <c r="F343" s="222" t="s">
        <v>493</v>
      </c>
      <c r="G343" s="15"/>
      <c r="H343" s="221" t="s">
        <v>1</v>
      </c>
      <c r="I343" s="223"/>
      <c r="J343" s="15"/>
      <c r="K343" s="15"/>
      <c r="L343" s="220"/>
      <c r="M343" s="224"/>
      <c r="N343" s="225"/>
      <c r="O343" s="225"/>
      <c r="P343" s="225"/>
      <c r="Q343" s="225"/>
      <c r="R343" s="225"/>
      <c r="S343" s="225"/>
      <c r="T343" s="226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21" t="s">
        <v>160</v>
      </c>
      <c r="AU343" s="221" t="s">
        <v>87</v>
      </c>
      <c r="AV343" s="15" t="s">
        <v>79</v>
      </c>
      <c r="AW343" s="15" t="s">
        <v>30</v>
      </c>
      <c r="AX343" s="15" t="s">
        <v>75</v>
      </c>
      <c r="AY343" s="221" t="s">
        <v>152</v>
      </c>
    </row>
    <row r="344" s="13" customFormat="1">
      <c r="A344" s="13"/>
      <c r="B344" s="203"/>
      <c r="C344" s="13"/>
      <c r="D344" s="204" t="s">
        <v>160</v>
      </c>
      <c r="E344" s="205" t="s">
        <v>1</v>
      </c>
      <c r="F344" s="206" t="s">
        <v>494</v>
      </c>
      <c r="G344" s="13"/>
      <c r="H344" s="207">
        <v>6.1600000000000001</v>
      </c>
      <c r="I344" s="208"/>
      <c r="J344" s="13"/>
      <c r="K344" s="13"/>
      <c r="L344" s="203"/>
      <c r="M344" s="209"/>
      <c r="N344" s="210"/>
      <c r="O344" s="210"/>
      <c r="P344" s="210"/>
      <c r="Q344" s="210"/>
      <c r="R344" s="210"/>
      <c r="S344" s="210"/>
      <c r="T344" s="211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05" t="s">
        <v>160</v>
      </c>
      <c r="AU344" s="205" t="s">
        <v>87</v>
      </c>
      <c r="AV344" s="13" t="s">
        <v>87</v>
      </c>
      <c r="AW344" s="13" t="s">
        <v>30</v>
      </c>
      <c r="AX344" s="13" t="s">
        <v>75</v>
      </c>
      <c r="AY344" s="205" t="s">
        <v>152</v>
      </c>
    </row>
    <row r="345" s="13" customFormat="1">
      <c r="A345" s="13"/>
      <c r="B345" s="203"/>
      <c r="C345" s="13"/>
      <c r="D345" s="204" t="s">
        <v>160</v>
      </c>
      <c r="E345" s="205" t="s">
        <v>1</v>
      </c>
      <c r="F345" s="206" t="s">
        <v>495</v>
      </c>
      <c r="G345" s="13"/>
      <c r="H345" s="207">
        <v>6.46</v>
      </c>
      <c r="I345" s="208"/>
      <c r="J345" s="13"/>
      <c r="K345" s="13"/>
      <c r="L345" s="203"/>
      <c r="M345" s="209"/>
      <c r="N345" s="210"/>
      <c r="O345" s="210"/>
      <c r="P345" s="210"/>
      <c r="Q345" s="210"/>
      <c r="R345" s="210"/>
      <c r="S345" s="210"/>
      <c r="T345" s="211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05" t="s">
        <v>160</v>
      </c>
      <c r="AU345" s="205" t="s">
        <v>87</v>
      </c>
      <c r="AV345" s="13" t="s">
        <v>87</v>
      </c>
      <c r="AW345" s="13" t="s">
        <v>30</v>
      </c>
      <c r="AX345" s="13" t="s">
        <v>75</v>
      </c>
      <c r="AY345" s="205" t="s">
        <v>152</v>
      </c>
    </row>
    <row r="346" s="16" customFormat="1">
      <c r="A346" s="16"/>
      <c r="B346" s="227"/>
      <c r="C346" s="16"/>
      <c r="D346" s="204" t="s">
        <v>160</v>
      </c>
      <c r="E346" s="228" t="s">
        <v>1</v>
      </c>
      <c r="F346" s="229" t="s">
        <v>254</v>
      </c>
      <c r="G346" s="16"/>
      <c r="H346" s="230">
        <v>60.82</v>
      </c>
      <c r="I346" s="231"/>
      <c r="J346" s="16"/>
      <c r="K346" s="16"/>
      <c r="L346" s="227"/>
      <c r="M346" s="232"/>
      <c r="N346" s="233"/>
      <c r="O346" s="233"/>
      <c r="P346" s="233"/>
      <c r="Q346" s="233"/>
      <c r="R346" s="233"/>
      <c r="S346" s="233"/>
      <c r="T346" s="234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T346" s="228" t="s">
        <v>160</v>
      </c>
      <c r="AU346" s="228" t="s">
        <v>87</v>
      </c>
      <c r="AV346" s="16" t="s">
        <v>169</v>
      </c>
      <c r="AW346" s="16" t="s">
        <v>30</v>
      </c>
      <c r="AX346" s="16" t="s">
        <v>75</v>
      </c>
      <c r="AY346" s="228" t="s">
        <v>152</v>
      </c>
    </row>
    <row r="347" s="13" customFormat="1">
      <c r="A347" s="13"/>
      <c r="B347" s="203"/>
      <c r="C347" s="13"/>
      <c r="D347" s="204" t="s">
        <v>160</v>
      </c>
      <c r="E347" s="205" t="s">
        <v>1</v>
      </c>
      <c r="F347" s="206" t="s">
        <v>496</v>
      </c>
      <c r="G347" s="13"/>
      <c r="H347" s="207">
        <v>9.1229999999999993</v>
      </c>
      <c r="I347" s="208"/>
      <c r="J347" s="13"/>
      <c r="K347" s="13"/>
      <c r="L347" s="203"/>
      <c r="M347" s="209"/>
      <c r="N347" s="210"/>
      <c r="O347" s="210"/>
      <c r="P347" s="210"/>
      <c r="Q347" s="210"/>
      <c r="R347" s="210"/>
      <c r="S347" s="210"/>
      <c r="T347" s="21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05" t="s">
        <v>160</v>
      </c>
      <c r="AU347" s="205" t="s">
        <v>87</v>
      </c>
      <c r="AV347" s="13" t="s">
        <v>87</v>
      </c>
      <c r="AW347" s="13" t="s">
        <v>30</v>
      </c>
      <c r="AX347" s="13" t="s">
        <v>79</v>
      </c>
      <c r="AY347" s="205" t="s">
        <v>152</v>
      </c>
    </row>
    <row r="348" s="2" customFormat="1" ht="44.25" customHeight="1">
      <c r="A348" s="38"/>
      <c r="B348" s="188"/>
      <c r="C348" s="189" t="s">
        <v>497</v>
      </c>
      <c r="D348" s="189" t="s">
        <v>154</v>
      </c>
      <c r="E348" s="190" t="s">
        <v>498</v>
      </c>
      <c r="F348" s="191" t="s">
        <v>499</v>
      </c>
      <c r="G348" s="192" t="s">
        <v>227</v>
      </c>
      <c r="H348" s="193">
        <v>17.170999999999999</v>
      </c>
      <c r="I348" s="194"/>
      <c r="J348" s="193">
        <f>ROUND(I348*H348,3)</f>
        <v>0</v>
      </c>
      <c r="K348" s="195"/>
      <c r="L348" s="39"/>
      <c r="M348" s="196" t="s">
        <v>1</v>
      </c>
      <c r="N348" s="197" t="s">
        <v>41</v>
      </c>
      <c r="O348" s="82"/>
      <c r="P348" s="198">
        <f>O348*H348</f>
        <v>0</v>
      </c>
      <c r="Q348" s="198">
        <v>0.015730999999999998</v>
      </c>
      <c r="R348" s="198">
        <f>Q348*H348</f>
        <v>0.27011700099999997</v>
      </c>
      <c r="S348" s="198">
        <v>0</v>
      </c>
      <c r="T348" s="199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00" t="s">
        <v>158</v>
      </c>
      <c r="AT348" s="200" t="s">
        <v>154</v>
      </c>
      <c r="AU348" s="200" t="s">
        <v>87</v>
      </c>
      <c r="AY348" s="19" t="s">
        <v>152</v>
      </c>
      <c r="BE348" s="201">
        <f>IF(N348="základná",J348,0)</f>
        <v>0</v>
      </c>
      <c r="BF348" s="201">
        <f>IF(N348="znížená",J348,0)</f>
        <v>0</v>
      </c>
      <c r="BG348" s="201">
        <f>IF(N348="zákl. prenesená",J348,0)</f>
        <v>0</v>
      </c>
      <c r="BH348" s="201">
        <f>IF(N348="zníž. prenesená",J348,0)</f>
        <v>0</v>
      </c>
      <c r="BI348" s="201">
        <f>IF(N348="nulová",J348,0)</f>
        <v>0</v>
      </c>
      <c r="BJ348" s="19" t="s">
        <v>87</v>
      </c>
      <c r="BK348" s="202">
        <f>ROUND(I348*H348,3)</f>
        <v>0</v>
      </c>
      <c r="BL348" s="19" t="s">
        <v>158</v>
      </c>
      <c r="BM348" s="200" t="s">
        <v>500</v>
      </c>
    </row>
    <row r="349" s="13" customFormat="1">
      <c r="A349" s="13"/>
      <c r="B349" s="203"/>
      <c r="C349" s="13"/>
      <c r="D349" s="204" t="s">
        <v>160</v>
      </c>
      <c r="E349" s="205" t="s">
        <v>1</v>
      </c>
      <c r="F349" s="206" t="s">
        <v>501</v>
      </c>
      <c r="G349" s="13"/>
      <c r="H349" s="207">
        <v>17.170999999999999</v>
      </c>
      <c r="I349" s="208"/>
      <c r="J349" s="13"/>
      <c r="K349" s="13"/>
      <c r="L349" s="203"/>
      <c r="M349" s="209"/>
      <c r="N349" s="210"/>
      <c r="O349" s="210"/>
      <c r="P349" s="210"/>
      <c r="Q349" s="210"/>
      <c r="R349" s="210"/>
      <c r="S349" s="210"/>
      <c r="T349" s="211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05" t="s">
        <v>160</v>
      </c>
      <c r="AU349" s="205" t="s">
        <v>87</v>
      </c>
      <c r="AV349" s="13" t="s">
        <v>87</v>
      </c>
      <c r="AW349" s="13" t="s">
        <v>30</v>
      </c>
      <c r="AX349" s="13" t="s">
        <v>79</v>
      </c>
      <c r="AY349" s="205" t="s">
        <v>152</v>
      </c>
    </row>
    <row r="350" s="2" customFormat="1" ht="24.15" customHeight="1">
      <c r="A350" s="38"/>
      <c r="B350" s="188"/>
      <c r="C350" s="189" t="s">
        <v>502</v>
      </c>
      <c r="D350" s="189" t="s">
        <v>154</v>
      </c>
      <c r="E350" s="190" t="s">
        <v>503</v>
      </c>
      <c r="F350" s="191" t="s">
        <v>504</v>
      </c>
      <c r="G350" s="192" t="s">
        <v>157</v>
      </c>
      <c r="H350" s="193">
        <v>10.143000000000001</v>
      </c>
      <c r="I350" s="194"/>
      <c r="J350" s="193">
        <f>ROUND(I350*H350,3)</f>
        <v>0</v>
      </c>
      <c r="K350" s="195"/>
      <c r="L350" s="39"/>
      <c r="M350" s="196" t="s">
        <v>1</v>
      </c>
      <c r="N350" s="197" t="s">
        <v>41</v>
      </c>
      <c r="O350" s="82"/>
      <c r="P350" s="198">
        <f>O350*H350</f>
        <v>0</v>
      </c>
      <c r="Q350" s="198">
        <v>2.1940735</v>
      </c>
      <c r="R350" s="198">
        <f>Q350*H350</f>
        <v>22.254487510500002</v>
      </c>
      <c r="S350" s="198">
        <v>0</v>
      </c>
      <c r="T350" s="199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00" t="s">
        <v>158</v>
      </c>
      <c r="AT350" s="200" t="s">
        <v>154</v>
      </c>
      <c r="AU350" s="200" t="s">
        <v>87</v>
      </c>
      <c r="AY350" s="19" t="s">
        <v>152</v>
      </c>
      <c r="BE350" s="201">
        <f>IF(N350="základná",J350,0)</f>
        <v>0</v>
      </c>
      <c r="BF350" s="201">
        <f>IF(N350="znížená",J350,0)</f>
        <v>0</v>
      </c>
      <c r="BG350" s="201">
        <f>IF(N350="zákl. prenesená",J350,0)</f>
        <v>0</v>
      </c>
      <c r="BH350" s="201">
        <f>IF(N350="zníž. prenesená",J350,0)</f>
        <v>0</v>
      </c>
      <c r="BI350" s="201">
        <f>IF(N350="nulová",J350,0)</f>
        <v>0</v>
      </c>
      <c r="BJ350" s="19" t="s">
        <v>87</v>
      </c>
      <c r="BK350" s="202">
        <f>ROUND(I350*H350,3)</f>
        <v>0</v>
      </c>
      <c r="BL350" s="19" t="s">
        <v>158</v>
      </c>
      <c r="BM350" s="200" t="s">
        <v>505</v>
      </c>
    </row>
    <row r="351" s="15" customFormat="1">
      <c r="A351" s="15"/>
      <c r="B351" s="220"/>
      <c r="C351" s="15"/>
      <c r="D351" s="204" t="s">
        <v>160</v>
      </c>
      <c r="E351" s="221" t="s">
        <v>1</v>
      </c>
      <c r="F351" s="222" t="s">
        <v>506</v>
      </c>
      <c r="G351" s="15"/>
      <c r="H351" s="221" t="s">
        <v>1</v>
      </c>
      <c r="I351" s="223"/>
      <c r="J351" s="15"/>
      <c r="K351" s="15"/>
      <c r="L351" s="220"/>
      <c r="M351" s="224"/>
      <c r="N351" s="225"/>
      <c r="O351" s="225"/>
      <c r="P351" s="225"/>
      <c r="Q351" s="225"/>
      <c r="R351" s="225"/>
      <c r="S351" s="225"/>
      <c r="T351" s="226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21" t="s">
        <v>160</v>
      </c>
      <c r="AU351" s="221" t="s">
        <v>87</v>
      </c>
      <c r="AV351" s="15" t="s">
        <v>79</v>
      </c>
      <c r="AW351" s="15" t="s">
        <v>30</v>
      </c>
      <c r="AX351" s="15" t="s">
        <v>75</v>
      </c>
      <c r="AY351" s="221" t="s">
        <v>152</v>
      </c>
    </row>
    <row r="352" s="13" customFormat="1">
      <c r="A352" s="13"/>
      <c r="B352" s="203"/>
      <c r="C352" s="13"/>
      <c r="D352" s="204" t="s">
        <v>160</v>
      </c>
      <c r="E352" s="205" t="s">
        <v>1</v>
      </c>
      <c r="F352" s="206" t="s">
        <v>507</v>
      </c>
      <c r="G352" s="13"/>
      <c r="H352" s="207">
        <v>2.3929999999999998</v>
      </c>
      <c r="I352" s="208"/>
      <c r="J352" s="13"/>
      <c r="K352" s="13"/>
      <c r="L352" s="203"/>
      <c r="M352" s="209"/>
      <c r="N352" s="210"/>
      <c r="O352" s="210"/>
      <c r="P352" s="210"/>
      <c r="Q352" s="210"/>
      <c r="R352" s="210"/>
      <c r="S352" s="210"/>
      <c r="T352" s="21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05" t="s">
        <v>160</v>
      </c>
      <c r="AU352" s="205" t="s">
        <v>87</v>
      </c>
      <c r="AV352" s="13" t="s">
        <v>87</v>
      </c>
      <c r="AW352" s="13" t="s">
        <v>30</v>
      </c>
      <c r="AX352" s="13" t="s">
        <v>75</v>
      </c>
      <c r="AY352" s="205" t="s">
        <v>152</v>
      </c>
    </row>
    <row r="353" s="13" customFormat="1">
      <c r="A353" s="13"/>
      <c r="B353" s="203"/>
      <c r="C353" s="13"/>
      <c r="D353" s="204" t="s">
        <v>160</v>
      </c>
      <c r="E353" s="205" t="s">
        <v>1</v>
      </c>
      <c r="F353" s="206" t="s">
        <v>508</v>
      </c>
      <c r="G353" s="13"/>
      <c r="H353" s="207">
        <v>0.64300000000000002</v>
      </c>
      <c r="I353" s="208"/>
      <c r="J353" s="13"/>
      <c r="K353" s="13"/>
      <c r="L353" s="203"/>
      <c r="M353" s="209"/>
      <c r="N353" s="210"/>
      <c r="O353" s="210"/>
      <c r="P353" s="210"/>
      <c r="Q353" s="210"/>
      <c r="R353" s="210"/>
      <c r="S353" s="210"/>
      <c r="T353" s="21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05" t="s">
        <v>160</v>
      </c>
      <c r="AU353" s="205" t="s">
        <v>87</v>
      </c>
      <c r="AV353" s="13" t="s">
        <v>87</v>
      </c>
      <c r="AW353" s="13" t="s">
        <v>30</v>
      </c>
      <c r="AX353" s="13" t="s">
        <v>75</v>
      </c>
      <c r="AY353" s="205" t="s">
        <v>152</v>
      </c>
    </row>
    <row r="354" s="13" customFormat="1">
      <c r="A354" s="13"/>
      <c r="B354" s="203"/>
      <c r="C354" s="13"/>
      <c r="D354" s="204" t="s">
        <v>160</v>
      </c>
      <c r="E354" s="205" t="s">
        <v>1</v>
      </c>
      <c r="F354" s="206" t="s">
        <v>509</v>
      </c>
      <c r="G354" s="13"/>
      <c r="H354" s="207">
        <v>7.1070000000000002</v>
      </c>
      <c r="I354" s="208"/>
      <c r="J354" s="13"/>
      <c r="K354" s="13"/>
      <c r="L354" s="203"/>
      <c r="M354" s="209"/>
      <c r="N354" s="210"/>
      <c r="O354" s="210"/>
      <c r="P354" s="210"/>
      <c r="Q354" s="210"/>
      <c r="R354" s="210"/>
      <c r="S354" s="210"/>
      <c r="T354" s="211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05" t="s">
        <v>160</v>
      </c>
      <c r="AU354" s="205" t="s">
        <v>87</v>
      </c>
      <c r="AV354" s="13" t="s">
        <v>87</v>
      </c>
      <c r="AW354" s="13" t="s">
        <v>30</v>
      </c>
      <c r="AX354" s="13" t="s">
        <v>75</v>
      </c>
      <c r="AY354" s="205" t="s">
        <v>152</v>
      </c>
    </row>
    <row r="355" s="14" customFormat="1">
      <c r="A355" s="14"/>
      <c r="B355" s="212"/>
      <c r="C355" s="14"/>
      <c r="D355" s="204" t="s">
        <v>160</v>
      </c>
      <c r="E355" s="213" t="s">
        <v>1</v>
      </c>
      <c r="F355" s="214" t="s">
        <v>164</v>
      </c>
      <c r="G355" s="14"/>
      <c r="H355" s="215">
        <v>10.143000000000001</v>
      </c>
      <c r="I355" s="216"/>
      <c r="J355" s="14"/>
      <c r="K355" s="14"/>
      <c r="L355" s="212"/>
      <c r="M355" s="217"/>
      <c r="N355" s="218"/>
      <c r="O355" s="218"/>
      <c r="P355" s="218"/>
      <c r="Q355" s="218"/>
      <c r="R355" s="218"/>
      <c r="S355" s="218"/>
      <c r="T355" s="219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13" t="s">
        <v>160</v>
      </c>
      <c r="AU355" s="213" t="s">
        <v>87</v>
      </c>
      <c r="AV355" s="14" t="s">
        <v>158</v>
      </c>
      <c r="AW355" s="14" t="s">
        <v>30</v>
      </c>
      <c r="AX355" s="14" t="s">
        <v>79</v>
      </c>
      <c r="AY355" s="213" t="s">
        <v>152</v>
      </c>
    </row>
    <row r="356" s="2" customFormat="1" ht="24.15" customHeight="1">
      <c r="A356" s="38"/>
      <c r="B356" s="188"/>
      <c r="C356" s="189" t="s">
        <v>510</v>
      </c>
      <c r="D356" s="189" t="s">
        <v>154</v>
      </c>
      <c r="E356" s="190" t="s">
        <v>511</v>
      </c>
      <c r="F356" s="191" t="s">
        <v>512</v>
      </c>
      <c r="G356" s="192" t="s">
        <v>157</v>
      </c>
      <c r="H356" s="193">
        <v>8.5150000000000006</v>
      </c>
      <c r="I356" s="194"/>
      <c r="J356" s="193">
        <f>ROUND(I356*H356,3)</f>
        <v>0</v>
      </c>
      <c r="K356" s="195"/>
      <c r="L356" s="39"/>
      <c r="M356" s="196" t="s">
        <v>1</v>
      </c>
      <c r="N356" s="197" t="s">
        <v>41</v>
      </c>
      <c r="O356" s="82"/>
      <c r="P356" s="198">
        <f>O356*H356</f>
        <v>0</v>
      </c>
      <c r="Q356" s="198">
        <v>2.1940735</v>
      </c>
      <c r="R356" s="198">
        <f>Q356*H356</f>
        <v>18.682535852500003</v>
      </c>
      <c r="S356" s="198">
        <v>0</v>
      </c>
      <c r="T356" s="199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00" t="s">
        <v>158</v>
      </c>
      <c r="AT356" s="200" t="s">
        <v>154</v>
      </c>
      <c r="AU356" s="200" t="s">
        <v>87</v>
      </c>
      <c r="AY356" s="19" t="s">
        <v>152</v>
      </c>
      <c r="BE356" s="201">
        <f>IF(N356="základná",J356,0)</f>
        <v>0</v>
      </c>
      <c r="BF356" s="201">
        <f>IF(N356="znížená",J356,0)</f>
        <v>0</v>
      </c>
      <c r="BG356" s="201">
        <f>IF(N356="zákl. prenesená",J356,0)</f>
        <v>0</v>
      </c>
      <c r="BH356" s="201">
        <f>IF(N356="zníž. prenesená",J356,0)</f>
        <v>0</v>
      </c>
      <c r="BI356" s="201">
        <f>IF(N356="nulová",J356,0)</f>
        <v>0</v>
      </c>
      <c r="BJ356" s="19" t="s">
        <v>87</v>
      </c>
      <c r="BK356" s="202">
        <f>ROUND(I356*H356,3)</f>
        <v>0</v>
      </c>
      <c r="BL356" s="19" t="s">
        <v>158</v>
      </c>
      <c r="BM356" s="200" t="s">
        <v>513</v>
      </c>
    </row>
    <row r="357" s="15" customFormat="1">
      <c r="A357" s="15"/>
      <c r="B357" s="220"/>
      <c r="C357" s="15"/>
      <c r="D357" s="204" t="s">
        <v>160</v>
      </c>
      <c r="E357" s="221" t="s">
        <v>1</v>
      </c>
      <c r="F357" s="222" t="s">
        <v>514</v>
      </c>
      <c r="G357" s="15"/>
      <c r="H357" s="221" t="s">
        <v>1</v>
      </c>
      <c r="I357" s="223"/>
      <c r="J357" s="15"/>
      <c r="K357" s="15"/>
      <c r="L357" s="220"/>
      <c r="M357" s="224"/>
      <c r="N357" s="225"/>
      <c r="O357" s="225"/>
      <c r="P357" s="225"/>
      <c r="Q357" s="225"/>
      <c r="R357" s="225"/>
      <c r="S357" s="225"/>
      <c r="T357" s="226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21" t="s">
        <v>160</v>
      </c>
      <c r="AU357" s="221" t="s">
        <v>87</v>
      </c>
      <c r="AV357" s="15" t="s">
        <v>79</v>
      </c>
      <c r="AW357" s="15" t="s">
        <v>30</v>
      </c>
      <c r="AX357" s="15" t="s">
        <v>75</v>
      </c>
      <c r="AY357" s="221" t="s">
        <v>152</v>
      </c>
    </row>
    <row r="358" s="13" customFormat="1">
      <c r="A358" s="13"/>
      <c r="B358" s="203"/>
      <c r="C358" s="13"/>
      <c r="D358" s="204" t="s">
        <v>160</v>
      </c>
      <c r="E358" s="205" t="s">
        <v>1</v>
      </c>
      <c r="F358" s="206" t="s">
        <v>515</v>
      </c>
      <c r="G358" s="13"/>
      <c r="H358" s="207">
        <v>5.694</v>
      </c>
      <c r="I358" s="208"/>
      <c r="J358" s="13"/>
      <c r="K358" s="13"/>
      <c r="L358" s="203"/>
      <c r="M358" s="209"/>
      <c r="N358" s="210"/>
      <c r="O358" s="210"/>
      <c r="P358" s="210"/>
      <c r="Q358" s="210"/>
      <c r="R358" s="210"/>
      <c r="S358" s="210"/>
      <c r="T358" s="21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05" t="s">
        <v>160</v>
      </c>
      <c r="AU358" s="205" t="s">
        <v>87</v>
      </c>
      <c r="AV358" s="13" t="s">
        <v>87</v>
      </c>
      <c r="AW358" s="13" t="s">
        <v>30</v>
      </c>
      <c r="AX358" s="13" t="s">
        <v>75</v>
      </c>
      <c r="AY358" s="205" t="s">
        <v>152</v>
      </c>
    </row>
    <row r="359" s="13" customFormat="1">
      <c r="A359" s="13"/>
      <c r="B359" s="203"/>
      <c r="C359" s="13"/>
      <c r="D359" s="204" t="s">
        <v>160</v>
      </c>
      <c r="E359" s="205" t="s">
        <v>1</v>
      </c>
      <c r="F359" s="206" t="s">
        <v>516</v>
      </c>
      <c r="G359" s="13"/>
      <c r="H359" s="207">
        <v>2.8210000000000002</v>
      </c>
      <c r="I359" s="208"/>
      <c r="J359" s="13"/>
      <c r="K359" s="13"/>
      <c r="L359" s="203"/>
      <c r="M359" s="209"/>
      <c r="N359" s="210"/>
      <c r="O359" s="210"/>
      <c r="P359" s="210"/>
      <c r="Q359" s="210"/>
      <c r="R359" s="210"/>
      <c r="S359" s="210"/>
      <c r="T359" s="21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05" t="s">
        <v>160</v>
      </c>
      <c r="AU359" s="205" t="s">
        <v>87</v>
      </c>
      <c r="AV359" s="13" t="s">
        <v>87</v>
      </c>
      <c r="AW359" s="13" t="s">
        <v>30</v>
      </c>
      <c r="AX359" s="13" t="s">
        <v>75</v>
      </c>
      <c r="AY359" s="205" t="s">
        <v>152</v>
      </c>
    </row>
    <row r="360" s="14" customFormat="1">
      <c r="A360" s="14"/>
      <c r="B360" s="212"/>
      <c r="C360" s="14"/>
      <c r="D360" s="204" t="s">
        <v>160</v>
      </c>
      <c r="E360" s="213" t="s">
        <v>1</v>
      </c>
      <c r="F360" s="214" t="s">
        <v>164</v>
      </c>
      <c r="G360" s="14"/>
      <c r="H360" s="215">
        <v>8.5150000000000006</v>
      </c>
      <c r="I360" s="216"/>
      <c r="J360" s="14"/>
      <c r="K360" s="14"/>
      <c r="L360" s="212"/>
      <c r="M360" s="217"/>
      <c r="N360" s="218"/>
      <c r="O360" s="218"/>
      <c r="P360" s="218"/>
      <c r="Q360" s="218"/>
      <c r="R360" s="218"/>
      <c r="S360" s="218"/>
      <c r="T360" s="219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13" t="s">
        <v>160</v>
      </c>
      <c r="AU360" s="213" t="s">
        <v>87</v>
      </c>
      <c r="AV360" s="14" t="s">
        <v>158</v>
      </c>
      <c r="AW360" s="14" t="s">
        <v>30</v>
      </c>
      <c r="AX360" s="14" t="s">
        <v>79</v>
      </c>
      <c r="AY360" s="213" t="s">
        <v>152</v>
      </c>
    </row>
    <row r="361" s="2" customFormat="1" ht="24.15" customHeight="1">
      <c r="A361" s="38"/>
      <c r="B361" s="188"/>
      <c r="C361" s="189" t="s">
        <v>517</v>
      </c>
      <c r="D361" s="189" t="s">
        <v>154</v>
      </c>
      <c r="E361" s="190" t="s">
        <v>518</v>
      </c>
      <c r="F361" s="191" t="s">
        <v>519</v>
      </c>
      <c r="G361" s="192" t="s">
        <v>157</v>
      </c>
      <c r="H361" s="193">
        <v>10.143000000000001</v>
      </c>
      <c r="I361" s="194"/>
      <c r="J361" s="193">
        <f>ROUND(I361*H361,3)</f>
        <v>0</v>
      </c>
      <c r="K361" s="195"/>
      <c r="L361" s="39"/>
      <c r="M361" s="196" t="s">
        <v>1</v>
      </c>
      <c r="N361" s="197" t="s">
        <v>41</v>
      </c>
      <c r="O361" s="82"/>
      <c r="P361" s="198">
        <f>O361*H361</f>
        <v>0</v>
      </c>
      <c r="Q361" s="198">
        <v>0</v>
      </c>
      <c r="R361" s="198">
        <f>Q361*H361</f>
        <v>0</v>
      </c>
      <c r="S361" s="198">
        <v>0</v>
      </c>
      <c r="T361" s="199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00" t="s">
        <v>158</v>
      </c>
      <c r="AT361" s="200" t="s">
        <v>154</v>
      </c>
      <c r="AU361" s="200" t="s">
        <v>87</v>
      </c>
      <c r="AY361" s="19" t="s">
        <v>152</v>
      </c>
      <c r="BE361" s="201">
        <f>IF(N361="základná",J361,0)</f>
        <v>0</v>
      </c>
      <c r="BF361" s="201">
        <f>IF(N361="znížená",J361,0)</f>
        <v>0</v>
      </c>
      <c r="BG361" s="201">
        <f>IF(N361="zákl. prenesená",J361,0)</f>
        <v>0</v>
      </c>
      <c r="BH361" s="201">
        <f>IF(N361="zníž. prenesená",J361,0)</f>
        <v>0</v>
      </c>
      <c r="BI361" s="201">
        <f>IF(N361="nulová",J361,0)</f>
        <v>0</v>
      </c>
      <c r="BJ361" s="19" t="s">
        <v>87</v>
      </c>
      <c r="BK361" s="202">
        <f>ROUND(I361*H361,3)</f>
        <v>0</v>
      </c>
      <c r="BL361" s="19" t="s">
        <v>158</v>
      </c>
      <c r="BM361" s="200" t="s">
        <v>520</v>
      </c>
    </row>
    <row r="362" s="2" customFormat="1" ht="24.15" customHeight="1">
      <c r="A362" s="38"/>
      <c r="B362" s="188"/>
      <c r="C362" s="189" t="s">
        <v>521</v>
      </c>
      <c r="D362" s="189" t="s">
        <v>154</v>
      </c>
      <c r="E362" s="190" t="s">
        <v>522</v>
      </c>
      <c r="F362" s="191" t="s">
        <v>523</v>
      </c>
      <c r="G362" s="192" t="s">
        <v>157</v>
      </c>
      <c r="H362" s="193">
        <v>8.5150000000000006</v>
      </c>
      <c r="I362" s="194"/>
      <c r="J362" s="193">
        <f>ROUND(I362*H362,3)</f>
        <v>0</v>
      </c>
      <c r="K362" s="195"/>
      <c r="L362" s="39"/>
      <c r="M362" s="196" t="s">
        <v>1</v>
      </c>
      <c r="N362" s="197" t="s">
        <v>41</v>
      </c>
      <c r="O362" s="82"/>
      <c r="P362" s="198">
        <f>O362*H362</f>
        <v>0</v>
      </c>
      <c r="Q362" s="198">
        <v>0</v>
      </c>
      <c r="R362" s="198">
        <f>Q362*H362</f>
        <v>0</v>
      </c>
      <c r="S362" s="198">
        <v>0</v>
      </c>
      <c r="T362" s="199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00" t="s">
        <v>158</v>
      </c>
      <c r="AT362" s="200" t="s">
        <v>154</v>
      </c>
      <c r="AU362" s="200" t="s">
        <v>87</v>
      </c>
      <c r="AY362" s="19" t="s">
        <v>152</v>
      </c>
      <c r="BE362" s="201">
        <f>IF(N362="základná",J362,0)</f>
        <v>0</v>
      </c>
      <c r="BF362" s="201">
        <f>IF(N362="znížená",J362,0)</f>
        <v>0</v>
      </c>
      <c r="BG362" s="201">
        <f>IF(N362="zákl. prenesená",J362,0)</f>
        <v>0</v>
      </c>
      <c r="BH362" s="201">
        <f>IF(N362="zníž. prenesená",J362,0)</f>
        <v>0</v>
      </c>
      <c r="BI362" s="201">
        <f>IF(N362="nulová",J362,0)</f>
        <v>0</v>
      </c>
      <c r="BJ362" s="19" t="s">
        <v>87</v>
      </c>
      <c r="BK362" s="202">
        <f>ROUND(I362*H362,3)</f>
        <v>0</v>
      </c>
      <c r="BL362" s="19" t="s">
        <v>158</v>
      </c>
      <c r="BM362" s="200" t="s">
        <v>524</v>
      </c>
    </row>
    <row r="363" s="2" customFormat="1" ht="37.8" customHeight="1">
      <c r="A363" s="38"/>
      <c r="B363" s="188"/>
      <c r="C363" s="189" t="s">
        <v>525</v>
      </c>
      <c r="D363" s="189" t="s">
        <v>154</v>
      </c>
      <c r="E363" s="190" t="s">
        <v>526</v>
      </c>
      <c r="F363" s="191" t="s">
        <v>527</v>
      </c>
      <c r="G363" s="192" t="s">
        <v>227</v>
      </c>
      <c r="H363" s="193">
        <v>37.960000000000001</v>
      </c>
      <c r="I363" s="194"/>
      <c r="J363" s="193">
        <f>ROUND(I363*H363,3)</f>
        <v>0</v>
      </c>
      <c r="K363" s="195"/>
      <c r="L363" s="39"/>
      <c r="M363" s="196" t="s">
        <v>1</v>
      </c>
      <c r="N363" s="197" t="s">
        <v>41</v>
      </c>
      <c r="O363" s="82"/>
      <c r="P363" s="198">
        <f>O363*H363</f>
        <v>0</v>
      </c>
      <c r="Q363" s="198">
        <v>0.0062736099999999998</v>
      </c>
      <c r="R363" s="198">
        <f>Q363*H363</f>
        <v>0.23814623560000001</v>
      </c>
      <c r="S363" s="198">
        <v>0</v>
      </c>
      <c r="T363" s="199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00" t="s">
        <v>158</v>
      </c>
      <c r="AT363" s="200" t="s">
        <v>154</v>
      </c>
      <c r="AU363" s="200" t="s">
        <v>87</v>
      </c>
      <c r="AY363" s="19" t="s">
        <v>152</v>
      </c>
      <c r="BE363" s="201">
        <f>IF(N363="základná",J363,0)</f>
        <v>0</v>
      </c>
      <c r="BF363" s="201">
        <f>IF(N363="znížená",J363,0)</f>
        <v>0</v>
      </c>
      <c r="BG363" s="201">
        <f>IF(N363="zákl. prenesená",J363,0)</f>
        <v>0</v>
      </c>
      <c r="BH363" s="201">
        <f>IF(N363="zníž. prenesená",J363,0)</f>
        <v>0</v>
      </c>
      <c r="BI363" s="201">
        <f>IF(N363="nulová",J363,0)</f>
        <v>0</v>
      </c>
      <c r="BJ363" s="19" t="s">
        <v>87</v>
      </c>
      <c r="BK363" s="202">
        <f>ROUND(I363*H363,3)</f>
        <v>0</v>
      </c>
      <c r="BL363" s="19" t="s">
        <v>158</v>
      </c>
      <c r="BM363" s="200" t="s">
        <v>528</v>
      </c>
    </row>
    <row r="364" s="15" customFormat="1">
      <c r="A364" s="15"/>
      <c r="B364" s="220"/>
      <c r="C364" s="15"/>
      <c r="D364" s="204" t="s">
        <v>160</v>
      </c>
      <c r="E364" s="221" t="s">
        <v>1</v>
      </c>
      <c r="F364" s="222" t="s">
        <v>514</v>
      </c>
      <c r="G364" s="15"/>
      <c r="H364" s="221" t="s">
        <v>1</v>
      </c>
      <c r="I364" s="223"/>
      <c r="J364" s="15"/>
      <c r="K364" s="15"/>
      <c r="L364" s="220"/>
      <c r="M364" s="224"/>
      <c r="N364" s="225"/>
      <c r="O364" s="225"/>
      <c r="P364" s="225"/>
      <c r="Q364" s="225"/>
      <c r="R364" s="225"/>
      <c r="S364" s="225"/>
      <c r="T364" s="226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21" t="s">
        <v>160</v>
      </c>
      <c r="AU364" s="221" t="s">
        <v>87</v>
      </c>
      <c r="AV364" s="15" t="s">
        <v>79</v>
      </c>
      <c r="AW364" s="15" t="s">
        <v>30</v>
      </c>
      <c r="AX364" s="15" t="s">
        <v>75</v>
      </c>
      <c r="AY364" s="221" t="s">
        <v>152</v>
      </c>
    </row>
    <row r="365" s="13" customFormat="1">
      <c r="A365" s="13"/>
      <c r="B365" s="203"/>
      <c r="C365" s="13"/>
      <c r="D365" s="204" t="s">
        <v>160</v>
      </c>
      <c r="E365" s="205" t="s">
        <v>1</v>
      </c>
      <c r="F365" s="206" t="s">
        <v>529</v>
      </c>
      <c r="G365" s="13"/>
      <c r="H365" s="207">
        <v>37.960000000000001</v>
      </c>
      <c r="I365" s="208"/>
      <c r="J365" s="13"/>
      <c r="K365" s="13"/>
      <c r="L365" s="203"/>
      <c r="M365" s="209"/>
      <c r="N365" s="210"/>
      <c r="O365" s="210"/>
      <c r="P365" s="210"/>
      <c r="Q365" s="210"/>
      <c r="R365" s="210"/>
      <c r="S365" s="210"/>
      <c r="T365" s="211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05" t="s">
        <v>160</v>
      </c>
      <c r="AU365" s="205" t="s">
        <v>87</v>
      </c>
      <c r="AV365" s="13" t="s">
        <v>87</v>
      </c>
      <c r="AW365" s="13" t="s">
        <v>30</v>
      </c>
      <c r="AX365" s="13" t="s">
        <v>79</v>
      </c>
      <c r="AY365" s="205" t="s">
        <v>152</v>
      </c>
    </row>
    <row r="366" s="2" customFormat="1" ht="24.15" customHeight="1">
      <c r="A366" s="38"/>
      <c r="B366" s="188"/>
      <c r="C366" s="189" t="s">
        <v>530</v>
      </c>
      <c r="D366" s="189" t="s">
        <v>154</v>
      </c>
      <c r="E366" s="190" t="s">
        <v>531</v>
      </c>
      <c r="F366" s="191" t="s">
        <v>532</v>
      </c>
      <c r="G366" s="192" t="s">
        <v>227</v>
      </c>
      <c r="H366" s="193">
        <v>155.56999999999999</v>
      </c>
      <c r="I366" s="194"/>
      <c r="J366" s="193">
        <f>ROUND(I366*H366,3)</f>
        <v>0</v>
      </c>
      <c r="K366" s="195"/>
      <c r="L366" s="39"/>
      <c r="M366" s="196" t="s">
        <v>1</v>
      </c>
      <c r="N366" s="197" t="s">
        <v>41</v>
      </c>
      <c r="O366" s="82"/>
      <c r="P366" s="198">
        <f>O366*H366</f>
        <v>0</v>
      </c>
      <c r="Q366" s="198">
        <v>0</v>
      </c>
      <c r="R366" s="198">
        <f>Q366*H366</f>
        <v>0</v>
      </c>
      <c r="S366" s="198">
        <v>0</v>
      </c>
      <c r="T366" s="199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00" t="s">
        <v>158</v>
      </c>
      <c r="AT366" s="200" t="s">
        <v>154</v>
      </c>
      <c r="AU366" s="200" t="s">
        <v>87</v>
      </c>
      <c r="AY366" s="19" t="s">
        <v>152</v>
      </c>
      <c r="BE366" s="201">
        <f>IF(N366="základná",J366,0)</f>
        <v>0</v>
      </c>
      <c r="BF366" s="201">
        <f>IF(N366="znížená",J366,0)</f>
        <v>0</v>
      </c>
      <c r="BG366" s="201">
        <f>IF(N366="zákl. prenesená",J366,0)</f>
        <v>0</v>
      </c>
      <c r="BH366" s="201">
        <f>IF(N366="zníž. prenesená",J366,0)</f>
        <v>0</v>
      </c>
      <c r="BI366" s="201">
        <f>IF(N366="nulová",J366,0)</f>
        <v>0</v>
      </c>
      <c r="BJ366" s="19" t="s">
        <v>87</v>
      </c>
      <c r="BK366" s="202">
        <f>ROUND(I366*H366,3)</f>
        <v>0</v>
      </c>
      <c r="BL366" s="19" t="s">
        <v>158</v>
      </c>
      <c r="BM366" s="200" t="s">
        <v>533</v>
      </c>
    </row>
    <row r="367" s="15" customFormat="1">
      <c r="A367" s="15"/>
      <c r="B367" s="220"/>
      <c r="C367" s="15"/>
      <c r="D367" s="204" t="s">
        <v>160</v>
      </c>
      <c r="E367" s="221" t="s">
        <v>1</v>
      </c>
      <c r="F367" s="222" t="s">
        <v>534</v>
      </c>
      <c r="G367" s="15"/>
      <c r="H367" s="221" t="s">
        <v>1</v>
      </c>
      <c r="I367" s="223"/>
      <c r="J367" s="15"/>
      <c r="K367" s="15"/>
      <c r="L367" s="220"/>
      <c r="M367" s="224"/>
      <c r="N367" s="225"/>
      <c r="O367" s="225"/>
      <c r="P367" s="225"/>
      <c r="Q367" s="225"/>
      <c r="R367" s="225"/>
      <c r="S367" s="225"/>
      <c r="T367" s="226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21" t="s">
        <v>160</v>
      </c>
      <c r="AU367" s="221" t="s">
        <v>87</v>
      </c>
      <c r="AV367" s="15" t="s">
        <v>79</v>
      </c>
      <c r="AW367" s="15" t="s">
        <v>30</v>
      </c>
      <c r="AX367" s="15" t="s">
        <v>75</v>
      </c>
      <c r="AY367" s="221" t="s">
        <v>152</v>
      </c>
    </row>
    <row r="368" s="13" customFormat="1">
      <c r="A368" s="13"/>
      <c r="B368" s="203"/>
      <c r="C368" s="13"/>
      <c r="D368" s="204" t="s">
        <v>160</v>
      </c>
      <c r="E368" s="205" t="s">
        <v>1</v>
      </c>
      <c r="F368" s="206" t="s">
        <v>535</v>
      </c>
      <c r="G368" s="13"/>
      <c r="H368" s="207">
        <v>39.890000000000001</v>
      </c>
      <c r="I368" s="208"/>
      <c r="J368" s="13"/>
      <c r="K368" s="13"/>
      <c r="L368" s="203"/>
      <c r="M368" s="209"/>
      <c r="N368" s="210"/>
      <c r="O368" s="210"/>
      <c r="P368" s="210"/>
      <c r="Q368" s="210"/>
      <c r="R368" s="210"/>
      <c r="S368" s="210"/>
      <c r="T368" s="211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05" t="s">
        <v>160</v>
      </c>
      <c r="AU368" s="205" t="s">
        <v>87</v>
      </c>
      <c r="AV368" s="13" t="s">
        <v>87</v>
      </c>
      <c r="AW368" s="13" t="s">
        <v>30</v>
      </c>
      <c r="AX368" s="13" t="s">
        <v>75</v>
      </c>
      <c r="AY368" s="205" t="s">
        <v>152</v>
      </c>
    </row>
    <row r="369" s="13" customFormat="1">
      <c r="A369" s="13"/>
      <c r="B369" s="203"/>
      <c r="C369" s="13"/>
      <c r="D369" s="204" t="s">
        <v>160</v>
      </c>
      <c r="E369" s="205" t="s">
        <v>1</v>
      </c>
      <c r="F369" s="206" t="s">
        <v>536</v>
      </c>
      <c r="G369" s="13"/>
      <c r="H369" s="207">
        <v>9.5999999999999996</v>
      </c>
      <c r="I369" s="208"/>
      <c r="J369" s="13"/>
      <c r="K369" s="13"/>
      <c r="L369" s="203"/>
      <c r="M369" s="209"/>
      <c r="N369" s="210"/>
      <c r="O369" s="210"/>
      <c r="P369" s="210"/>
      <c r="Q369" s="210"/>
      <c r="R369" s="210"/>
      <c r="S369" s="210"/>
      <c r="T369" s="211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05" t="s">
        <v>160</v>
      </c>
      <c r="AU369" s="205" t="s">
        <v>87</v>
      </c>
      <c r="AV369" s="13" t="s">
        <v>87</v>
      </c>
      <c r="AW369" s="13" t="s">
        <v>30</v>
      </c>
      <c r="AX369" s="13" t="s">
        <v>75</v>
      </c>
      <c r="AY369" s="205" t="s">
        <v>152</v>
      </c>
    </row>
    <row r="370" s="13" customFormat="1">
      <c r="A370" s="13"/>
      <c r="B370" s="203"/>
      <c r="C370" s="13"/>
      <c r="D370" s="204" t="s">
        <v>160</v>
      </c>
      <c r="E370" s="205" t="s">
        <v>1</v>
      </c>
      <c r="F370" s="206" t="s">
        <v>537</v>
      </c>
      <c r="G370" s="13"/>
      <c r="H370" s="207">
        <v>106.08</v>
      </c>
      <c r="I370" s="208"/>
      <c r="J370" s="13"/>
      <c r="K370" s="13"/>
      <c r="L370" s="203"/>
      <c r="M370" s="209"/>
      <c r="N370" s="210"/>
      <c r="O370" s="210"/>
      <c r="P370" s="210"/>
      <c r="Q370" s="210"/>
      <c r="R370" s="210"/>
      <c r="S370" s="210"/>
      <c r="T370" s="211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05" t="s">
        <v>160</v>
      </c>
      <c r="AU370" s="205" t="s">
        <v>87</v>
      </c>
      <c r="AV370" s="13" t="s">
        <v>87</v>
      </c>
      <c r="AW370" s="13" t="s">
        <v>30</v>
      </c>
      <c r="AX370" s="13" t="s">
        <v>75</v>
      </c>
      <c r="AY370" s="205" t="s">
        <v>152</v>
      </c>
    </row>
    <row r="371" s="14" customFormat="1">
      <c r="A371" s="14"/>
      <c r="B371" s="212"/>
      <c r="C371" s="14"/>
      <c r="D371" s="204" t="s">
        <v>160</v>
      </c>
      <c r="E371" s="213" t="s">
        <v>1</v>
      </c>
      <c r="F371" s="214" t="s">
        <v>164</v>
      </c>
      <c r="G371" s="14"/>
      <c r="H371" s="215">
        <v>155.56999999999999</v>
      </c>
      <c r="I371" s="216"/>
      <c r="J371" s="14"/>
      <c r="K371" s="14"/>
      <c r="L371" s="212"/>
      <c r="M371" s="217"/>
      <c r="N371" s="218"/>
      <c r="O371" s="218"/>
      <c r="P371" s="218"/>
      <c r="Q371" s="218"/>
      <c r="R371" s="218"/>
      <c r="S371" s="218"/>
      <c r="T371" s="219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13" t="s">
        <v>160</v>
      </c>
      <c r="AU371" s="213" t="s">
        <v>87</v>
      </c>
      <c r="AV371" s="14" t="s">
        <v>158</v>
      </c>
      <c r="AW371" s="14" t="s">
        <v>30</v>
      </c>
      <c r="AX371" s="14" t="s">
        <v>79</v>
      </c>
      <c r="AY371" s="213" t="s">
        <v>152</v>
      </c>
    </row>
    <row r="372" s="2" customFormat="1" ht="16.5" customHeight="1">
      <c r="A372" s="38"/>
      <c r="B372" s="188"/>
      <c r="C372" s="235" t="s">
        <v>538</v>
      </c>
      <c r="D372" s="235" t="s">
        <v>378</v>
      </c>
      <c r="E372" s="236" t="s">
        <v>539</v>
      </c>
      <c r="F372" s="237" t="s">
        <v>540</v>
      </c>
      <c r="G372" s="238" t="s">
        <v>227</v>
      </c>
      <c r="H372" s="239">
        <v>178.90600000000001</v>
      </c>
      <c r="I372" s="240"/>
      <c r="J372" s="239">
        <f>ROUND(I372*H372,3)</f>
        <v>0</v>
      </c>
      <c r="K372" s="241"/>
      <c r="L372" s="242"/>
      <c r="M372" s="243" t="s">
        <v>1</v>
      </c>
      <c r="N372" s="244" t="s">
        <v>41</v>
      </c>
      <c r="O372" s="82"/>
      <c r="P372" s="198">
        <f>O372*H372</f>
        <v>0</v>
      </c>
      <c r="Q372" s="198">
        <v>0.00010000000000000001</v>
      </c>
      <c r="R372" s="198">
        <f>Q372*H372</f>
        <v>0.017890600000000003</v>
      </c>
      <c r="S372" s="198">
        <v>0</v>
      </c>
      <c r="T372" s="199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00" t="s">
        <v>195</v>
      </c>
      <c r="AT372" s="200" t="s">
        <v>378</v>
      </c>
      <c r="AU372" s="200" t="s">
        <v>87</v>
      </c>
      <c r="AY372" s="19" t="s">
        <v>152</v>
      </c>
      <c r="BE372" s="201">
        <f>IF(N372="základná",J372,0)</f>
        <v>0</v>
      </c>
      <c r="BF372" s="201">
        <f>IF(N372="znížená",J372,0)</f>
        <v>0</v>
      </c>
      <c r="BG372" s="201">
        <f>IF(N372="zákl. prenesená",J372,0)</f>
        <v>0</v>
      </c>
      <c r="BH372" s="201">
        <f>IF(N372="zníž. prenesená",J372,0)</f>
        <v>0</v>
      </c>
      <c r="BI372" s="201">
        <f>IF(N372="nulová",J372,0)</f>
        <v>0</v>
      </c>
      <c r="BJ372" s="19" t="s">
        <v>87</v>
      </c>
      <c r="BK372" s="202">
        <f>ROUND(I372*H372,3)</f>
        <v>0</v>
      </c>
      <c r="BL372" s="19" t="s">
        <v>158</v>
      </c>
      <c r="BM372" s="200" t="s">
        <v>541</v>
      </c>
    </row>
    <row r="373" s="13" customFormat="1">
      <c r="A373" s="13"/>
      <c r="B373" s="203"/>
      <c r="C373" s="13"/>
      <c r="D373" s="204" t="s">
        <v>160</v>
      </c>
      <c r="E373" s="205" t="s">
        <v>1</v>
      </c>
      <c r="F373" s="206" t="s">
        <v>542</v>
      </c>
      <c r="G373" s="13"/>
      <c r="H373" s="207">
        <v>178.90600000000001</v>
      </c>
      <c r="I373" s="208"/>
      <c r="J373" s="13"/>
      <c r="K373" s="13"/>
      <c r="L373" s="203"/>
      <c r="M373" s="209"/>
      <c r="N373" s="210"/>
      <c r="O373" s="210"/>
      <c r="P373" s="210"/>
      <c r="Q373" s="210"/>
      <c r="R373" s="210"/>
      <c r="S373" s="210"/>
      <c r="T373" s="21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05" t="s">
        <v>160</v>
      </c>
      <c r="AU373" s="205" t="s">
        <v>87</v>
      </c>
      <c r="AV373" s="13" t="s">
        <v>87</v>
      </c>
      <c r="AW373" s="13" t="s">
        <v>30</v>
      </c>
      <c r="AX373" s="13" t="s">
        <v>79</v>
      </c>
      <c r="AY373" s="205" t="s">
        <v>152</v>
      </c>
    </row>
    <row r="374" s="2" customFormat="1" ht="16.5" customHeight="1">
      <c r="A374" s="38"/>
      <c r="B374" s="188"/>
      <c r="C374" s="189" t="s">
        <v>543</v>
      </c>
      <c r="D374" s="189" t="s">
        <v>154</v>
      </c>
      <c r="E374" s="190" t="s">
        <v>544</v>
      </c>
      <c r="F374" s="191" t="s">
        <v>545</v>
      </c>
      <c r="G374" s="192" t="s">
        <v>444</v>
      </c>
      <c r="H374" s="193">
        <v>195</v>
      </c>
      <c r="I374" s="194"/>
      <c r="J374" s="193">
        <f>ROUND(I374*H374,3)</f>
        <v>0</v>
      </c>
      <c r="K374" s="195"/>
      <c r="L374" s="39"/>
      <c r="M374" s="196" t="s">
        <v>1</v>
      </c>
      <c r="N374" s="197" t="s">
        <v>41</v>
      </c>
      <c r="O374" s="82"/>
      <c r="P374" s="198">
        <f>O374*H374</f>
        <v>0</v>
      </c>
      <c r="Q374" s="198">
        <v>0</v>
      </c>
      <c r="R374" s="198">
        <f>Q374*H374</f>
        <v>0</v>
      </c>
      <c r="S374" s="198">
        <v>0</v>
      </c>
      <c r="T374" s="199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00" t="s">
        <v>158</v>
      </c>
      <c r="AT374" s="200" t="s">
        <v>154</v>
      </c>
      <c r="AU374" s="200" t="s">
        <v>87</v>
      </c>
      <c r="AY374" s="19" t="s">
        <v>152</v>
      </c>
      <c r="BE374" s="201">
        <f>IF(N374="základná",J374,0)</f>
        <v>0</v>
      </c>
      <c r="BF374" s="201">
        <f>IF(N374="znížená",J374,0)</f>
        <v>0</v>
      </c>
      <c r="BG374" s="201">
        <f>IF(N374="zákl. prenesená",J374,0)</f>
        <v>0</v>
      </c>
      <c r="BH374" s="201">
        <f>IF(N374="zníž. prenesená",J374,0)</f>
        <v>0</v>
      </c>
      <c r="BI374" s="201">
        <f>IF(N374="nulová",J374,0)</f>
        <v>0</v>
      </c>
      <c r="BJ374" s="19" t="s">
        <v>87</v>
      </c>
      <c r="BK374" s="202">
        <f>ROUND(I374*H374,3)</f>
        <v>0</v>
      </c>
      <c r="BL374" s="19" t="s">
        <v>158</v>
      </c>
      <c r="BM374" s="200" t="s">
        <v>546</v>
      </c>
    </row>
    <row r="375" s="2" customFormat="1" ht="33" customHeight="1">
      <c r="A375" s="38"/>
      <c r="B375" s="188"/>
      <c r="C375" s="235" t="s">
        <v>547</v>
      </c>
      <c r="D375" s="235" t="s">
        <v>378</v>
      </c>
      <c r="E375" s="236" t="s">
        <v>548</v>
      </c>
      <c r="F375" s="237" t="s">
        <v>549</v>
      </c>
      <c r="G375" s="238" t="s">
        <v>444</v>
      </c>
      <c r="H375" s="239">
        <v>200</v>
      </c>
      <c r="I375" s="240"/>
      <c r="J375" s="239">
        <f>ROUND(I375*H375,3)</f>
        <v>0</v>
      </c>
      <c r="K375" s="241"/>
      <c r="L375" s="242"/>
      <c r="M375" s="243" t="s">
        <v>1</v>
      </c>
      <c r="N375" s="244" t="s">
        <v>41</v>
      </c>
      <c r="O375" s="82"/>
      <c r="P375" s="198">
        <f>O375*H375</f>
        <v>0</v>
      </c>
      <c r="Q375" s="198">
        <v>0.00014999999999999999</v>
      </c>
      <c r="R375" s="198">
        <f>Q375*H375</f>
        <v>0.029999999999999999</v>
      </c>
      <c r="S375" s="198">
        <v>0</v>
      </c>
      <c r="T375" s="199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00" t="s">
        <v>195</v>
      </c>
      <c r="AT375" s="200" t="s">
        <v>378</v>
      </c>
      <c r="AU375" s="200" t="s">
        <v>87</v>
      </c>
      <c r="AY375" s="19" t="s">
        <v>152</v>
      </c>
      <c r="BE375" s="201">
        <f>IF(N375="základná",J375,0)</f>
        <v>0</v>
      </c>
      <c r="BF375" s="201">
        <f>IF(N375="znížená",J375,0)</f>
        <v>0</v>
      </c>
      <c r="BG375" s="201">
        <f>IF(N375="zákl. prenesená",J375,0)</f>
        <v>0</v>
      </c>
      <c r="BH375" s="201">
        <f>IF(N375="zníž. prenesená",J375,0)</f>
        <v>0</v>
      </c>
      <c r="BI375" s="201">
        <f>IF(N375="nulová",J375,0)</f>
        <v>0</v>
      </c>
      <c r="BJ375" s="19" t="s">
        <v>87</v>
      </c>
      <c r="BK375" s="202">
        <f>ROUND(I375*H375,3)</f>
        <v>0</v>
      </c>
      <c r="BL375" s="19" t="s">
        <v>158</v>
      </c>
      <c r="BM375" s="200" t="s">
        <v>550</v>
      </c>
    </row>
    <row r="376" s="2" customFormat="1" ht="24.15" customHeight="1">
      <c r="A376" s="38"/>
      <c r="B376" s="188"/>
      <c r="C376" s="189" t="s">
        <v>551</v>
      </c>
      <c r="D376" s="189" t="s">
        <v>154</v>
      </c>
      <c r="E376" s="190" t="s">
        <v>552</v>
      </c>
      <c r="F376" s="191" t="s">
        <v>553</v>
      </c>
      <c r="G376" s="192" t="s">
        <v>227</v>
      </c>
      <c r="H376" s="193">
        <v>155.56999999999999</v>
      </c>
      <c r="I376" s="194"/>
      <c r="J376" s="193">
        <f>ROUND(I376*H376,3)</f>
        <v>0</v>
      </c>
      <c r="K376" s="195"/>
      <c r="L376" s="39"/>
      <c r="M376" s="196" t="s">
        <v>1</v>
      </c>
      <c r="N376" s="197" t="s">
        <v>41</v>
      </c>
      <c r="O376" s="82"/>
      <c r="P376" s="198">
        <f>O376*H376</f>
        <v>0</v>
      </c>
      <c r="Q376" s="198">
        <v>0.005202</v>
      </c>
      <c r="R376" s="198">
        <f>Q376*H376</f>
        <v>0.80927514</v>
      </c>
      <c r="S376" s="198">
        <v>0</v>
      </c>
      <c r="T376" s="199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00" t="s">
        <v>158</v>
      </c>
      <c r="AT376" s="200" t="s">
        <v>154</v>
      </c>
      <c r="AU376" s="200" t="s">
        <v>87</v>
      </c>
      <c r="AY376" s="19" t="s">
        <v>152</v>
      </c>
      <c r="BE376" s="201">
        <f>IF(N376="základná",J376,0)</f>
        <v>0</v>
      </c>
      <c r="BF376" s="201">
        <f>IF(N376="znížená",J376,0)</f>
        <v>0</v>
      </c>
      <c r="BG376" s="201">
        <f>IF(N376="zákl. prenesená",J376,0)</f>
        <v>0</v>
      </c>
      <c r="BH376" s="201">
        <f>IF(N376="zníž. prenesená",J376,0)</f>
        <v>0</v>
      </c>
      <c r="BI376" s="201">
        <f>IF(N376="nulová",J376,0)</f>
        <v>0</v>
      </c>
      <c r="BJ376" s="19" t="s">
        <v>87</v>
      </c>
      <c r="BK376" s="202">
        <f>ROUND(I376*H376,3)</f>
        <v>0</v>
      </c>
      <c r="BL376" s="19" t="s">
        <v>158</v>
      </c>
      <c r="BM376" s="200" t="s">
        <v>554</v>
      </c>
    </row>
    <row r="377" s="15" customFormat="1">
      <c r="A377" s="15"/>
      <c r="B377" s="220"/>
      <c r="C377" s="15"/>
      <c r="D377" s="204" t="s">
        <v>160</v>
      </c>
      <c r="E377" s="221" t="s">
        <v>1</v>
      </c>
      <c r="F377" s="222" t="s">
        <v>534</v>
      </c>
      <c r="G377" s="15"/>
      <c r="H377" s="221" t="s">
        <v>1</v>
      </c>
      <c r="I377" s="223"/>
      <c r="J377" s="15"/>
      <c r="K377" s="15"/>
      <c r="L377" s="220"/>
      <c r="M377" s="224"/>
      <c r="N377" s="225"/>
      <c r="O377" s="225"/>
      <c r="P377" s="225"/>
      <c r="Q377" s="225"/>
      <c r="R377" s="225"/>
      <c r="S377" s="225"/>
      <c r="T377" s="226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21" t="s">
        <v>160</v>
      </c>
      <c r="AU377" s="221" t="s">
        <v>87</v>
      </c>
      <c r="AV377" s="15" t="s">
        <v>79</v>
      </c>
      <c r="AW377" s="15" t="s">
        <v>30</v>
      </c>
      <c r="AX377" s="15" t="s">
        <v>75</v>
      </c>
      <c r="AY377" s="221" t="s">
        <v>152</v>
      </c>
    </row>
    <row r="378" s="13" customFormat="1">
      <c r="A378" s="13"/>
      <c r="B378" s="203"/>
      <c r="C378" s="13"/>
      <c r="D378" s="204" t="s">
        <v>160</v>
      </c>
      <c r="E378" s="205" t="s">
        <v>1</v>
      </c>
      <c r="F378" s="206" t="s">
        <v>535</v>
      </c>
      <c r="G378" s="13"/>
      <c r="H378" s="207">
        <v>39.890000000000001</v>
      </c>
      <c r="I378" s="208"/>
      <c r="J378" s="13"/>
      <c r="K378" s="13"/>
      <c r="L378" s="203"/>
      <c r="M378" s="209"/>
      <c r="N378" s="210"/>
      <c r="O378" s="210"/>
      <c r="P378" s="210"/>
      <c r="Q378" s="210"/>
      <c r="R378" s="210"/>
      <c r="S378" s="210"/>
      <c r="T378" s="211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05" t="s">
        <v>160</v>
      </c>
      <c r="AU378" s="205" t="s">
        <v>87</v>
      </c>
      <c r="AV378" s="13" t="s">
        <v>87</v>
      </c>
      <c r="AW378" s="13" t="s">
        <v>30</v>
      </c>
      <c r="AX378" s="13" t="s">
        <v>75</v>
      </c>
      <c r="AY378" s="205" t="s">
        <v>152</v>
      </c>
    </row>
    <row r="379" s="13" customFormat="1">
      <c r="A379" s="13"/>
      <c r="B379" s="203"/>
      <c r="C379" s="13"/>
      <c r="D379" s="204" t="s">
        <v>160</v>
      </c>
      <c r="E379" s="205" t="s">
        <v>1</v>
      </c>
      <c r="F379" s="206" t="s">
        <v>536</v>
      </c>
      <c r="G379" s="13"/>
      <c r="H379" s="207">
        <v>9.5999999999999996</v>
      </c>
      <c r="I379" s="208"/>
      <c r="J379" s="13"/>
      <c r="K379" s="13"/>
      <c r="L379" s="203"/>
      <c r="M379" s="209"/>
      <c r="N379" s="210"/>
      <c r="O379" s="210"/>
      <c r="P379" s="210"/>
      <c r="Q379" s="210"/>
      <c r="R379" s="210"/>
      <c r="S379" s="210"/>
      <c r="T379" s="211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05" t="s">
        <v>160</v>
      </c>
      <c r="AU379" s="205" t="s">
        <v>87</v>
      </c>
      <c r="AV379" s="13" t="s">
        <v>87</v>
      </c>
      <c r="AW379" s="13" t="s">
        <v>30</v>
      </c>
      <c r="AX379" s="13" t="s">
        <v>75</v>
      </c>
      <c r="AY379" s="205" t="s">
        <v>152</v>
      </c>
    </row>
    <row r="380" s="13" customFormat="1">
      <c r="A380" s="13"/>
      <c r="B380" s="203"/>
      <c r="C380" s="13"/>
      <c r="D380" s="204" t="s">
        <v>160</v>
      </c>
      <c r="E380" s="205" t="s">
        <v>1</v>
      </c>
      <c r="F380" s="206" t="s">
        <v>537</v>
      </c>
      <c r="G380" s="13"/>
      <c r="H380" s="207">
        <v>106.08</v>
      </c>
      <c r="I380" s="208"/>
      <c r="J380" s="13"/>
      <c r="K380" s="13"/>
      <c r="L380" s="203"/>
      <c r="M380" s="209"/>
      <c r="N380" s="210"/>
      <c r="O380" s="210"/>
      <c r="P380" s="210"/>
      <c r="Q380" s="210"/>
      <c r="R380" s="210"/>
      <c r="S380" s="210"/>
      <c r="T380" s="21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05" t="s">
        <v>160</v>
      </c>
      <c r="AU380" s="205" t="s">
        <v>87</v>
      </c>
      <c r="AV380" s="13" t="s">
        <v>87</v>
      </c>
      <c r="AW380" s="13" t="s">
        <v>30</v>
      </c>
      <c r="AX380" s="13" t="s">
        <v>75</v>
      </c>
      <c r="AY380" s="205" t="s">
        <v>152</v>
      </c>
    </row>
    <row r="381" s="14" customFormat="1">
      <c r="A381" s="14"/>
      <c r="B381" s="212"/>
      <c r="C381" s="14"/>
      <c r="D381" s="204" t="s">
        <v>160</v>
      </c>
      <c r="E381" s="213" t="s">
        <v>1</v>
      </c>
      <c r="F381" s="214" t="s">
        <v>164</v>
      </c>
      <c r="G381" s="14"/>
      <c r="H381" s="215">
        <v>155.56999999999999</v>
      </c>
      <c r="I381" s="216"/>
      <c r="J381" s="14"/>
      <c r="K381" s="14"/>
      <c r="L381" s="212"/>
      <c r="M381" s="217"/>
      <c r="N381" s="218"/>
      <c r="O381" s="218"/>
      <c r="P381" s="218"/>
      <c r="Q381" s="218"/>
      <c r="R381" s="218"/>
      <c r="S381" s="218"/>
      <c r="T381" s="219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13" t="s">
        <v>160</v>
      </c>
      <c r="AU381" s="213" t="s">
        <v>87</v>
      </c>
      <c r="AV381" s="14" t="s">
        <v>158</v>
      </c>
      <c r="AW381" s="14" t="s">
        <v>30</v>
      </c>
      <c r="AX381" s="14" t="s">
        <v>79</v>
      </c>
      <c r="AY381" s="213" t="s">
        <v>152</v>
      </c>
    </row>
    <row r="382" s="2" customFormat="1" ht="24.15" customHeight="1">
      <c r="A382" s="38"/>
      <c r="B382" s="188"/>
      <c r="C382" s="189" t="s">
        <v>555</v>
      </c>
      <c r="D382" s="189" t="s">
        <v>154</v>
      </c>
      <c r="E382" s="190" t="s">
        <v>556</v>
      </c>
      <c r="F382" s="191" t="s">
        <v>557</v>
      </c>
      <c r="G382" s="192" t="s">
        <v>444</v>
      </c>
      <c r="H382" s="193">
        <v>15.4</v>
      </c>
      <c r="I382" s="194"/>
      <c r="J382" s="193">
        <f>ROUND(I382*H382,3)</f>
        <v>0</v>
      </c>
      <c r="K382" s="195"/>
      <c r="L382" s="39"/>
      <c r="M382" s="196" t="s">
        <v>1</v>
      </c>
      <c r="N382" s="197" t="s">
        <v>41</v>
      </c>
      <c r="O382" s="82"/>
      <c r="P382" s="198">
        <f>O382*H382</f>
        <v>0</v>
      </c>
      <c r="Q382" s="198">
        <v>0.0079399999999999991</v>
      </c>
      <c r="R382" s="198">
        <f>Q382*H382</f>
        <v>0.122276</v>
      </c>
      <c r="S382" s="198">
        <v>0</v>
      </c>
      <c r="T382" s="199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00" t="s">
        <v>158</v>
      </c>
      <c r="AT382" s="200" t="s">
        <v>154</v>
      </c>
      <c r="AU382" s="200" t="s">
        <v>87</v>
      </c>
      <c r="AY382" s="19" t="s">
        <v>152</v>
      </c>
      <c r="BE382" s="201">
        <f>IF(N382="základná",J382,0)</f>
        <v>0</v>
      </c>
      <c r="BF382" s="201">
        <f>IF(N382="znížená",J382,0)</f>
        <v>0</v>
      </c>
      <c r="BG382" s="201">
        <f>IF(N382="zákl. prenesená",J382,0)</f>
        <v>0</v>
      </c>
      <c r="BH382" s="201">
        <f>IF(N382="zníž. prenesená",J382,0)</f>
        <v>0</v>
      </c>
      <c r="BI382" s="201">
        <f>IF(N382="nulová",J382,0)</f>
        <v>0</v>
      </c>
      <c r="BJ382" s="19" t="s">
        <v>87</v>
      </c>
      <c r="BK382" s="202">
        <f>ROUND(I382*H382,3)</f>
        <v>0</v>
      </c>
      <c r="BL382" s="19" t="s">
        <v>158</v>
      </c>
      <c r="BM382" s="200" t="s">
        <v>558</v>
      </c>
    </row>
    <row r="383" s="13" customFormat="1">
      <c r="A383" s="13"/>
      <c r="B383" s="203"/>
      <c r="C383" s="13"/>
      <c r="D383" s="204" t="s">
        <v>160</v>
      </c>
      <c r="E383" s="205" t="s">
        <v>1</v>
      </c>
      <c r="F383" s="206" t="s">
        <v>559</v>
      </c>
      <c r="G383" s="13"/>
      <c r="H383" s="207">
        <v>15.4</v>
      </c>
      <c r="I383" s="208"/>
      <c r="J383" s="13"/>
      <c r="K383" s="13"/>
      <c r="L383" s="203"/>
      <c r="M383" s="209"/>
      <c r="N383" s="210"/>
      <c r="O383" s="210"/>
      <c r="P383" s="210"/>
      <c r="Q383" s="210"/>
      <c r="R383" s="210"/>
      <c r="S383" s="210"/>
      <c r="T383" s="211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05" t="s">
        <v>160</v>
      </c>
      <c r="AU383" s="205" t="s">
        <v>87</v>
      </c>
      <c r="AV383" s="13" t="s">
        <v>87</v>
      </c>
      <c r="AW383" s="13" t="s">
        <v>30</v>
      </c>
      <c r="AX383" s="13" t="s">
        <v>79</v>
      </c>
      <c r="AY383" s="205" t="s">
        <v>152</v>
      </c>
    </row>
    <row r="384" s="2" customFormat="1" ht="24.15" customHeight="1">
      <c r="A384" s="38"/>
      <c r="B384" s="188"/>
      <c r="C384" s="235" t="s">
        <v>560</v>
      </c>
      <c r="D384" s="235" t="s">
        <v>378</v>
      </c>
      <c r="E384" s="236" t="s">
        <v>561</v>
      </c>
      <c r="F384" s="237" t="s">
        <v>562</v>
      </c>
      <c r="G384" s="238" t="s">
        <v>444</v>
      </c>
      <c r="H384" s="239">
        <v>16</v>
      </c>
      <c r="I384" s="240"/>
      <c r="J384" s="239">
        <f>ROUND(I384*H384,3)</f>
        <v>0</v>
      </c>
      <c r="K384" s="241"/>
      <c r="L384" s="242"/>
      <c r="M384" s="243" t="s">
        <v>1</v>
      </c>
      <c r="N384" s="244" t="s">
        <v>41</v>
      </c>
      <c r="O384" s="82"/>
      <c r="P384" s="198">
        <f>O384*H384</f>
        <v>0</v>
      </c>
      <c r="Q384" s="198">
        <v>0.00148</v>
      </c>
      <c r="R384" s="198">
        <f>Q384*H384</f>
        <v>0.02368</v>
      </c>
      <c r="S384" s="198">
        <v>0</v>
      </c>
      <c r="T384" s="199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00" t="s">
        <v>195</v>
      </c>
      <c r="AT384" s="200" t="s">
        <v>378</v>
      </c>
      <c r="AU384" s="200" t="s">
        <v>87</v>
      </c>
      <c r="AY384" s="19" t="s">
        <v>152</v>
      </c>
      <c r="BE384" s="201">
        <f>IF(N384="základná",J384,0)</f>
        <v>0</v>
      </c>
      <c r="BF384" s="201">
        <f>IF(N384="znížená",J384,0)</f>
        <v>0</v>
      </c>
      <c r="BG384" s="201">
        <f>IF(N384="zákl. prenesená",J384,0)</f>
        <v>0</v>
      </c>
      <c r="BH384" s="201">
        <f>IF(N384="zníž. prenesená",J384,0)</f>
        <v>0</v>
      </c>
      <c r="BI384" s="201">
        <f>IF(N384="nulová",J384,0)</f>
        <v>0</v>
      </c>
      <c r="BJ384" s="19" t="s">
        <v>87</v>
      </c>
      <c r="BK384" s="202">
        <f>ROUND(I384*H384,3)</f>
        <v>0</v>
      </c>
      <c r="BL384" s="19" t="s">
        <v>158</v>
      </c>
      <c r="BM384" s="200" t="s">
        <v>563</v>
      </c>
    </row>
    <row r="385" s="2" customFormat="1" ht="21.75" customHeight="1">
      <c r="A385" s="38"/>
      <c r="B385" s="188"/>
      <c r="C385" s="235" t="s">
        <v>564</v>
      </c>
      <c r="D385" s="235" t="s">
        <v>378</v>
      </c>
      <c r="E385" s="236" t="s">
        <v>565</v>
      </c>
      <c r="F385" s="237" t="s">
        <v>566</v>
      </c>
      <c r="G385" s="238" t="s">
        <v>279</v>
      </c>
      <c r="H385" s="239">
        <v>10</v>
      </c>
      <c r="I385" s="240"/>
      <c r="J385" s="239">
        <f>ROUND(I385*H385,3)</f>
        <v>0</v>
      </c>
      <c r="K385" s="241"/>
      <c r="L385" s="242"/>
      <c r="M385" s="243" t="s">
        <v>1</v>
      </c>
      <c r="N385" s="244" t="s">
        <v>41</v>
      </c>
      <c r="O385" s="82"/>
      <c r="P385" s="198">
        <f>O385*H385</f>
        <v>0</v>
      </c>
      <c r="Q385" s="198">
        <v>0.00010000000000000001</v>
      </c>
      <c r="R385" s="198">
        <f>Q385*H385</f>
        <v>0.001</v>
      </c>
      <c r="S385" s="198">
        <v>0</v>
      </c>
      <c r="T385" s="199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00" t="s">
        <v>195</v>
      </c>
      <c r="AT385" s="200" t="s">
        <v>378</v>
      </c>
      <c r="AU385" s="200" t="s">
        <v>87</v>
      </c>
      <c r="AY385" s="19" t="s">
        <v>152</v>
      </c>
      <c r="BE385" s="201">
        <f>IF(N385="základná",J385,0)</f>
        <v>0</v>
      </c>
      <c r="BF385" s="201">
        <f>IF(N385="znížená",J385,0)</f>
        <v>0</v>
      </c>
      <c r="BG385" s="201">
        <f>IF(N385="zákl. prenesená",J385,0)</f>
        <v>0</v>
      </c>
      <c r="BH385" s="201">
        <f>IF(N385="zníž. prenesená",J385,0)</f>
        <v>0</v>
      </c>
      <c r="BI385" s="201">
        <f>IF(N385="nulová",J385,0)</f>
        <v>0</v>
      </c>
      <c r="BJ385" s="19" t="s">
        <v>87</v>
      </c>
      <c r="BK385" s="202">
        <f>ROUND(I385*H385,3)</f>
        <v>0</v>
      </c>
      <c r="BL385" s="19" t="s">
        <v>158</v>
      </c>
      <c r="BM385" s="200" t="s">
        <v>567</v>
      </c>
    </row>
    <row r="386" s="12" customFormat="1" ht="22.8" customHeight="1">
      <c r="A386" s="12"/>
      <c r="B386" s="175"/>
      <c r="C386" s="12"/>
      <c r="D386" s="176" t="s">
        <v>74</v>
      </c>
      <c r="E386" s="186" t="s">
        <v>199</v>
      </c>
      <c r="F386" s="186" t="s">
        <v>568</v>
      </c>
      <c r="G386" s="12"/>
      <c r="H386" s="12"/>
      <c r="I386" s="178"/>
      <c r="J386" s="187">
        <f>BK386</f>
        <v>0</v>
      </c>
      <c r="K386" s="12"/>
      <c r="L386" s="175"/>
      <c r="M386" s="180"/>
      <c r="N386" s="181"/>
      <c r="O386" s="181"/>
      <c r="P386" s="182">
        <f>SUM(P387:P434)</f>
        <v>0</v>
      </c>
      <c r="Q386" s="181"/>
      <c r="R386" s="182">
        <f>SUM(R387:R434)</f>
        <v>38.752338714349996</v>
      </c>
      <c r="S386" s="181"/>
      <c r="T386" s="183">
        <f>SUM(T387:T434)</f>
        <v>1.1939600000000001</v>
      </c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R386" s="176" t="s">
        <v>79</v>
      </c>
      <c r="AT386" s="184" t="s">
        <v>74</v>
      </c>
      <c r="AU386" s="184" t="s">
        <v>79</v>
      </c>
      <c r="AY386" s="176" t="s">
        <v>152</v>
      </c>
      <c r="BK386" s="185">
        <f>SUM(BK387:BK434)</f>
        <v>0</v>
      </c>
    </row>
    <row r="387" s="2" customFormat="1" ht="37.8" customHeight="1">
      <c r="A387" s="38"/>
      <c r="B387" s="188"/>
      <c r="C387" s="189" t="s">
        <v>569</v>
      </c>
      <c r="D387" s="189" t="s">
        <v>154</v>
      </c>
      <c r="E387" s="190" t="s">
        <v>570</v>
      </c>
      <c r="F387" s="191" t="s">
        <v>571</v>
      </c>
      <c r="G387" s="192" t="s">
        <v>444</v>
      </c>
      <c r="H387" s="193">
        <v>31.300000000000001</v>
      </c>
      <c r="I387" s="194"/>
      <c r="J387" s="193">
        <f>ROUND(I387*H387,3)</f>
        <v>0</v>
      </c>
      <c r="K387" s="195"/>
      <c r="L387" s="39"/>
      <c r="M387" s="196" t="s">
        <v>1</v>
      </c>
      <c r="N387" s="197" t="s">
        <v>41</v>
      </c>
      <c r="O387" s="82"/>
      <c r="P387" s="198">
        <f>O387*H387</f>
        <v>0</v>
      </c>
      <c r="Q387" s="198">
        <v>0.098529599999999995</v>
      </c>
      <c r="R387" s="198">
        <f>Q387*H387</f>
        <v>3.08397648</v>
      </c>
      <c r="S387" s="198">
        <v>0</v>
      </c>
      <c r="T387" s="199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00" t="s">
        <v>158</v>
      </c>
      <c r="AT387" s="200" t="s">
        <v>154</v>
      </c>
      <c r="AU387" s="200" t="s">
        <v>87</v>
      </c>
      <c r="AY387" s="19" t="s">
        <v>152</v>
      </c>
      <c r="BE387" s="201">
        <f>IF(N387="základná",J387,0)</f>
        <v>0</v>
      </c>
      <c r="BF387" s="201">
        <f>IF(N387="znížená",J387,0)</f>
        <v>0</v>
      </c>
      <c r="BG387" s="201">
        <f>IF(N387="zákl. prenesená",J387,0)</f>
        <v>0</v>
      </c>
      <c r="BH387" s="201">
        <f>IF(N387="zníž. prenesená",J387,0)</f>
        <v>0</v>
      </c>
      <c r="BI387" s="201">
        <f>IF(N387="nulová",J387,0)</f>
        <v>0</v>
      </c>
      <c r="BJ387" s="19" t="s">
        <v>87</v>
      </c>
      <c r="BK387" s="202">
        <f>ROUND(I387*H387,3)</f>
        <v>0</v>
      </c>
      <c r="BL387" s="19" t="s">
        <v>158</v>
      </c>
      <c r="BM387" s="200" t="s">
        <v>572</v>
      </c>
    </row>
    <row r="388" s="15" customFormat="1">
      <c r="A388" s="15"/>
      <c r="B388" s="220"/>
      <c r="C388" s="15"/>
      <c r="D388" s="204" t="s">
        <v>160</v>
      </c>
      <c r="E388" s="221" t="s">
        <v>1</v>
      </c>
      <c r="F388" s="222" t="s">
        <v>397</v>
      </c>
      <c r="G388" s="15"/>
      <c r="H388" s="221" t="s">
        <v>1</v>
      </c>
      <c r="I388" s="223"/>
      <c r="J388" s="15"/>
      <c r="K388" s="15"/>
      <c r="L388" s="220"/>
      <c r="M388" s="224"/>
      <c r="N388" s="225"/>
      <c r="O388" s="225"/>
      <c r="P388" s="225"/>
      <c r="Q388" s="225"/>
      <c r="R388" s="225"/>
      <c r="S388" s="225"/>
      <c r="T388" s="226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21" t="s">
        <v>160</v>
      </c>
      <c r="AU388" s="221" t="s">
        <v>87</v>
      </c>
      <c r="AV388" s="15" t="s">
        <v>79</v>
      </c>
      <c r="AW388" s="15" t="s">
        <v>30</v>
      </c>
      <c r="AX388" s="15" t="s">
        <v>75</v>
      </c>
      <c r="AY388" s="221" t="s">
        <v>152</v>
      </c>
    </row>
    <row r="389" s="13" customFormat="1">
      <c r="A389" s="13"/>
      <c r="B389" s="203"/>
      <c r="C389" s="13"/>
      <c r="D389" s="204" t="s">
        <v>160</v>
      </c>
      <c r="E389" s="205" t="s">
        <v>1</v>
      </c>
      <c r="F389" s="206" t="s">
        <v>573</v>
      </c>
      <c r="G389" s="13"/>
      <c r="H389" s="207">
        <v>31.300000000000001</v>
      </c>
      <c r="I389" s="208"/>
      <c r="J389" s="13"/>
      <c r="K389" s="13"/>
      <c r="L389" s="203"/>
      <c r="M389" s="209"/>
      <c r="N389" s="210"/>
      <c r="O389" s="210"/>
      <c r="P389" s="210"/>
      <c r="Q389" s="210"/>
      <c r="R389" s="210"/>
      <c r="S389" s="210"/>
      <c r="T389" s="211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05" t="s">
        <v>160</v>
      </c>
      <c r="AU389" s="205" t="s">
        <v>87</v>
      </c>
      <c r="AV389" s="13" t="s">
        <v>87</v>
      </c>
      <c r="AW389" s="13" t="s">
        <v>30</v>
      </c>
      <c r="AX389" s="13" t="s">
        <v>79</v>
      </c>
      <c r="AY389" s="205" t="s">
        <v>152</v>
      </c>
    </row>
    <row r="390" s="2" customFormat="1" ht="24.15" customHeight="1">
      <c r="A390" s="38"/>
      <c r="B390" s="188"/>
      <c r="C390" s="235" t="s">
        <v>574</v>
      </c>
      <c r="D390" s="235" t="s">
        <v>378</v>
      </c>
      <c r="E390" s="236" t="s">
        <v>575</v>
      </c>
      <c r="F390" s="237" t="s">
        <v>576</v>
      </c>
      <c r="G390" s="238" t="s">
        <v>279</v>
      </c>
      <c r="H390" s="239">
        <v>32</v>
      </c>
      <c r="I390" s="240"/>
      <c r="J390" s="239">
        <f>ROUND(I390*H390,3)</f>
        <v>0</v>
      </c>
      <c r="K390" s="241"/>
      <c r="L390" s="242"/>
      <c r="M390" s="243" t="s">
        <v>1</v>
      </c>
      <c r="N390" s="244" t="s">
        <v>41</v>
      </c>
      <c r="O390" s="82"/>
      <c r="P390" s="198">
        <f>O390*H390</f>
        <v>0</v>
      </c>
      <c r="Q390" s="198">
        <v>0.023</v>
      </c>
      <c r="R390" s="198">
        <f>Q390*H390</f>
        <v>0.73599999999999999</v>
      </c>
      <c r="S390" s="198">
        <v>0</v>
      </c>
      <c r="T390" s="199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00" t="s">
        <v>195</v>
      </c>
      <c r="AT390" s="200" t="s">
        <v>378</v>
      </c>
      <c r="AU390" s="200" t="s">
        <v>87</v>
      </c>
      <c r="AY390" s="19" t="s">
        <v>152</v>
      </c>
      <c r="BE390" s="201">
        <f>IF(N390="základná",J390,0)</f>
        <v>0</v>
      </c>
      <c r="BF390" s="201">
        <f>IF(N390="znížená",J390,0)</f>
        <v>0</v>
      </c>
      <c r="BG390" s="201">
        <f>IF(N390="zákl. prenesená",J390,0)</f>
        <v>0</v>
      </c>
      <c r="BH390" s="201">
        <f>IF(N390="zníž. prenesená",J390,0)</f>
        <v>0</v>
      </c>
      <c r="BI390" s="201">
        <f>IF(N390="nulová",J390,0)</f>
        <v>0</v>
      </c>
      <c r="BJ390" s="19" t="s">
        <v>87</v>
      </c>
      <c r="BK390" s="202">
        <f>ROUND(I390*H390,3)</f>
        <v>0</v>
      </c>
      <c r="BL390" s="19" t="s">
        <v>158</v>
      </c>
      <c r="BM390" s="200" t="s">
        <v>577</v>
      </c>
    </row>
    <row r="391" s="13" customFormat="1">
      <c r="A391" s="13"/>
      <c r="B391" s="203"/>
      <c r="C391" s="13"/>
      <c r="D391" s="204" t="s">
        <v>160</v>
      </c>
      <c r="E391" s="205" t="s">
        <v>1</v>
      </c>
      <c r="F391" s="206" t="s">
        <v>578</v>
      </c>
      <c r="G391" s="13"/>
      <c r="H391" s="207">
        <v>31.613</v>
      </c>
      <c r="I391" s="208"/>
      <c r="J391" s="13"/>
      <c r="K391" s="13"/>
      <c r="L391" s="203"/>
      <c r="M391" s="209"/>
      <c r="N391" s="210"/>
      <c r="O391" s="210"/>
      <c r="P391" s="210"/>
      <c r="Q391" s="210"/>
      <c r="R391" s="210"/>
      <c r="S391" s="210"/>
      <c r="T391" s="211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05" t="s">
        <v>160</v>
      </c>
      <c r="AU391" s="205" t="s">
        <v>87</v>
      </c>
      <c r="AV391" s="13" t="s">
        <v>87</v>
      </c>
      <c r="AW391" s="13" t="s">
        <v>30</v>
      </c>
      <c r="AX391" s="13" t="s">
        <v>75</v>
      </c>
      <c r="AY391" s="205" t="s">
        <v>152</v>
      </c>
    </row>
    <row r="392" s="13" customFormat="1">
      <c r="A392" s="13"/>
      <c r="B392" s="203"/>
      <c r="C392" s="13"/>
      <c r="D392" s="204" t="s">
        <v>160</v>
      </c>
      <c r="E392" s="205" t="s">
        <v>1</v>
      </c>
      <c r="F392" s="206" t="s">
        <v>579</v>
      </c>
      <c r="G392" s="13"/>
      <c r="H392" s="207">
        <v>32</v>
      </c>
      <c r="I392" s="208"/>
      <c r="J392" s="13"/>
      <c r="K392" s="13"/>
      <c r="L392" s="203"/>
      <c r="M392" s="209"/>
      <c r="N392" s="210"/>
      <c r="O392" s="210"/>
      <c r="P392" s="210"/>
      <c r="Q392" s="210"/>
      <c r="R392" s="210"/>
      <c r="S392" s="210"/>
      <c r="T392" s="21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05" t="s">
        <v>160</v>
      </c>
      <c r="AU392" s="205" t="s">
        <v>87</v>
      </c>
      <c r="AV392" s="13" t="s">
        <v>87</v>
      </c>
      <c r="AW392" s="13" t="s">
        <v>30</v>
      </c>
      <c r="AX392" s="13" t="s">
        <v>79</v>
      </c>
      <c r="AY392" s="205" t="s">
        <v>152</v>
      </c>
    </row>
    <row r="393" s="2" customFormat="1" ht="24.15" customHeight="1">
      <c r="A393" s="38"/>
      <c r="B393" s="188"/>
      <c r="C393" s="189" t="s">
        <v>580</v>
      </c>
      <c r="D393" s="189" t="s">
        <v>154</v>
      </c>
      <c r="E393" s="190" t="s">
        <v>581</v>
      </c>
      <c r="F393" s="191" t="s">
        <v>582</v>
      </c>
      <c r="G393" s="192" t="s">
        <v>227</v>
      </c>
      <c r="H393" s="193">
        <v>2.3999999999999999</v>
      </c>
      <c r="I393" s="194"/>
      <c r="J393" s="193">
        <f>ROUND(I393*H393,3)</f>
        <v>0</v>
      </c>
      <c r="K393" s="195"/>
      <c r="L393" s="39"/>
      <c r="M393" s="196" t="s">
        <v>1</v>
      </c>
      <c r="N393" s="197" t="s">
        <v>41</v>
      </c>
      <c r="O393" s="82"/>
      <c r="P393" s="198">
        <f>O393*H393</f>
        <v>0</v>
      </c>
      <c r="Q393" s="198">
        <v>0.00042000000000000002</v>
      </c>
      <c r="R393" s="198">
        <f>Q393*H393</f>
        <v>0.001008</v>
      </c>
      <c r="S393" s="198">
        <v>0</v>
      </c>
      <c r="T393" s="199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00" t="s">
        <v>158</v>
      </c>
      <c r="AT393" s="200" t="s">
        <v>154</v>
      </c>
      <c r="AU393" s="200" t="s">
        <v>87</v>
      </c>
      <c r="AY393" s="19" t="s">
        <v>152</v>
      </c>
      <c r="BE393" s="201">
        <f>IF(N393="základná",J393,0)</f>
        <v>0</v>
      </c>
      <c r="BF393" s="201">
        <f>IF(N393="znížená",J393,0)</f>
        <v>0</v>
      </c>
      <c r="BG393" s="201">
        <f>IF(N393="zákl. prenesená",J393,0)</f>
        <v>0</v>
      </c>
      <c r="BH393" s="201">
        <f>IF(N393="zníž. prenesená",J393,0)</f>
        <v>0</v>
      </c>
      <c r="BI393" s="201">
        <f>IF(N393="nulová",J393,0)</f>
        <v>0</v>
      </c>
      <c r="BJ393" s="19" t="s">
        <v>87</v>
      </c>
      <c r="BK393" s="202">
        <f>ROUND(I393*H393,3)</f>
        <v>0</v>
      </c>
      <c r="BL393" s="19" t="s">
        <v>158</v>
      </c>
      <c r="BM393" s="200" t="s">
        <v>583</v>
      </c>
    </row>
    <row r="394" s="13" customFormat="1">
      <c r="A394" s="13"/>
      <c r="B394" s="203"/>
      <c r="C394" s="13"/>
      <c r="D394" s="204" t="s">
        <v>160</v>
      </c>
      <c r="E394" s="205" t="s">
        <v>1</v>
      </c>
      <c r="F394" s="206" t="s">
        <v>584</v>
      </c>
      <c r="G394" s="13"/>
      <c r="H394" s="207">
        <v>2.3999999999999999</v>
      </c>
      <c r="I394" s="208"/>
      <c r="J394" s="13"/>
      <c r="K394" s="13"/>
      <c r="L394" s="203"/>
      <c r="M394" s="209"/>
      <c r="N394" s="210"/>
      <c r="O394" s="210"/>
      <c r="P394" s="210"/>
      <c r="Q394" s="210"/>
      <c r="R394" s="210"/>
      <c r="S394" s="210"/>
      <c r="T394" s="211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05" t="s">
        <v>160</v>
      </c>
      <c r="AU394" s="205" t="s">
        <v>87</v>
      </c>
      <c r="AV394" s="13" t="s">
        <v>87</v>
      </c>
      <c r="AW394" s="13" t="s">
        <v>30</v>
      </c>
      <c r="AX394" s="13" t="s">
        <v>79</v>
      </c>
      <c r="AY394" s="205" t="s">
        <v>152</v>
      </c>
    </row>
    <row r="395" s="2" customFormat="1" ht="21.75" customHeight="1">
      <c r="A395" s="38"/>
      <c r="B395" s="188"/>
      <c r="C395" s="189" t="s">
        <v>585</v>
      </c>
      <c r="D395" s="189" t="s">
        <v>154</v>
      </c>
      <c r="E395" s="190" t="s">
        <v>586</v>
      </c>
      <c r="F395" s="191" t="s">
        <v>587</v>
      </c>
      <c r="G395" s="192" t="s">
        <v>227</v>
      </c>
      <c r="H395" s="193">
        <v>2</v>
      </c>
      <c r="I395" s="194"/>
      <c r="J395" s="193">
        <f>ROUND(I395*H395,3)</f>
        <v>0</v>
      </c>
      <c r="K395" s="195"/>
      <c r="L395" s="39"/>
      <c r="M395" s="196" t="s">
        <v>1</v>
      </c>
      <c r="N395" s="197" t="s">
        <v>41</v>
      </c>
      <c r="O395" s="82"/>
      <c r="P395" s="198">
        <f>O395*H395</f>
        <v>0</v>
      </c>
      <c r="Q395" s="198">
        <v>0.0024759999999999999</v>
      </c>
      <c r="R395" s="198">
        <f>Q395*H395</f>
        <v>0.0049519999999999998</v>
      </c>
      <c r="S395" s="198">
        <v>0</v>
      </c>
      <c r="T395" s="199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00" t="s">
        <v>158</v>
      </c>
      <c r="AT395" s="200" t="s">
        <v>154</v>
      </c>
      <c r="AU395" s="200" t="s">
        <v>87</v>
      </c>
      <c r="AY395" s="19" t="s">
        <v>152</v>
      </c>
      <c r="BE395" s="201">
        <f>IF(N395="základná",J395,0)</f>
        <v>0</v>
      </c>
      <c r="BF395" s="201">
        <f>IF(N395="znížená",J395,0)</f>
        <v>0</v>
      </c>
      <c r="BG395" s="201">
        <f>IF(N395="zákl. prenesená",J395,0)</f>
        <v>0</v>
      </c>
      <c r="BH395" s="201">
        <f>IF(N395="zníž. prenesená",J395,0)</f>
        <v>0</v>
      </c>
      <c r="BI395" s="201">
        <f>IF(N395="nulová",J395,0)</f>
        <v>0</v>
      </c>
      <c r="BJ395" s="19" t="s">
        <v>87</v>
      </c>
      <c r="BK395" s="202">
        <f>ROUND(I395*H395,3)</f>
        <v>0</v>
      </c>
      <c r="BL395" s="19" t="s">
        <v>158</v>
      </c>
      <c r="BM395" s="200" t="s">
        <v>588</v>
      </c>
    </row>
    <row r="396" s="2" customFormat="1" ht="24.15" customHeight="1">
      <c r="A396" s="38"/>
      <c r="B396" s="188"/>
      <c r="C396" s="189" t="s">
        <v>589</v>
      </c>
      <c r="D396" s="189" t="s">
        <v>154</v>
      </c>
      <c r="E396" s="190" t="s">
        <v>590</v>
      </c>
      <c r="F396" s="191" t="s">
        <v>591</v>
      </c>
      <c r="G396" s="192" t="s">
        <v>444</v>
      </c>
      <c r="H396" s="193">
        <v>15.4</v>
      </c>
      <c r="I396" s="194"/>
      <c r="J396" s="193">
        <f>ROUND(I396*H396,3)</f>
        <v>0</v>
      </c>
      <c r="K396" s="195"/>
      <c r="L396" s="39"/>
      <c r="M396" s="196" t="s">
        <v>1</v>
      </c>
      <c r="N396" s="197" t="s">
        <v>41</v>
      </c>
      <c r="O396" s="82"/>
      <c r="P396" s="198">
        <f>O396*H396</f>
        <v>0</v>
      </c>
      <c r="Q396" s="198">
        <v>5.3999999999999998E-05</v>
      </c>
      <c r="R396" s="198">
        <f>Q396*H396</f>
        <v>0.00083159999999999994</v>
      </c>
      <c r="S396" s="198">
        <v>0</v>
      </c>
      <c r="T396" s="199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00" t="s">
        <v>158</v>
      </c>
      <c r="AT396" s="200" t="s">
        <v>154</v>
      </c>
      <c r="AU396" s="200" t="s">
        <v>87</v>
      </c>
      <c r="AY396" s="19" t="s">
        <v>152</v>
      </c>
      <c r="BE396" s="201">
        <f>IF(N396="základná",J396,0)</f>
        <v>0</v>
      </c>
      <c r="BF396" s="201">
        <f>IF(N396="znížená",J396,0)</f>
        <v>0</v>
      </c>
      <c r="BG396" s="201">
        <f>IF(N396="zákl. prenesená",J396,0)</f>
        <v>0</v>
      </c>
      <c r="BH396" s="201">
        <f>IF(N396="zníž. prenesená",J396,0)</f>
        <v>0</v>
      </c>
      <c r="BI396" s="201">
        <f>IF(N396="nulová",J396,0)</f>
        <v>0</v>
      </c>
      <c r="BJ396" s="19" t="s">
        <v>87</v>
      </c>
      <c r="BK396" s="202">
        <f>ROUND(I396*H396,3)</f>
        <v>0</v>
      </c>
      <c r="BL396" s="19" t="s">
        <v>158</v>
      </c>
      <c r="BM396" s="200" t="s">
        <v>592</v>
      </c>
    </row>
    <row r="397" s="2" customFormat="1" ht="24.15" customHeight="1">
      <c r="A397" s="38"/>
      <c r="B397" s="188"/>
      <c r="C397" s="189" t="s">
        <v>593</v>
      </c>
      <c r="D397" s="189" t="s">
        <v>154</v>
      </c>
      <c r="E397" s="190" t="s">
        <v>594</v>
      </c>
      <c r="F397" s="191" t="s">
        <v>595</v>
      </c>
      <c r="G397" s="192" t="s">
        <v>227</v>
      </c>
      <c r="H397" s="193">
        <v>458.89499999999998</v>
      </c>
      <c r="I397" s="194"/>
      <c r="J397" s="193">
        <f>ROUND(I397*H397,3)</f>
        <v>0</v>
      </c>
      <c r="K397" s="195"/>
      <c r="L397" s="39"/>
      <c r="M397" s="196" t="s">
        <v>1</v>
      </c>
      <c r="N397" s="197" t="s">
        <v>41</v>
      </c>
      <c r="O397" s="82"/>
      <c r="P397" s="198">
        <f>O397*H397</f>
        <v>0</v>
      </c>
      <c r="Q397" s="198">
        <v>0.075953530000000005</v>
      </c>
      <c r="R397" s="198">
        <f>Q397*H397</f>
        <v>34.85469514935</v>
      </c>
      <c r="S397" s="198">
        <v>0</v>
      </c>
      <c r="T397" s="199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00" t="s">
        <v>158</v>
      </c>
      <c r="AT397" s="200" t="s">
        <v>154</v>
      </c>
      <c r="AU397" s="200" t="s">
        <v>87</v>
      </c>
      <c r="AY397" s="19" t="s">
        <v>152</v>
      </c>
      <c r="BE397" s="201">
        <f>IF(N397="základná",J397,0)</f>
        <v>0</v>
      </c>
      <c r="BF397" s="201">
        <f>IF(N397="znížená",J397,0)</f>
        <v>0</v>
      </c>
      <c r="BG397" s="201">
        <f>IF(N397="zákl. prenesená",J397,0)</f>
        <v>0</v>
      </c>
      <c r="BH397" s="201">
        <f>IF(N397="zníž. prenesená",J397,0)</f>
        <v>0</v>
      </c>
      <c r="BI397" s="201">
        <f>IF(N397="nulová",J397,0)</f>
        <v>0</v>
      </c>
      <c r="BJ397" s="19" t="s">
        <v>87</v>
      </c>
      <c r="BK397" s="202">
        <f>ROUND(I397*H397,3)</f>
        <v>0</v>
      </c>
      <c r="BL397" s="19" t="s">
        <v>158</v>
      </c>
      <c r="BM397" s="200" t="s">
        <v>596</v>
      </c>
    </row>
    <row r="398" s="15" customFormat="1">
      <c r="A398" s="15"/>
      <c r="B398" s="220"/>
      <c r="C398" s="15"/>
      <c r="D398" s="204" t="s">
        <v>160</v>
      </c>
      <c r="E398" s="221" t="s">
        <v>1</v>
      </c>
      <c r="F398" s="222" t="s">
        <v>597</v>
      </c>
      <c r="G398" s="15"/>
      <c r="H398" s="221" t="s">
        <v>1</v>
      </c>
      <c r="I398" s="223"/>
      <c r="J398" s="15"/>
      <c r="K398" s="15"/>
      <c r="L398" s="220"/>
      <c r="M398" s="224"/>
      <c r="N398" s="225"/>
      <c r="O398" s="225"/>
      <c r="P398" s="225"/>
      <c r="Q398" s="225"/>
      <c r="R398" s="225"/>
      <c r="S398" s="225"/>
      <c r="T398" s="226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21" t="s">
        <v>160</v>
      </c>
      <c r="AU398" s="221" t="s">
        <v>87</v>
      </c>
      <c r="AV398" s="15" t="s">
        <v>79</v>
      </c>
      <c r="AW398" s="15" t="s">
        <v>30</v>
      </c>
      <c r="AX398" s="15" t="s">
        <v>75</v>
      </c>
      <c r="AY398" s="221" t="s">
        <v>152</v>
      </c>
    </row>
    <row r="399" s="13" customFormat="1">
      <c r="A399" s="13"/>
      <c r="B399" s="203"/>
      <c r="C399" s="13"/>
      <c r="D399" s="204" t="s">
        <v>160</v>
      </c>
      <c r="E399" s="205" t="s">
        <v>1</v>
      </c>
      <c r="F399" s="206" t="s">
        <v>598</v>
      </c>
      <c r="G399" s="13"/>
      <c r="H399" s="207">
        <v>85.724999999999994</v>
      </c>
      <c r="I399" s="208"/>
      <c r="J399" s="13"/>
      <c r="K399" s="13"/>
      <c r="L399" s="203"/>
      <c r="M399" s="209"/>
      <c r="N399" s="210"/>
      <c r="O399" s="210"/>
      <c r="P399" s="210"/>
      <c r="Q399" s="210"/>
      <c r="R399" s="210"/>
      <c r="S399" s="210"/>
      <c r="T399" s="211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05" t="s">
        <v>160</v>
      </c>
      <c r="AU399" s="205" t="s">
        <v>87</v>
      </c>
      <c r="AV399" s="13" t="s">
        <v>87</v>
      </c>
      <c r="AW399" s="13" t="s">
        <v>30</v>
      </c>
      <c r="AX399" s="13" t="s">
        <v>75</v>
      </c>
      <c r="AY399" s="205" t="s">
        <v>152</v>
      </c>
    </row>
    <row r="400" s="13" customFormat="1">
      <c r="A400" s="13"/>
      <c r="B400" s="203"/>
      <c r="C400" s="13"/>
      <c r="D400" s="204" t="s">
        <v>160</v>
      </c>
      <c r="E400" s="205" t="s">
        <v>1</v>
      </c>
      <c r="F400" s="206" t="s">
        <v>599</v>
      </c>
      <c r="G400" s="13"/>
      <c r="H400" s="207">
        <v>155.56999999999999</v>
      </c>
      <c r="I400" s="208"/>
      <c r="J400" s="13"/>
      <c r="K400" s="13"/>
      <c r="L400" s="203"/>
      <c r="M400" s="209"/>
      <c r="N400" s="210"/>
      <c r="O400" s="210"/>
      <c r="P400" s="210"/>
      <c r="Q400" s="210"/>
      <c r="R400" s="210"/>
      <c r="S400" s="210"/>
      <c r="T400" s="21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05" t="s">
        <v>160</v>
      </c>
      <c r="AU400" s="205" t="s">
        <v>87</v>
      </c>
      <c r="AV400" s="13" t="s">
        <v>87</v>
      </c>
      <c r="AW400" s="13" t="s">
        <v>30</v>
      </c>
      <c r="AX400" s="13" t="s">
        <v>75</v>
      </c>
      <c r="AY400" s="205" t="s">
        <v>152</v>
      </c>
    </row>
    <row r="401" s="13" customFormat="1">
      <c r="A401" s="13"/>
      <c r="B401" s="203"/>
      <c r="C401" s="13"/>
      <c r="D401" s="204" t="s">
        <v>160</v>
      </c>
      <c r="E401" s="205" t="s">
        <v>1</v>
      </c>
      <c r="F401" s="206" t="s">
        <v>600</v>
      </c>
      <c r="G401" s="13"/>
      <c r="H401" s="207">
        <v>172</v>
      </c>
      <c r="I401" s="208"/>
      <c r="J401" s="13"/>
      <c r="K401" s="13"/>
      <c r="L401" s="203"/>
      <c r="M401" s="209"/>
      <c r="N401" s="210"/>
      <c r="O401" s="210"/>
      <c r="P401" s="210"/>
      <c r="Q401" s="210"/>
      <c r="R401" s="210"/>
      <c r="S401" s="210"/>
      <c r="T401" s="211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05" t="s">
        <v>160</v>
      </c>
      <c r="AU401" s="205" t="s">
        <v>87</v>
      </c>
      <c r="AV401" s="13" t="s">
        <v>87</v>
      </c>
      <c r="AW401" s="13" t="s">
        <v>30</v>
      </c>
      <c r="AX401" s="13" t="s">
        <v>75</v>
      </c>
      <c r="AY401" s="205" t="s">
        <v>152</v>
      </c>
    </row>
    <row r="402" s="13" customFormat="1">
      <c r="A402" s="13"/>
      <c r="B402" s="203"/>
      <c r="C402" s="13"/>
      <c r="D402" s="204" t="s">
        <v>160</v>
      </c>
      <c r="E402" s="205" t="s">
        <v>1</v>
      </c>
      <c r="F402" s="206" t="s">
        <v>601</v>
      </c>
      <c r="G402" s="13"/>
      <c r="H402" s="207">
        <v>45.600000000000001</v>
      </c>
      <c r="I402" s="208"/>
      <c r="J402" s="13"/>
      <c r="K402" s="13"/>
      <c r="L402" s="203"/>
      <c r="M402" s="209"/>
      <c r="N402" s="210"/>
      <c r="O402" s="210"/>
      <c r="P402" s="210"/>
      <c r="Q402" s="210"/>
      <c r="R402" s="210"/>
      <c r="S402" s="210"/>
      <c r="T402" s="211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05" t="s">
        <v>160</v>
      </c>
      <c r="AU402" s="205" t="s">
        <v>87</v>
      </c>
      <c r="AV402" s="13" t="s">
        <v>87</v>
      </c>
      <c r="AW402" s="13" t="s">
        <v>30</v>
      </c>
      <c r="AX402" s="13" t="s">
        <v>75</v>
      </c>
      <c r="AY402" s="205" t="s">
        <v>152</v>
      </c>
    </row>
    <row r="403" s="14" customFormat="1">
      <c r="A403" s="14"/>
      <c r="B403" s="212"/>
      <c r="C403" s="14"/>
      <c r="D403" s="204" t="s">
        <v>160</v>
      </c>
      <c r="E403" s="213" t="s">
        <v>1</v>
      </c>
      <c r="F403" s="214" t="s">
        <v>164</v>
      </c>
      <c r="G403" s="14"/>
      <c r="H403" s="215">
        <v>458.89499999999998</v>
      </c>
      <c r="I403" s="216"/>
      <c r="J403" s="14"/>
      <c r="K403" s="14"/>
      <c r="L403" s="212"/>
      <c r="M403" s="217"/>
      <c r="N403" s="218"/>
      <c r="O403" s="218"/>
      <c r="P403" s="218"/>
      <c r="Q403" s="218"/>
      <c r="R403" s="218"/>
      <c r="S403" s="218"/>
      <c r="T403" s="219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13" t="s">
        <v>160</v>
      </c>
      <c r="AU403" s="213" t="s">
        <v>87</v>
      </c>
      <c r="AV403" s="14" t="s">
        <v>158</v>
      </c>
      <c r="AW403" s="14" t="s">
        <v>30</v>
      </c>
      <c r="AX403" s="14" t="s">
        <v>79</v>
      </c>
      <c r="AY403" s="213" t="s">
        <v>152</v>
      </c>
    </row>
    <row r="404" s="2" customFormat="1" ht="16.5" customHeight="1">
      <c r="A404" s="38"/>
      <c r="B404" s="188"/>
      <c r="C404" s="189" t="s">
        <v>602</v>
      </c>
      <c r="D404" s="189" t="s">
        <v>154</v>
      </c>
      <c r="E404" s="190" t="s">
        <v>603</v>
      </c>
      <c r="F404" s="191" t="s">
        <v>604</v>
      </c>
      <c r="G404" s="192" t="s">
        <v>227</v>
      </c>
      <c r="H404" s="193">
        <v>155.56999999999999</v>
      </c>
      <c r="I404" s="194"/>
      <c r="J404" s="193">
        <f>ROUND(I404*H404,3)</f>
        <v>0</v>
      </c>
      <c r="K404" s="195"/>
      <c r="L404" s="39"/>
      <c r="M404" s="196" t="s">
        <v>1</v>
      </c>
      <c r="N404" s="197" t="s">
        <v>41</v>
      </c>
      <c r="O404" s="82"/>
      <c r="P404" s="198">
        <f>O404*H404</f>
        <v>0</v>
      </c>
      <c r="Q404" s="198">
        <v>5.0000000000000002E-05</v>
      </c>
      <c r="R404" s="198">
        <f>Q404*H404</f>
        <v>0.0077784999999999998</v>
      </c>
      <c r="S404" s="198">
        <v>0</v>
      </c>
      <c r="T404" s="199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00" t="s">
        <v>158</v>
      </c>
      <c r="AT404" s="200" t="s">
        <v>154</v>
      </c>
      <c r="AU404" s="200" t="s">
        <v>87</v>
      </c>
      <c r="AY404" s="19" t="s">
        <v>152</v>
      </c>
      <c r="BE404" s="201">
        <f>IF(N404="základná",J404,0)</f>
        <v>0</v>
      </c>
      <c r="BF404" s="201">
        <f>IF(N404="znížená",J404,0)</f>
        <v>0</v>
      </c>
      <c r="BG404" s="201">
        <f>IF(N404="zákl. prenesená",J404,0)</f>
        <v>0</v>
      </c>
      <c r="BH404" s="201">
        <f>IF(N404="zníž. prenesená",J404,0)</f>
        <v>0</v>
      </c>
      <c r="BI404" s="201">
        <f>IF(N404="nulová",J404,0)</f>
        <v>0</v>
      </c>
      <c r="BJ404" s="19" t="s">
        <v>87</v>
      </c>
      <c r="BK404" s="202">
        <f>ROUND(I404*H404,3)</f>
        <v>0</v>
      </c>
      <c r="BL404" s="19" t="s">
        <v>158</v>
      </c>
      <c r="BM404" s="200" t="s">
        <v>605</v>
      </c>
    </row>
    <row r="405" s="2" customFormat="1" ht="16.5" customHeight="1">
      <c r="A405" s="38"/>
      <c r="B405" s="188"/>
      <c r="C405" s="189" t="s">
        <v>606</v>
      </c>
      <c r="D405" s="189" t="s">
        <v>154</v>
      </c>
      <c r="E405" s="190" t="s">
        <v>607</v>
      </c>
      <c r="F405" s="191" t="s">
        <v>608</v>
      </c>
      <c r="G405" s="192" t="s">
        <v>444</v>
      </c>
      <c r="H405" s="193">
        <v>57.234999999999999</v>
      </c>
      <c r="I405" s="194"/>
      <c r="J405" s="193">
        <f>ROUND(I405*H405,3)</f>
        <v>0</v>
      </c>
      <c r="K405" s="195"/>
      <c r="L405" s="39"/>
      <c r="M405" s="196" t="s">
        <v>1</v>
      </c>
      <c r="N405" s="197" t="s">
        <v>41</v>
      </c>
      <c r="O405" s="82"/>
      <c r="P405" s="198">
        <f>O405*H405</f>
        <v>0</v>
      </c>
      <c r="Q405" s="198">
        <v>0.00039899999999999999</v>
      </c>
      <c r="R405" s="198">
        <f>Q405*H405</f>
        <v>0.022836764999999998</v>
      </c>
      <c r="S405" s="198">
        <v>0</v>
      </c>
      <c r="T405" s="199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00" t="s">
        <v>158</v>
      </c>
      <c r="AT405" s="200" t="s">
        <v>154</v>
      </c>
      <c r="AU405" s="200" t="s">
        <v>87</v>
      </c>
      <c r="AY405" s="19" t="s">
        <v>152</v>
      </c>
      <c r="BE405" s="201">
        <f>IF(N405="základná",J405,0)</f>
        <v>0</v>
      </c>
      <c r="BF405" s="201">
        <f>IF(N405="znížená",J405,0)</f>
        <v>0</v>
      </c>
      <c r="BG405" s="201">
        <f>IF(N405="zákl. prenesená",J405,0)</f>
        <v>0</v>
      </c>
      <c r="BH405" s="201">
        <f>IF(N405="zníž. prenesená",J405,0)</f>
        <v>0</v>
      </c>
      <c r="BI405" s="201">
        <f>IF(N405="nulová",J405,0)</f>
        <v>0</v>
      </c>
      <c r="BJ405" s="19" t="s">
        <v>87</v>
      </c>
      <c r="BK405" s="202">
        <f>ROUND(I405*H405,3)</f>
        <v>0</v>
      </c>
      <c r="BL405" s="19" t="s">
        <v>158</v>
      </c>
      <c r="BM405" s="200" t="s">
        <v>609</v>
      </c>
    </row>
    <row r="406" s="13" customFormat="1">
      <c r="A406" s="13"/>
      <c r="B406" s="203"/>
      <c r="C406" s="13"/>
      <c r="D406" s="204" t="s">
        <v>160</v>
      </c>
      <c r="E406" s="205" t="s">
        <v>1</v>
      </c>
      <c r="F406" s="206" t="s">
        <v>610</v>
      </c>
      <c r="G406" s="13"/>
      <c r="H406" s="207">
        <v>57.234999999999999</v>
      </c>
      <c r="I406" s="208"/>
      <c r="J406" s="13"/>
      <c r="K406" s="13"/>
      <c r="L406" s="203"/>
      <c r="M406" s="209"/>
      <c r="N406" s="210"/>
      <c r="O406" s="210"/>
      <c r="P406" s="210"/>
      <c r="Q406" s="210"/>
      <c r="R406" s="210"/>
      <c r="S406" s="210"/>
      <c r="T406" s="211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05" t="s">
        <v>160</v>
      </c>
      <c r="AU406" s="205" t="s">
        <v>87</v>
      </c>
      <c r="AV406" s="13" t="s">
        <v>87</v>
      </c>
      <c r="AW406" s="13" t="s">
        <v>30</v>
      </c>
      <c r="AX406" s="13" t="s">
        <v>79</v>
      </c>
      <c r="AY406" s="205" t="s">
        <v>152</v>
      </c>
    </row>
    <row r="407" s="2" customFormat="1" ht="16.5" customHeight="1">
      <c r="A407" s="38"/>
      <c r="B407" s="188"/>
      <c r="C407" s="189" t="s">
        <v>611</v>
      </c>
      <c r="D407" s="189" t="s">
        <v>154</v>
      </c>
      <c r="E407" s="190" t="s">
        <v>612</v>
      </c>
      <c r="F407" s="191" t="s">
        <v>613</v>
      </c>
      <c r="G407" s="192" t="s">
        <v>444</v>
      </c>
      <c r="H407" s="193">
        <v>60.82</v>
      </c>
      <c r="I407" s="194"/>
      <c r="J407" s="193">
        <f>ROUND(I407*H407,3)</f>
        <v>0</v>
      </c>
      <c r="K407" s="195"/>
      <c r="L407" s="39"/>
      <c r="M407" s="196" t="s">
        <v>1</v>
      </c>
      <c r="N407" s="197" t="s">
        <v>41</v>
      </c>
      <c r="O407" s="82"/>
      <c r="P407" s="198">
        <f>O407*H407</f>
        <v>0</v>
      </c>
      <c r="Q407" s="198">
        <v>0.000231</v>
      </c>
      <c r="R407" s="198">
        <f>Q407*H407</f>
        <v>0.01404942</v>
      </c>
      <c r="S407" s="198">
        <v>0</v>
      </c>
      <c r="T407" s="199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00" t="s">
        <v>158</v>
      </c>
      <c r="AT407" s="200" t="s">
        <v>154</v>
      </c>
      <c r="AU407" s="200" t="s">
        <v>87</v>
      </c>
      <c r="AY407" s="19" t="s">
        <v>152</v>
      </c>
      <c r="BE407" s="201">
        <f>IF(N407="základná",J407,0)</f>
        <v>0</v>
      </c>
      <c r="BF407" s="201">
        <f>IF(N407="znížená",J407,0)</f>
        <v>0</v>
      </c>
      <c r="BG407" s="201">
        <f>IF(N407="zákl. prenesená",J407,0)</f>
        <v>0</v>
      </c>
      <c r="BH407" s="201">
        <f>IF(N407="zníž. prenesená",J407,0)</f>
        <v>0</v>
      </c>
      <c r="BI407" s="201">
        <f>IF(N407="nulová",J407,0)</f>
        <v>0</v>
      </c>
      <c r="BJ407" s="19" t="s">
        <v>87</v>
      </c>
      <c r="BK407" s="202">
        <f>ROUND(I407*H407,3)</f>
        <v>0</v>
      </c>
      <c r="BL407" s="19" t="s">
        <v>158</v>
      </c>
      <c r="BM407" s="200" t="s">
        <v>614</v>
      </c>
    </row>
    <row r="408" s="15" customFormat="1">
      <c r="A408" s="15"/>
      <c r="B408" s="220"/>
      <c r="C408" s="15"/>
      <c r="D408" s="204" t="s">
        <v>160</v>
      </c>
      <c r="E408" s="221" t="s">
        <v>1</v>
      </c>
      <c r="F408" s="222" t="s">
        <v>615</v>
      </c>
      <c r="G408" s="15"/>
      <c r="H408" s="221" t="s">
        <v>1</v>
      </c>
      <c r="I408" s="223"/>
      <c r="J408" s="15"/>
      <c r="K408" s="15"/>
      <c r="L408" s="220"/>
      <c r="M408" s="224"/>
      <c r="N408" s="225"/>
      <c r="O408" s="225"/>
      <c r="P408" s="225"/>
      <c r="Q408" s="225"/>
      <c r="R408" s="225"/>
      <c r="S408" s="225"/>
      <c r="T408" s="226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21" t="s">
        <v>160</v>
      </c>
      <c r="AU408" s="221" t="s">
        <v>87</v>
      </c>
      <c r="AV408" s="15" t="s">
        <v>79</v>
      </c>
      <c r="AW408" s="15" t="s">
        <v>30</v>
      </c>
      <c r="AX408" s="15" t="s">
        <v>75</v>
      </c>
      <c r="AY408" s="221" t="s">
        <v>152</v>
      </c>
    </row>
    <row r="409" s="13" customFormat="1">
      <c r="A409" s="13"/>
      <c r="B409" s="203"/>
      <c r="C409" s="13"/>
      <c r="D409" s="204" t="s">
        <v>160</v>
      </c>
      <c r="E409" s="205" t="s">
        <v>1</v>
      </c>
      <c r="F409" s="206" t="s">
        <v>487</v>
      </c>
      <c r="G409" s="13"/>
      <c r="H409" s="207">
        <v>19.800000000000001</v>
      </c>
      <c r="I409" s="208"/>
      <c r="J409" s="13"/>
      <c r="K409" s="13"/>
      <c r="L409" s="203"/>
      <c r="M409" s="209"/>
      <c r="N409" s="210"/>
      <c r="O409" s="210"/>
      <c r="P409" s="210"/>
      <c r="Q409" s="210"/>
      <c r="R409" s="210"/>
      <c r="S409" s="210"/>
      <c r="T409" s="211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05" t="s">
        <v>160</v>
      </c>
      <c r="AU409" s="205" t="s">
        <v>87</v>
      </c>
      <c r="AV409" s="13" t="s">
        <v>87</v>
      </c>
      <c r="AW409" s="13" t="s">
        <v>30</v>
      </c>
      <c r="AX409" s="13" t="s">
        <v>75</v>
      </c>
      <c r="AY409" s="205" t="s">
        <v>152</v>
      </c>
    </row>
    <row r="410" s="13" customFormat="1">
      <c r="A410" s="13"/>
      <c r="B410" s="203"/>
      <c r="C410" s="13"/>
      <c r="D410" s="204" t="s">
        <v>160</v>
      </c>
      <c r="E410" s="205" t="s">
        <v>1</v>
      </c>
      <c r="F410" s="206" t="s">
        <v>488</v>
      </c>
      <c r="G410" s="13"/>
      <c r="H410" s="207">
        <v>9.5999999999999996</v>
      </c>
      <c r="I410" s="208"/>
      <c r="J410" s="13"/>
      <c r="K410" s="13"/>
      <c r="L410" s="203"/>
      <c r="M410" s="209"/>
      <c r="N410" s="210"/>
      <c r="O410" s="210"/>
      <c r="P410" s="210"/>
      <c r="Q410" s="210"/>
      <c r="R410" s="210"/>
      <c r="S410" s="210"/>
      <c r="T410" s="21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05" t="s">
        <v>160</v>
      </c>
      <c r="AU410" s="205" t="s">
        <v>87</v>
      </c>
      <c r="AV410" s="13" t="s">
        <v>87</v>
      </c>
      <c r="AW410" s="13" t="s">
        <v>30</v>
      </c>
      <c r="AX410" s="13" t="s">
        <v>75</v>
      </c>
      <c r="AY410" s="205" t="s">
        <v>152</v>
      </c>
    </row>
    <row r="411" s="13" customFormat="1">
      <c r="A411" s="13"/>
      <c r="B411" s="203"/>
      <c r="C411" s="13"/>
      <c r="D411" s="204" t="s">
        <v>160</v>
      </c>
      <c r="E411" s="205" t="s">
        <v>1</v>
      </c>
      <c r="F411" s="206" t="s">
        <v>489</v>
      </c>
      <c r="G411" s="13"/>
      <c r="H411" s="207">
        <v>4.5</v>
      </c>
      <c r="I411" s="208"/>
      <c r="J411" s="13"/>
      <c r="K411" s="13"/>
      <c r="L411" s="203"/>
      <c r="M411" s="209"/>
      <c r="N411" s="210"/>
      <c r="O411" s="210"/>
      <c r="P411" s="210"/>
      <c r="Q411" s="210"/>
      <c r="R411" s="210"/>
      <c r="S411" s="210"/>
      <c r="T411" s="21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05" t="s">
        <v>160</v>
      </c>
      <c r="AU411" s="205" t="s">
        <v>87</v>
      </c>
      <c r="AV411" s="13" t="s">
        <v>87</v>
      </c>
      <c r="AW411" s="13" t="s">
        <v>30</v>
      </c>
      <c r="AX411" s="13" t="s">
        <v>75</v>
      </c>
      <c r="AY411" s="205" t="s">
        <v>152</v>
      </c>
    </row>
    <row r="412" s="13" customFormat="1">
      <c r="A412" s="13"/>
      <c r="B412" s="203"/>
      <c r="C412" s="13"/>
      <c r="D412" s="204" t="s">
        <v>160</v>
      </c>
      <c r="E412" s="205" t="s">
        <v>1</v>
      </c>
      <c r="F412" s="206" t="s">
        <v>490</v>
      </c>
      <c r="G412" s="13"/>
      <c r="H412" s="207">
        <v>3.6000000000000001</v>
      </c>
      <c r="I412" s="208"/>
      <c r="J412" s="13"/>
      <c r="K412" s="13"/>
      <c r="L412" s="203"/>
      <c r="M412" s="209"/>
      <c r="N412" s="210"/>
      <c r="O412" s="210"/>
      <c r="P412" s="210"/>
      <c r="Q412" s="210"/>
      <c r="R412" s="210"/>
      <c r="S412" s="210"/>
      <c r="T412" s="211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05" t="s">
        <v>160</v>
      </c>
      <c r="AU412" s="205" t="s">
        <v>87</v>
      </c>
      <c r="AV412" s="13" t="s">
        <v>87</v>
      </c>
      <c r="AW412" s="13" t="s">
        <v>30</v>
      </c>
      <c r="AX412" s="13" t="s">
        <v>75</v>
      </c>
      <c r="AY412" s="205" t="s">
        <v>152</v>
      </c>
    </row>
    <row r="413" s="13" customFormat="1">
      <c r="A413" s="13"/>
      <c r="B413" s="203"/>
      <c r="C413" s="13"/>
      <c r="D413" s="204" t="s">
        <v>160</v>
      </c>
      <c r="E413" s="205" t="s">
        <v>1</v>
      </c>
      <c r="F413" s="206" t="s">
        <v>491</v>
      </c>
      <c r="G413" s="13"/>
      <c r="H413" s="207">
        <v>3.3999999999999999</v>
      </c>
      <c r="I413" s="208"/>
      <c r="J413" s="13"/>
      <c r="K413" s="13"/>
      <c r="L413" s="203"/>
      <c r="M413" s="209"/>
      <c r="N413" s="210"/>
      <c r="O413" s="210"/>
      <c r="P413" s="210"/>
      <c r="Q413" s="210"/>
      <c r="R413" s="210"/>
      <c r="S413" s="210"/>
      <c r="T413" s="211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05" t="s">
        <v>160</v>
      </c>
      <c r="AU413" s="205" t="s">
        <v>87</v>
      </c>
      <c r="AV413" s="13" t="s">
        <v>87</v>
      </c>
      <c r="AW413" s="13" t="s">
        <v>30</v>
      </c>
      <c r="AX413" s="13" t="s">
        <v>75</v>
      </c>
      <c r="AY413" s="205" t="s">
        <v>152</v>
      </c>
    </row>
    <row r="414" s="13" customFormat="1">
      <c r="A414" s="13"/>
      <c r="B414" s="203"/>
      <c r="C414" s="13"/>
      <c r="D414" s="204" t="s">
        <v>160</v>
      </c>
      <c r="E414" s="205" t="s">
        <v>1</v>
      </c>
      <c r="F414" s="206" t="s">
        <v>492</v>
      </c>
      <c r="G414" s="13"/>
      <c r="H414" s="207">
        <v>7.2999999999999998</v>
      </c>
      <c r="I414" s="208"/>
      <c r="J414" s="13"/>
      <c r="K414" s="13"/>
      <c r="L414" s="203"/>
      <c r="M414" s="209"/>
      <c r="N414" s="210"/>
      <c r="O414" s="210"/>
      <c r="P414" s="210"/>
      <c r="Q414" s="210"/>
      <c r="R414" s="210"/>
      <c r="S414" s="210"/>
      <c r="T414" s="211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05" t="s">
        <v>160</v>
      </c>
      <c r="AU414" s="205" t="s">
        <v>87</v>
      </c>
      <c r="AV414" s="13" t="s">
        <v>87</v>
      </c>
      <c r="AW414" s="13" t="s">
        <v>30</v>
      </c>
      <c r="AX414" s="13" t="s">
        <v>75</v>
      </c>
      <c r="AY414" s="205" t="s">
        <v>152</v>
      </c>
    </row>
    <row r="415" s="16" customFormat="1">
      <c r="A415" s="16"/>
      <c r="B415" s="227"/>
      <c r="C415" s="16"/>
      <c r="D415" s="204" t="s">
        <v>160</v>
      </c>
      <c r="E415" s="228" t="s">
        <v>1</v>
      </c>
      <c r="F415" s="229" t="s">
        <v>254</v>
      </c>
      <c r="G415" s="16"/>
      <c r="H415" s="230">
        <v>48.199999999999996</v>
      </c>
      <c r="I415" s="231"/>
      <c r="J415" s="16"/>
      <c r="K415" s="16"/>
      <c r="L415" s="227"/>
      <c r="M415" s="232"/>
      <c r="N415" s="233"/>
      <c r="O415" s="233"/>
      <c r="P415" s="233"/>
      <c r="Q415" s="233"/>
      <c r="R415" s="233"/>
      <c r="S415" s="233"/>
      <c r="T415" s="234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T415" s="228" t="s">
        <v>160</v>
      </c>
      <c r="AU415" s="228" t="s">
        <v>87</v>
      </c>
      <c r="AV415" s="16" t="s">
        <v>169</v>
      </c>
      <c r="AW415" s="16" t="s">
        <v>30</v>
      </c>
      <c r="AX415" s="16" t="s">
        <v>75</v>
      </c>
      <c r="AY415" s="228" t="s">
        <v>152</v>
      </c>
    </row>
    <row r="416" s="15" customFormat="1">
      <c r="A416" s="15"/>
      <c r="B416" s="220"/>
      <c r="C416" s="15"/>
      <c r="D416" s="204" t="s">
        <v>160</v>
      </c>
      <c r="E416" s="221" t="s">
        <v>1</v>
      </c>
      <c r="F416" s="222" t="s">
        <v>493</v>
      </c>
      <c r="G416" s="15"/>
      <c r="H416" s="221" t="s">
        <v>1</v>
      </c>
      <c r="I416" s="223"/>
      <c r="J416" s="15"/>
      <c r="K416" s="15"/>
      <c r="L416" s="220"/>
      <c r="M416" s="224"/>
      <c r="N416" s="225"/>
      <c r="O416" s="225"/>
      <c r="P416" s="225"/>
      <c r="Q416" s="225"/>
      <c r="R416" s="225"/>
      <c r="S416" s="225"/>
      <c r="T416" s="226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21" t="s">
        <v>160</v>
      </c>
      <c r="AU416" s="221" t="s">
        <v>87</v>
      </c>
      <c r="AV416" s="15" t="s">
        <v>79</v>
      </c>
      <c r="AW416" s="15" t="s">
        <v>30</v>
      </c>
      <c r="AX416" s="15" t="s">
        <v>75</v>
      </c>
      <c r="AY416" s="221" t="s">
        <v>152</v>
      </c>
    </row>
    <row r="417" s="13" customFormat="1">
      <c r="A417" s="13"/>
      <c r="B417" s="203"/>
      <c r="C417" s="13"/>
      <c r="D417" s="204" t="s">
        <v>160</v>
      </c>
      <c r="E417" s="205" t="s">
        <v>1</v>
      </c>
      <c r="F417" s="206" t="s">
        <v>494</v>
      </c>
      <c r="G417" s="13"/>
      <c r="H417" s="207">
        <v>6.1600000000000001</v>
      </c>
      <c r="I417" s="208"/>
      <c r="J417" s="13"/>
      <c r="K417" s="13"/>
      <c r="L417" s="203"/>
      <c r="M417" s="209"/>
      <c r="N417" s="210"/>
      <c r="O417" s="210"/>
      <c r="P417" s="210"/>
      <c r="Q417" s="210"/>
      <c r="R417" s="210"/>
      <c r="S417" s="210"/>
      <c r="T417" s="211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05" t="s">
        <v>160</v>
      </c>
      <c r="AU417" s="205" t="s">
        <v>87</v>
      </c>
      <c r="AV417" s="13" t="s">
        <v>87</v>
      </c>
      <c r="AW417" s="13" t="s">
        <v>30</v>
      </c>
      <c r="AX417" s="13" t="s">
        <v>75</v>
      </c>
      <c r="AY417" s="205" t="s">
        <v>152</v>
      </c>
    </row>
    <row r="418" s="13" customFormat="1">
      <c r="A418" s="13"/>
      <c r="B418" s="203"/>
      <c r="C418" s="13"/>
      <c r="D418" s="204" t="s">
        <v>160</v>
      </c>
      <c r="E418" s="205" t="s">
        <v>1</v>
      </c>
      <c r="F418" s="206" t="s">
        <v>495</v>
      </c>
      <c r="G418" s="13"/>
      <c r="H418" s="207">
        <v>6.46</v>
      </c>
      <c r="I418" s="208"/>
      <c r="J418" s="13"/>
      <c r="K418" s="13"/>
      <c r="L418" s="203"/>
      <c r="M418" s="209"/>
      <c r="N418" s="210"/>
      <c r="O418" s="210"/>
      <c r="P418" s="210"/>
      <c r="Q418" s="210"/>
      <c r="R418" s="210"/>
      <c r="S418" s="210"/>
      <c r="T418" s="211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05" t="s">
        <v>160</v>
      </c>
      <c r="AU418" s="205" t="s">
        <v>87</v>
      </c>
      <c r="AV418" s="13" t="s">
        <v>87</v>
      </c>
      <c r="AW418" s="13" t="s">
        <v>30</v>
      </c>
      <c r="AX418" s="13" t="s">
        <v>75</v>
      </c>
      <c r="AY418" s="205" t="s">
        <v>152</v>
      </c>
    </row>
    <row r="419" s="16" customFormat="1">
      <c r="A419" s="16"/>
      <c r="B419" s="227"/>
      <c r="C419" s="16"/>
      <c r="D419" s="204" t="s">
        <v>160</v>
      </c>
      <c r="E419" s="228" t="s">
        <v>1</v>
      </c>
      <c r="F419" s="229" t="s">
        <v>254</v>
      </c>
      <c r="G419" s="16"/>
      <c r="H419" s="230">
        <v>12.620000000000001</v>
      </c>
      <c r="I419" s="231"/>
      <c r="J419" s="16"/>
      <c r="K419" s="16"/>
      <c r="L419" s="227"/>
      <c r="M419" s="232"/>
      <c r="N419" s="233"/>
      <c r="O419" s="233"/>
      <c r="P419" s="233"/>
      <c r="Q419" s="233"/>
      <c r="R419" s="233"/>
      <c r="S419" s="233"/>
      <c r="T419" s="234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T419" s="228" t="s">
        <v>160</v>
      </c>
      <c r="AU419" s="228" t="s">
        <v>87</v>
      </c>
      <c r="AV419" s="16" t="s">
        <v>169</v>
      </c>
      <c r="AW419" s="16" t="s">
        <v>30</v>
      </c>
      <c r="AX419" s="16" t="s">
        <v>75</v>
      </c>
      <c r="AY419" s="228" t="s">
        <v>152</v>
      </c>
    </row>
    <row r="420" s="14" customFormat="1">
      <c r="A420" s="14"/>
      <c r="B420" s="212"/>
      <c r="C420" s="14"/>
      <c r="D420" s="204" t="s">
        <v>160</v>
      </c>
      <c r="E420" s="213" t="s">
        <v>1</v>
      </c>
      <c r="F420" s="214" t="s">
        <v>164</v>
      </c>
      <c r="G420" s="14"/>
      <c r="H420" s="215">
        <v>60.82</v>
      </c>
      <c r="I420" s="216"/>
      <c r="J420" s="14"/>
      <c r="K420" s="14"/>
      <c r="L420" s="212"/>
      <c r="M420" s="217"/>
      <c r="N420" s="218"/>
      <c r="O420" s="218"/>
      <c r="P420" s="218"/>
      <c r="Q420" s="218"/>
      <c r="R420" s="218"/>
      <c r="S420" s="218"/>
      <c r="T420" s="219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13" t="s">
        <v>160</v>
      </c>
      <c r="AU420" s="213" t="s">
        <v>87</v>
      </c>
      <c r="AV420" s="14" t="s">
        <v>158</v>
      </c>
      <c r="AW420" s="14" t="s">
        <v>30</v>
      </c>
      <c r="AX420" s="14" t="s">
        <v>79</v>
      </c>
      <c r="AY420" s="213" t="s">
        <v>152</v>
      </c>
    </row>
    <row r="421" s="2" customFormat="1" ht="37.8" customHeight="1">
      <c r="A421" s="38"/>
      <c r="B421" s="188"/>
      <c r="C421" s="189" t="s">
        <v>616</v>
      </c>
      <c r="D421" s="189" t="s">
        <v>154</v>
      </c>
      <c r="E421" s="190" t="s">
        <v>617</v>
      </c>
      <c r="F421" s="191" t="s">
        <v>618</v>
      </c>
      <c r="G421" s="192" t="s">
        <v>444</v>
      </c>
      <c r="H421" s="193">
        <v>15.4</v>
      </c>
      <c r="I421" s="194"/>
      <c r="J421" s="193">
        <f>ROUND(I421*H421,3)</f>
        <v>0</v>
      </c>
      <c r="K421" s="195"/>
      <c r="L421" s="39"/>
      <c r="M421" s="196" t="s">
        <v>1</v>
      </c>
      <c r="N421" s="197" t="s">
        <v>41</v>
      </c>
      <c r="O421" s="82"/>
      <c r="P421" s="198">
        <f>O421*H421</f>
        <v>0</v>
      </c>
      <c r="Q421" s="198">
        <v>0.00023000000000000001</v>
      </c>
      <c r="R421" s="198">
        <f>Q421*H421</f>
        <v>0.003542</v>
      </c>
      <c r="S421" s="198">
        <v>0</v>
      </c>
      <c r="T421" s="199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00" t="s">
        <v>158</v>
      </c>
      <c r="AT421" s="200" t="s">
        <v>154</v>
      </c>
      <c r="AU421" s="200" t="s">
        <v>87</v>
      </c>
      <c r="AY421" s="19" t="s">
        <v>152</v>
      </c>
      <c r="BE421" s="201">
        <f>IF(N421="základná",J421,0)</f>
        <v>0</v>
      </c>
      <c r="BF421" s="201">
        <f>IF(N421="znížená",J421,0)</f>
        <v>0</v>
      </c>
      <c r="BG421" s="201">
        <f>IF(N421="zákl. prenesená",J421,0)</f>
        <v>0</v>
      </c>
      <c r="BH421" s="201">
        <f>IF(N421="zníž. prenesená",J421,0)</f>
        <v>0</v>
      </c>
      <c r="BI421" s="201">
        <f>IF(N421="nulová",J421,0)</f>
        <v>0</v>
      </c>
      <c r="BJ421" s="19" t="s">
        <v>87</v>
      </c>
      <c r="BK421" s="202">
        <f>ROUND(I421*H421,3)</f>
        <v>0</v>
      </c>
      <c r="BL421" s="19" t="s">
        <v>158</v>
      </c>
      <c r="BM421" s="200" t="s">
        <v>619</v>
      </c>
    </row>
    <row r="422" s="2" customFormat="1" ht="44.25" customHeight="1">
      <c r="A422" s="38"/>
      <c r="B422" s="188"/>
      <c r="C422" s="189" t="s">
        <v>620</v>
      </c>
      <c r="D422" s="189" t="s">
        <v>154</v>
      </c>
      <c r="E422" s="190" t="s">
        <v>621</v>
      </c>
      <c r="F422" s="191" t="s">
        <v>622</v>
      </c>
      <c r="G422" s="192" t="s">
        <v>157</v>
      </c>
      <c r="H422" s="193">
        <v>0.55200000000000005</v>
      </c>
      <c r="I422" s="194"/>
      <c r="J422" s="193">
        <f>ROUND(I422*H422,3)</f>
        <v>0</v>
      </c>
      <c r="K422" s="195"/>
      <c r="L422" s="39"/>
      <c r="M422" s="196" t="s">
        <v>1</v>
      </c>
      <c r="N422" s="197" t="s">
        <v>41</v>
      </c>
      <c r="O422" s="82"/>
      <c r="P422" s="198">
        <f>O422*H422</f>
        <v>0</v>
      </c>
      <c r="Q422" s="198">
        <v>0</v>
      </c>
      <c r="R422" s="198">
        <f>Q422*H422</f>
        <v>0</v>
      </c>
      <c r="S422" s="198">
        <v>1.905</v>
      </c>
      <c r="T422" s="199">
        <f>S422*H422</f>
        <v>1.0515600000000001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00" t="s">
        <v>158</v>
      </c>
      <c r="AT422" s="200" t="s">
        <v>154</v>
      </c>
      <c r="AU422" s="200" t="s">
        <v>87</v>
      </c>
      <c r="AY422" s="19" t="s">
        <v>152</v>
      </c>
      <c r="BE422" s="201">
        <f>IF(N422="základná",J422,0)</f>
        <v>0</v>
      </c>
      <c r="BF422" s="201">
        <f>IF(N422="znížená",J422,0)</f>
        <v>0</v>
      </c>
      <c r="BG422" s="201">
        <f>IF(N422="zákl. prenesená",J422,0)</f>
        <v>0</v>
      </c>
      <c r="BH422" s="201">
        <f>IF(N422="zníž. prenesená",J422,0)</f>
        <v>0</v>
      </c>
      <c r="BI422" s="201">
        <f>IF(N422="nulová",J422,0)</f>
        <v>0</v>
      </c>
      <c r="BJ422" s="19" t="s">
        <v>87</v>
      </c>
      <c r="BK422" s="202">
        <f>ROUND(I422*H422,3)</f>
        <v>0</v>
      </c>
      <c r="BL422" s="19" t="s">
        <v>158</v>
      </c>
      <c r="BM422" s="200" t="s">
        <v>623</v>
      </c>
    </row>
    <row r="423" s="13" customFormat="1">
      <c r="A423" s="13"/>
      <c r="B423" s="203"/>
      <c r="C423" s="13"/>
      <c r="D423" s="204" t="s">
        <v>160</v>
      </c>
      <c r="E423" s="205" t="s">
        <v>1</v>
      </c>
      <c r="F423" s="206" t="s">
        <v>624</v>
      </c>
      <c r="G423" s="13"/>
      <c r="H423" s="207">
        <v>0.55200000000000005</v>
      </c>
      <c r="I423" s="208"/>
      <c r="J423" s="13"/>
      <c r="K423" s="13"/>
      <c r="L423" s="203"/>
      <c r="M423" s="209"/>
      <c r="N423" s="210"/>
      <c r="O423" s="210"/>
      <c r="P423" s="210"/>
      <c r="Q423" s="210"/>
      <c r="R423" s="210"/>
      <c r="S423" s="210"/>
      <c r="T423" s="211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05" t="s">
        <v>160</v>
      </c>
      <c r="AU423" s="205" t="s">
        <v>87</v>
      </c>
      <c r="AV423" s="13" t="s">
        <v>87</v>
      </c>
      <c r="AW423" s="13" t="s">
        <v>30</v>
      </c>
      <c r="AX423" s="13" t="s">
        <v>79</v>
      </c>
      <c r="AY423" s="205" t="s">
        <v>152</v>
      </c>
    </row>
    <row r="424" s="2" customFormat="1" ht="16.5" customHeight="1">
      <c r="A424" s="38"/>
      <c r="B424" s="188"/>
      <c r="C424" s="189" t="s">
        <v>625</v>
      </c>
      <c r="D424" s="189" t="s">
        <v>154</v>
      </c>
      <c r="E424" s="190" t="s">
        <v>626</v>
      </c>
      <c r="F424" s="191" t="s">
        <v>627</v>
      </c>
      <c r="G424" s="192" t="s">
        <v>444</v>
      </c>
      <c r="H424" s="193">
        <v>1.8400000000000001</v>
      </c>
      <c r="I424" s="194"/>
      <c r="J424" s="193">
        <f>ROUND(I424*H424,3)</f>
        <v>0</v>
      </c>
      <c r="K424" s="195"/>
      <c r="L424" s="39"/>
      <c r="M424" s="196" t="s">
        <v>1</v>
      </c>
      <c r="N424" s="197" t="s">
        <v>41</v>
      </c>
      <c r="O424" s="82"/>
      <c r="P424" s="198">
        <f>O424*H424</f>
        <v>0</v>
      </c>
      <c r="Q424" s="198">
        <v>0.012319999999999999</v>
      </c>
      <c r="R424" s="198">
        <f>Q424*H424</f>
        <v>0.022668799999999999</v>
      </c>
      <c r="S424" s="198">
        <v>0</v>
      </c>
      <c r="T424" s="199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00" t="s">
        <v>158</v>
      </c>
      <c r="AT424" s="200" t="s">
        <v>154</v>
      </c>
      <c r="AU424" s="200" t="s">
        <v>87</v>
      </c>
      <c r="AY424" s="19" t="s">
        <v>152</v>
      </c>
      <c r="BE424" s="201">
        <f>IF(N424="základná",J424,0)</f>
        <v>0</v>
      </c>
      <c r="BF424" s="201">
        <f>IF(N424="znížená",J424,0)</f>
        <v>0</v>
      </c>
      <c r="BG424" s="201">
        <f>IF(N424="zákl. prenesená",J424,0)</f>
        <v>0</v>
      </c>
      <c r="BH424" s="201">
        <f>IF(N424="zníž. prenesená",J424,0)</f>
        <v>0</v>
      </c>
      <c r="BI424" s="201">
        <f>IF(N424="nulová",J424,0)</f>
        <v>0</v>
      </c>
      <c r="BJ424" s="19" t="s">
        <v>87</v>
      </c>
      <c r="BK424" s="202">
        <f>ROUND(I424*H424,3)</f>
        <v>0</v>
      </c>
      <c r="BL424" s="19" t="s">
        <v>158</v>
      </c>
      <c r="BM424" s="200" t="s">
        <v>628</v>
      </c>
    </row>
    <row r="425" s="13" customFormat="1">
      <c r="A425" s="13"/>
      <c r="B425" s="203"/>
      <c r="C425" s="13"/>
      <c r="D425" s="204" t="s">
        <v>160</v>
      </c>
      <c r="E425" s="205" t="s">
        <v>1</v>
      </c>
      <c r="F425" s="206" t="s">
        <v>629</v>
      </c>
      <c r="G425" s="13"/>
      <c r="H425" s="207">
        <v>1.8400000000000001</v>
      </c>
      <c r="I425" s="208"/>
      <c r="J425" s="13"/>
      <c r="K425" s="13"/>
      <c r="L425" s="203"/>
      <c r="M425" s="209"/>
      <c r="N425" s="210"/>
      <c r="O425" s="210"/>
      <c r="P425" s="210"/>
      <c r="Q425" s="210"/>
      <c r="R425" s="210"/>
      <c r="S425" s="210"/>
      <c r="T425" s="211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05" t="s">
        <v>160</v>
      </c>
      <c r="AU425" s="205" t="s">
        <v>87</v>
      </c>
      <c r="AV425" s="13" t="s">
        <v>87</v>
      </c>
      <c r="AW425" s="13" t="s">
        <v>30</v>
      </c>
      <c r="AX425" s="13" t="s">
        <v>79</v>
      </c>
      <c r="AY425" s="205" t="s">
        <v>152</v>
      </c>
    </row>
    <row r="426" s="2" customFormat="1" ht="24.15" customHeight="1">
      <c r="A426" s="38"/>
      <c r="B426" s="188"/>
      <c r="C426" s="189" t="s">
        <v>630</v>
      </c>
      <c r="D426" s="189" t="s">
        <v>154</v>
      </c>
      <c r="E426" s="190" t="s">
        <v>631</v>
      </c>
      <c r="F426" s="191" t="s">
        <v>632</v>
      </c>
      <c r="G426" s="192" t="s">
        <v>444</v>
      </c>
      <c r="H426" s="193">
        <v>7.1200000000000001</v>
      </c>
      <c r="I426" s="194"/>
      <c r="J426" s="193">
        <f>ROUND(I426*H426,3)</f>
        <v>0</v>
      </c>
      <c r="K426" s="195"/>
      <c r="L426" s="39"/>
      <c r="M426" s="196" t="s">
        <v>1</v>
      </c>
      <c r="N426" s="197" t="s">
        <v>41</v>
      </c>
      <c r="O426" s="82"/>
      <c r="P426" s="198">
        <f>O426*H426</f>
        <v>0</v>
      </c>
      <c r="Q426" s="198">
        <v>0</v>
      </c>
      <c r="R426" s="198">
        <f>Q426*H426</f>
        <v>0</v>
      </c>
      <c r="S426" s="198">
        <v>0.02</v>
      </c>
      <c r="T426" s="199">
        <f>S426*H426</f>
        <v>0.1424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00" t="s">
        <v>158</v>
      </c>
      <c r="AT426" s="200" t="s">
        <v>154</v>
      </c>
      <c r="AU426" s="200" t="s">
        <v>87</v>
      </c>
      <c r="AY426" s="19" t="s">
        <v>152</v>
      </c>
      <c r="BE426" s="201">
        <f>IF(N426="základná",J426,0)</f>
        <v>0</v>
      </c>
      <c r="BF426" s="201">
        <f>IF(N426="znížená",J426,0)</f>
        <v>0</v>
      </c>
      <c r="BG426" s="201">
        <f>IF(N426="zákl. prenesená",J426,0)</f>
        <v>0</v>
      </c>
      <c r="BH426" s="201">
        <f>IF(N426="zníž. prenesená",J426,0)</f>
        <v>0</v>
      </c>
      <c r="BI426" s="201">
        <f>IF(N426="nulová",J426,0)</f>
        <v>0</v>
      </c>
      <c r="BJ426" s="19" t="s">
        <v>87</v>
      </c>
      <c r="BK426" s="202">
        <f>ROUND(I426*H426,3)</f>
        <v>0</v>
      </c>
      <c r="BL426" s="19" t="s">
        <v>158</v>
      </c>
      <c r="BM426" s="200" t="s">
        <v>633</v>
      </c>
    </row>
    <row r="427" s="13" customFormat="1">
      <c r="A427" s="13"/>
      <c r="B427" s="203"/>
      <c r="C427" s="13"/>
      <c r="D427" s="204" t="s">
        <v>160</v>
      </c>
      <c r="E427" s="205" t="s">
        <v>1</v>
      </c>
      <c r="F427" s="206" t="s">
        <v>634</v>
      </c>
      <c r="G427" s="13"/>
      <c r="H427" s="207">
        <v>7.1200000000000001</v>
      </c>
      <c r="I427" s="208"/>
      <c r="J427" s="13"/>
      <c r="K427" s="13"/>
      <c r="L427" s="203"/>
      <c r="M427" s="209"/>
      <c r="N427" s="210"/>
      <c r="O427" s="210"/>
      <c r="P427" s="210"/>
      <c r="Q427" s="210"/>
      <c r="R427" s="210"/>
      <c r="S427" s="210"/>
      <c r="T427" s="211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05" t="s">
        <v>160</v>
      </c>
      <c r="AU427" s="205" t="s">
        <v>87</v>
      </c>
      <c r="AV427" s="13" t="s">
        <v>87</v>
      </c>
      <c r="AW427" s="13" t="s">
        <v>30</v>
      </c>
      <c r="AX427" s="13" t="s">
        <v>79</v>
      </c>
      <c r="AY427" s="205" t="s">
        <v>152</v>
      </c>
    </row>
    <row r="428" s="2" customFormat="1" ht="21.75" customHeight="1">
      <c r="A428" s="38"/>
      <c r="B428" s="188"/>
      <c r="C428" s="189" t="s">
        <v>635</v>
      </c>
      <c r="D428" s="189" t="s">
        <v>154</v>
      </c>
      <c r="E428" s="190" t="s">
        <v>636</v>
      </c>
      <c r="F428" s="191" t="s">
        <v>637</v>
      </c>
      <c r="G428" s="192" t="s">
        <v>202</v>
      </c>
      <c r="H428" s="193">
        <v>1.194</v>
      </c>
      <c r="I428" s="194"/>
      <c r="J428" s="193">
        <f>ROUND(I428*H428,3)</f>
        <v>0</v>
      </c>
      <c r="K428" s="195"/>
      <c r="L428" s="39"/>
      <c r="M428" s="196" t="s">
        <v>1</v>
      </c>
      <c r="N428" s="197" t="s">
        <v>41</v>
      </c>
      <c r="O428" s="82"/>
      <c r="P428" s="198">
        <f>O428*H428</f>
        <v>0</v>
      </c>
      <c r="Q428" s="198">
        <v>0</v>
      </c>
      <c r="R428" s="198">
        <f>Q428*H428</f>
        <v>0</v>
      </c>
      <c r="S428" s="198">
        <v>0</v>
      </c>
      <c r="T428" s="199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00" t="s">
        <v>158</v>
      </c>
      <c r="AT428" s="200" t="s">
        <v>154</v>
      </c>
      <c r="AU428" s="200" t="s">
        <v>87</v>
      </c>
      <c r="AY428" s="19" t="s">
        <v>152</v>
      </c>
      <c r="BE428" s="201">
        <f>IF(N428="základná",J428,0)</f>
        <v>0</v>
      </c>
      <c r="BF428" s="201">
        <f>IF(N428="znížená",J428,0)</f>
        <v>0</v>
      </c>
      <c r="BG428" s="201">
        <f>IF(N428="zákl. prenesená",J428,0)</f>
        <v>0</v>
      </c>
      <c r="BH428" s="201">
        <f>IF(N428="zníž. prenesená",J428,0)</f>
        <v>0</v>
      </c>
      <c r="BI428" s="201">
        <f>IF(N428="nulová",J428,0)</f>
        <v>0</v>
      </c>
      <c r="BJ428" s="19" t="s">
        <v>87</v>
      </c>
      <c r="BK428" s="202">
        <f>ROUND(I428*H428,3)</f>
        <v>0</v>
      </c>
      <c r="BL428" s="19" t="s">
        <v>158</v>
      </c>
      <c r="BM428" s="200" t="s">
        <v>638</v>
      </c>
    </row>
    <row r="429" s="2" customFormat="1" ht="16.5" customHeight="1">
      <c r="A429" s="38"/>
      <c r="B429" s="188"/>
      <c r="C429" s="189" t="s">
        <v>639</v>
      </c>
      <c r="D429" s="189" t="s">
        <v>154</v>
      </c>
      <c r="E429" s="190" t="s">
        <v>640</v>
      </c>
      <c r="F429" s="191" t="s">
        <v>641</v>
      </c>
      <c r="G429" s="192" t="s">
        <v>202</v>
      </c>
      <c r="H429" s="193">
        <v>10</v>
      </c>
      <c r="I429" s="194"/>
      <c r="J429" s="193">
        <f>ROUND(I429*H429,3)</f>
        <v>0</v>
      </c>
      <c r="K429" s="195"/>
      <c r="L429" s="39"/>
      <c r="M429" s="196" t="s">
        <v>1</v>
      </c>
      <c r="N429" s="197" t="s">
        <v>41</v>
      </c>
      <c r="O429" s="82"/>
      <c r="P429" s="198">
        <f>O429*H429</f>
        <v>0</v>
      </c>
      <c r="Q429" s="198">
        <v>0</v>
      </c>
      <c r="R429" s="198">
        <f>Q429*H429</f>
        <v>0</v>
      </c>
      <c r="S429" s="198">
        <v>0</v>
      </c>
      <c r="T429" s="199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00" t="s">
        <v>158</v>
      </c>
      <c r="AT429" s="200" t="s">
        <v>154</v>
      </c>
      <c r="AU429" s="200" t="s">
        <v>87</v>
      </c>
      <c r="AY429" s="19" t="s">
        <v>152</v>
      </c>
      <c r="BE429" s="201">
        <f>IF(N429="základná",J429,0)</f>
        <v>0</v>
      </c>
      <c r="BF429" s="201">
        <f>IF(N429="znížená",J429,0)</f>
        <v>0</v>
      </c>
      <c r="BG429" s="201">
        <f>IF(N429="zákl. prenesená",J429,0)</f>
        <v>0</v>
      </c>
      <c r="BH429" s="201">
        <f>IF(N429="zníž. prenesená",J429,0)</f>
        <v>0</v>
      </c>
      <c r="BI429" s="201">
        <f>IF(N429="nulová",J429,0)</f>
        <v>0</v>
      </c>
      <c r="BJ429" s="19" t="s">
        <v>87</v>
      </c>
      <c r="BK429" s="202">
        <f>ROUND(I429*H429,3)</f>
        <v>0</v>
      </c>
      <c r="BL429" s="19" t="s">
        <v>158</v>
      </c>
      <c r="BM429" s="200" t="s">
        <v>642</v>
      </c>
    </row>
    <row r="430" s="2" customFormat="1" ht="24.15" customHeight="1">
      <c r="A430" s="38"/>
      <c r="B430" s="188"/>
      <c r="C430" s="189" t="s">
        <v>643</v>
      </c>
      <c r="D430" s="189" t="s">
        <v>154</v>
      </c>
      <c r="E430" s="190" t="s">
        <v>644</v>
      </c>
      <c r="F430" s="191" t="s">
        <v>645</v>
      </c>
      <c r="G430" s="192" t="s">
        <v>202</v>
      </c>
      <c r="H430" s="193">
        <v>22.686</v>
      </c>
      <c r="I430" s="194"/>
      <c r="J430" s="193">
        <f>ROUND(I430*H430,3)</f>
        <v>0</v>
      </c>
      <c r="K430" s="195"/>
      <c r="L430" s="39"/>
      <c r="M430" s="196" t="s">
        <v>1</v>
      </c>
      <c r="N430" s="197" t="s">
        <v>41</v>
      </c>
      <c r="O430" s="82"/>
      <c r="P430" s="198">
        <f>O430*H430</f>
        <v>0</v>
      </c>
      <c r="Q430" s="198">
        <v>0</v>
      </c>
      <c r="R430" s="198">
        <f>Q430*H430</f>
        <v>0</v>
      </c>
      <c r="S430" s="198">
        <v>0</v>
      </c>
      <c r="T430" s="199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00" t="s">
        <v>158</v>
      </c>
      <c r="AT430" s="200" t="s">
        <v>154</v>
      </c>
      <c r="AU430" s="200" t="s">
        <v>87</v>
      </c>
      <c r="AY430" s="19" t="s">
        <v>152</v>
      </c>
      <c r="BE430" s="201">
        <f>IF(N430="základná",J430,0)</f>
        <v>0</v>
      </c>
      <c r="BF430" s="201">
        <f>IF(N430="znížená",J430,0)</f>
        <v>0</v>
      </c>
      <c r="BG430" s="201">
        <f>IF(N430="zákl. prenesená",J430,0)</f>
        <v>0</v>
      </c>
      <c r="BH430" s="201">
        <f>IF(N430="zníž. prenesená",J430,0)</f>
        <v>0</v>
      </c>
      <c r="BI430" s="201">
        <f>IF(N430="nulová",J430,0)</f>
        <v>0</v>
      </c>
      <c r="BJ430" s="19" t="s">
        <v>87</v>
      </c>
      <c r="BK430" s="202">
        <f>ROUND(I430*H430,3)</f>
        <v>0</v>
      </c>
      <c r="BL430" s="19" t="s">
        <v>158</v>
      </c>
      <c r="BM430" s="200" t="s">
        <v>646</v>
      </c>
    </row>
    <row r="431" s="13" customFormat="1">
      <c r="A431" s="13"/>
      <c r="B431" s="203"/>
      <c r="C431" s="13"/>
      <c r="D431" s="204" t="s">
        <v>160</v>
      </c>
      <c r="E431" s="13"/>
      <c r="F431" s="206" t="s">
        <v>647</v>
      </c>
      <c r="G431" s="13"/>
      <c r="H431" s="207">
        <v>22.686</v>
      </c>
      <c r="I431" s="208"/>
      <c r="J431" s="13"/>
      <c r="K431" s="13"/>
      <c r="L431" s="203"/>
      <c r="M431" s="209"/>
      <c r="N431" s="210"/>
      <c r="O431" s="210"/>
      <c r="P431" s="210"/>
      <c r="Q431" s="210"/>
      <c r="R431" s="210"/>
      <c r="S431" s="210"/>
      <c r="T431" s="21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05" t="s">
        <v>160</v>
      </c>
      <c r="AU431" s="205" t="s">
        <v>87</v>
      </c>
      <c r="AV431" s="13" t="s">
        <v>87</v>
      </c>
      <c r="AW431" s="13" t="s">
        <v>3</v>
      </c>
      <c r="AX431" s="13" t="s">
        <v>79</v>
      </c>
      <c r="AY431" s="205" t="s">
        <v>152</v>
      </c>
    </row>
    <row r="432" s="2" customFormat="1" ht="24.15" customHeight="1">
      <c r="A432" s="38"/>
      <c r="B432" s="188"/>
      <c r="C432" s="189" t="s">
        <v>648</v>
      </c>
      <c r="D432" s="189" t="s">
        <v>154</v>
      </c>
      <c r="E432" s="190" t="s">
        <v>649</v>
      </c>
      <c r="F432" s="191" t="s">
        <v>650</v>
      </c>
      <c r="G432" s="192" t="s">
        <v>202</v>
      </c>
      <c r="H432" s="193">
        <v>1.194</v>
      </c>
      <c r="I432" s="194"/>
      <c r="J432" s="193">
        <f>ROUND(I432*H432,3)</f>
        <v>0</v>
      </c>
      <c r="K432" s="195"/>
      <c r="L432" s="39"/>
      <c r="M432" s="196" t="s">
        <v>1</v>
      </c>
      <c r="N432" s="197" t="s">
        <v>41</v>
      </c>
      <c r="O432" s="82"/>
      <c r="P432" s="198">
        <f>O432*H432</f>
        <v>0</v>
      </c>
      <c r="Q432" s="198">
        <v>0</v>
      </c>
      <c r="R432" s="198">
        <f>Q432*H432</f>
        <v>0</v>
      </c>
      <c r="S432" s="198">
        <v>0</v>
      </c>
      <c r="T432" s="199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00" t="s">
        <v>158</v>
      </c>
      <c r="AT432" s="200" t="s">
        <v>154</v>
      </c>
      <c r="AU432" s="200" t="s">
        <v>87</v>
      </c>
      <c r="AY432" s="19" t="s">
        <v>152</v>
      </c>
      <c r="BE432" s="201">
        <f>IF(N432="základná",J432,0)</f>
        <v>0</v>
      </c>
      <c r="BF432" s="201">
        <f>IF(N432="znížená",J432,0)</f>
        <v>0</v>
      </c>
      <c r="BG432" s="201">
        <f>IF(N432="zákl. prenesená",J432,0)</f>
        <v>0</v>
      </c>
      <c r="BH432" s="201">
        <f>IF(N432="zníž. prenesená",J432,0)</f>
        <v>0</v>
      </c>
      <c r="BI432" s="201">
        <f>IF(N432="nulová",J432,0)</f>
        <v>0</v>
      </c>
      <c r="BJ432" s="19" t="s">
        <v>87</v>
      </c>
      <c r="BK432" s="202">
        <f>ROUND(I432*H432,3)</f>
        <v>0</v>
      </c>
      <c r="BL432" s="19" t="s">
        <v>158</v>
      </c>
      <c r="BM432" s="200" t="s">
        <v>651</v>
      </c>
    </row>
    <row r="433" s="2" customFormat="1" ht="24.15" customHeight="1">
      <c r="A433" s="38"/>
      <c r="B433" s="188"/>
      <c r="C433" s="189" t="s">
        <v>652</v>
      </c>
      <c r="D433" s="189" t="s">
        <v>154</v>
      </c>
      <c r="E433" s="190" t="s">
        <v>653</v>
      </c>
      <c r="F433" s="191" t="s">
        <v>654</v>
      </c>
      <c r="G433" s="192" t="s">
        <v>202</v>
      </c>
      <c r="H433" s="193">
        <v>1.194</v>
      </c>
      <c r="I433" s="194"/>
      <c r="J433" s="193">
        <f>ROUND(I433*H433,3)</f>
        <v>0</v>
      </c>
      <c r="K433" s="195"/>
      <c r="L433" s="39"/>
      <c r="M433" s="196" t="s">
        <v>1</v>
      </c>
      <c r="N433" s="197" t="s">
        <v>41</v>
      </c>
      <c r="O433" s="82"/>
      <c r="P433" s="198">
        <f>O433*H433</f>
        <v>0</v>
      </c>
      <c r="Q433" s="198">
        <v>0</v>
      </c>
      <c r="R433" s="198">
        <f>Q433*H433</f>
        <v>0</v>
      </c>
      <c r="S433" s="198">
        <v>0</v>
      </c>
      <c r="T433" s="199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00" t="s">
        <v>158</v>
      </c>
      <c r="AT433" s="200" t="s">
        <v>154</v>
      </c>
      <c r="AU433" s="200" t="s">
        <v>87</v>
      </c>
      <c r="AY433" s="19" t="s">
        <v>152</v>
      </c>
      <c r="BE433" s="201">
        <f>IF(N433="základná",J433,0)</f>
        <v>0</v>
      </c>
      <c r="BF433" s="201">
        <f>IF(N433="znížená",J433,0)</f>
        <v>0</v>
      </c>
      <c r="BG433" s="201">
        <f>IF(N433="zákl. prenesená",J433,0)</f>
        <v>0</v>
      </c>
      <c r="BH433" s="201">
        <f>IF(N433="zníž. prenesená",J433,0)</f>
        <v>0</v>
      </c>
      <c r="BI433" s="201">
        <f>IF(N433="nulová",J433,0)</f>
        <v>0</v>
      </c>
      <c r="BJ433" s="19" t="s">
        <v>87</v>
      </c>
      <c r="BK433" s="202">
        <f>ROUND(I433*H433,3)</f>
        <v>0</v>
      </c>
      <c r="BL433" s="19" t="s">
        <v>158</v>
      </c>
      <c r="BM433" s="200" t="s">
        <v>655</v>
      </c>
    </row>
    <row r="434" s="2" customFormat="1" ht="24.15" customHeight="1">
      <c r="A434" s="38"/>
      <c r="B434" s="188"/>
      <c r="C434" s="189" t="s">
        <v>656</v>
      </c>
      <c r="D434" s="189" t="s">
        <v>154</v>
      </c>
      <c r="E434" s="190" t="s">
        <v>657</v>
      </c>
      <c r="F434" s="191" t="s">
        <v>658</v>
      </c>
      <c r="G434" s="192" t="s">
        <v>202</v>
      </c>
      <c r="H434" s="193">
        <v>1.194</v>
      </c>
      <c r="I434" s="194"/>
      <c r="J434" s="193">
        <f>ROUND(I434*H434,3)</f>
        <v>0</v>
      </c>
      <c r="K434" s="195"/>
      <c r="L434" s="39"/>
      <c r="M434" s="196" t="s">
        <v>1</v>
      </c>
      <c r="N434" s="197" t="s">
        <v>41</v>
      </c>
      <c r="O434" s="82"/>
      <c r="P434" s="198">
        <f>O434*H434</f>
        <v>0</v>
      </c>
      <c r="Q434" s="198">
        <v>0</v>
      </c>
      <c r="R434" s="198">
        <f>Q434*H434</f>
        <v>0</v>
      </c>
      <c r="S434" s="198">
        <v>0</v>
      </c>
      <c r="T434" s="199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00" t="s">
        <v>158</v>
      </c>
      <c r="AT434" s="200" t="s">
        <v>154</v>
      </c>
      <c r="AU434" s="200" t="s">
        <v>87</v>
      </c>
      <c r="AY434" s="19" t="s">
        <v>152</v>
      </c>
      <c r="BE434" s="201">
        <f>IF(N434="základná",J434,0)</f>
        <v>0</v>
      </c>
      <c r="BF434" s="201">
        <f>IF(N434="znížená",J434,0)</f>
        <v>0</v>
      </c>
      <c r="BG434" s="201">
        <f>IF(N434="zákl. prenesená",J434,0)</f>
        <v>0</v>
      </c>
      <c r="BH434" s="201">
        <f>IF(N434="zníž. prenesená",J434,0)</f>
        <v>0</v>
      </c>
      <c r="BI434" s="201">
        <f>IF(N434="nulová",J434,0)</f>
        <v>0</v>
      </c>
      <c r="BJ434" s="19" t="s">
        <v>87</v>
      </c>
      <c r="BK434" s="202">
        <f>ROUND(I434*H434,3)</f>
        <v>0</v>
      </c>
      <c r="BL434" s="19" t="s">
        <v>158</v>
      </c>
      <c r="BM434" s="200" t="s">
        <v>659</v>
      </c>
    </row>
    <row r="435" s="12" customFormat="1" ht="22.8" customHeight="1">
      <c r="A435" s="12"/>
      <c r="B435" s="175"/>
      <c r="C435" s="12"/>
      <c r="D435" s="176" t="s">
        <v>74</v>
      </c>
      <c r="E435" s="186" t="s">
        <v>660</v>
      </c>
      <c r="F435" s="186" t="s">
        <v>661</v>
      </c>
      <c r="G435" s="12"/>
      <c r="H435" s="12"/>
      <c r="I435" s="178"/>
      <c r="J435" s="187">
        <f>BK435</f>
        <v>0</v>
      </c>
      <c r="K435" s="12"/>
      <c r="L435" s="175"/>
      <c r="M435" s="180"/>
      <c r="N435" s="181"/>
      <c r="O435" s="181"/>
      <c r="P435" s="182">
        <f>P436</f>
        <v>0</v>
      </c>
      <c r="Q435" s="181"/>
      <c r="R435" s="182">
        <f>R436</f>
        <v>0</v>
      </c>
      <c r="S435" s="181"/>
      <c r="T435" s="183">
        <f>T436</f>
        <v>0</v>
      </c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R435" s="176" t="s">
        <v>79</v>
      </c>
      <c r="AT435" s="184" t="s">
        <v>74</v>
      </c>
      <c r="AU435" s="184" t="s">
        <v>79</v>
      </c>
      <c r="AY435" s="176" t="s">
        <v>152</v>
      </c>
      <c r="BK435" s="185">
        <f>BK436</f>
        <v>0</v>
      </c>
    </row>
    <row r="436" s="2" customFormat="1" ht="24.15" customHeight="1">
      <c r="A436" s="38"/>
      <c r="B436" s="188"/>
      <c r="C436" s="189" t="s">
        <v>662</v>
      </c>
      <c r="D436" s="189" t="s">
        <v>154</v>
      </c>
      <c r="E436" s="190" t="s">
        <v>663</v>
      </c>
      <c r="F436" s="191" t="s">
        <v>664</v>
      </c>
      <c r="G436" s="192" t="s">
        <v>202</v>
      </c>
      <c r="H436" s="193">
        <v>410.03899999999999</v>
      </c>
      <c r="I436" s="194"/>
      <c r="J436" s="193">
        <f>ROUND(I436*H436,3)</f>
        <v>0</v>
      </c>
      <c r="K436" s="195"/>
      <c r="L436" s="39"/>
      <c r="M436" s="196" t="s">
        <v>1</v>
      </c>
      <c r="N436" s="197" t="s">
        <v>41</v>
      </c>
      <c r="O436" s="82"/>
      <c r="P436" s="198">
        <f>O436*H436</f>
        <v>0</v>
      </c>
      <c r="Q436" s="198">
        <v>0</v>
      </c>
      <c r="R436" s="198">
        <f>Q436*H436</f>
        <v>0</v>
      </c>
      <c r="S436" s="198">
        <v>0</v>
      </c>
      <c r="T436" s="199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00" t="s">
        <v>158</v>
      </c>
      <c r="AT436" s="200" t="s">
        <v>154</v>
      </c>
      <c r="AU436" s="200" t="s">
        <v>87</v>
      </c>
      <c r="AY436" s="19" t="s">
        <v>152</v>
      </c>
      <c r="BE436" s="201">
        <f>IF(N436="základná",J436,0)</f>
        <v>0</v>
      </c>
      <c r="BF436" s="201">
        <f>IF(N436="znížená",J436,0)</f>
        <v>0</v>
      </c>
      <c r="BG436" s="201">
        <f>IF(N436="zákl. prenesená",J436,0)</f>
        <v>0</v>
      </c>
      <c r="BH436" s="201">
        <f>IF(N436="zníž. prenesená",J436,0)</f>
        <v>0</v>
      </c>
      <c r="BI436" s="201">
        <f>IF(N436="nulová",J436,0)</f>
        <v>0</v>
      </c>
      <c r="BJ436" s="19" t="s">
        <v>87</v>
      </c>
      <c r="BK436" s="202">
        <f>ROUND(I436*H436,3)</f>
        <v>0</v>
      </c>
      <c r="BL436" s="19" t="s">
        <v>158</v>
      </c>
      <c r="BM436" s="200" t="s">
        <v>665</v>
      </c>
    </row>
    <row r="437" s="12" customFormat="1" ht="25.92" customHeight="1">
      <c r="A437" s="12"/>
      <c r="B437" s="175"/>
      <c r="C437" s="12"/>
      <c r="D437" s="176" t="s">
        <v>74</v>
      </c>
      <c r="E437" s="177" t="s">
        <v>666</v>
      </c>
      <c r="F437" s="177" t="s">
        <v>667</v>
      </c>
      <c r="G437" s="12"/>
      <c r="H437" s="12"/>
      <c r="I437" s="178"/>
      <c r="J437" s="179">
        <f>BK437</f>
        <v>0</v>
      </c>
      <c r="K437" s="12"/>
      <c r="L437" s="175"/>
      <c r="M437" s="180"/>
      <c r="N437" s="181"/>
      <c r="O437" s="181"/>
      <c r="P437" s="182">
        <f>P438+P471+P485+P505+P527+P544+P553+P565+P606+P614+P647+P656+P671+P689</f>
        <v>0</v>
      </c>
      <c r="Q437" s="181"/>
      <c r="R437" s="182">
        <f>R438+R471+R485+R505+R527+R544+R553+R565+R606+R614+R647+R656+R671+R689</f>
        <v>29.443824554317001</v>
      </c>
      <c r="S437" s="181"/>
      <c r="T437" s="183">
        <f>T438+T471+T485+T505+T527+T544+T553+T565+T606+T614+T647+T656+T671+T689</f>
        <v>0</v>
      </c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R437" s="176" t="s">
        <v>87</v>
      </c>
      <c r="AT437" s="184" t="s">
        <v>74</v>
      </c>
      <c r="AU437" s="184" t="s">
        <v>75</v>
      </c>
      <c r="AY437" s="176" t="s">
        <v>152</v>
      </c>
      <c r="BK437" s="185">
        <f>BK438+BK471+BK485+BK505+BK527+BK544+BK553+BK565+BK606+BK614+BK647+BK656+BK671+BK689</f>
        <v>0</v>
      </c>
    </row>
    <row r="438" s="12" customFormat="1" ht="22.8" customHeight="1">
      <c r="A438" s="12"/>
      <c r="B438" s="175"/>
      <c r="C438" s="12"/>
      <c r="D438" s="176" t="s">
        <v>74</v>
      </c>
      <c r="E438" s="186" t="s">
        <v>668</v>
      </c>
      <c r="F438" s="186" t="s">
        <v>669</v>
      </c>
      <c r="G438" s="12"/>
      <c r="H438" s="12"/>
      <c r="I438" s="178"/>
      <c r="J438" s="187">
        <f>BK438</f>
        <v>0</v>
      </c>
      <c r="K438" s="12"/>
      <c r="L438" s="175"/>
      <c r="M438" s="180"/>
      <c r="N438" s="181"/>
      <c r="O438" s="181"/>
      <c r="P438" s="182">
        <f>SUM(P439:P470)</f>
        <v>0</v>
      </c>
      <c r="Q438" s="181"/>
      <c r="R438" s="182">
        <f>SUM(R439:R470)</f>
        <v>1.5025345401800001</v>
      </c>
      <c r="S438" s="181"/>
      <c r="T438" s="183">
        <f>SUM(T439:T470)</f>
        <v>0</v>
      </c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R438" s="176" t="s">
        <v>87</v>
      </c>
      <c r="AT438" s="184" t="s">
        <v>74</v>
      </c>
      <c r="AU438" s="184" t="s">
        <v>79</v>
      </c>
      <c r="AY438" s="176" t="s">
        <v>152</v>
      </c>
      <c r="BK438" s="185">
        <f>SUM(BK439:BK470)</f>
        <v>0</v>
      </c>
    </row>
    <row r="439" s="2" customFormat="1" ht="24.15" customHeight="1">
      <c r="A439" s="38"/>
      <c r="B439" s="188"/>
      <c r="C439" s="189" t="s">
        <v>670</v>
      </c>
      <c r="D439" s="189" t="s">
        <v>154</v>
      </c>
      <c r="E439" s="190" t="s">
        <v>671</v>
      </c>
      <c r="F439" s="191" t="s">
        <v>672</v>
      </c>
      <c r="G439" s="192" t="s">
        <v>227</v>
      </c>
      <c r="H439" s="193">
        <v>181.10300000000001</v>
      </c>
      <c r="I439" s="194"/>
      <c r="J439" s="193">
        <f>ROUND(I439*H439,3)</f>
        <v>0</v>
      </c>
      <c r="K439" s="195"/>
      <c r="L439" s="39"/>
      <c r="M439" s="196" t="s">
        <v>1</v>
      </c>
      <c r="N439" s="197" t="s">
        <v>41</v>
      </c>
      <c r="O439" s="82"/>
      <c r="P439" s="198">
        <f>O439*H439</f>
        <v>0</v>
      </c>
      <c r="Q439" s="198">
        <v>0</v>
      </c>
      <c r="R439" s="198">
        <f>Q439*H439</f>
        <v>0</v>
      </c>
      <c r="S439" s="198">
        <v>0</v>
      </c>
      <c r="T439" s="199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00" t="s">
        <v>240</v>
      </c>
      <c r="AT439" s="200" t="s">
        <v>154</v>
      </c>
      <c r="AU439" s="200" t="s">
        <v>87</v>
      </c>
      <c r="AY439" s="19" t="s">
        <v>152</v>
      </c>
      <c r="BE439" s="201">
        <f>IF(N439="základná",J439,0)</f>
        <v>0</v>
      </c>
      <c r="BF439" s="201">
        <f>IF(N439="znížená",J439,0)</f>
        <v>0</v>
      </c>
      <c r="BG439" s="201">
        <f>IF(N439="zákl. prenesená",J439,0)</f>
        <v>0</v>
      </c>
      <c r="BH439" s="201">
        <f>IF(N439="zníž. prenesená",J439,0)</f>
        <v>0</v>
      </c>
      <c r="BI439" s="201">
        <f>IF(N439="nulová",J439,0)</f>
        <v>0</v>
      </c>
      <c r="BJ439" s="19" t="s">
        <v>87</v>
      </c>
      <c r="BK439" s="202">
        <f>ROUND(I439*H439,3)</f>
        <v>0</v>
      </c>
      <c r="BL439" s="19" t="s">
        <v>240</v>
      </c>
      <c r="BM439" s="200" t="s">
        <v>673</v>
      </c>
    </row>
    <row r="440" s="13" customFormat="1">
      <c r="A440" s="13"/>
      <c r="B440" s="203"/>
      <c r="C440" s="13"/>
      <c r="D440" s="204" t="s">
        <v>160</v>
      </c>
      <c r="E440" s="205" t="s">
        <v>1</v>
      </c>
      <c r="F440" s="206" t="s">
        <v>674</v>
      </c>
      <c r="G440" s="13"/>
      <c r="H440" s="207">
        <v>181.10300000000001</v>
      </c>
      <c r="I440" s="208"/>
      <c r="J440" s="13"/>
      <c r="K440" s="13"/>
      <c r="L440" s="203"/>
      <c r="M440" s="209"/>
      <c r="N440" s="210"/>
      <c r="O440" s="210"/>
      <c r="P440" s="210"/>
      <c r="Q440" s="210"/>
      <c r="R440" s="210"/>
      <c r="S440" s="210"/>
      <c r="T440" s="211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05" t="s">
        <v>160</v>
      </c>
      <c r="AU440" s="205" t="s">
        <v>87</v>
      </c>
      <c r="AV440" s="13" t="s">
        <v>87</v>
      </c>
      <c r="AW440" s="13" t="s">
        <v>30</v>
      </c>
      <c r="AX440" s="13" t="s">
        <v>79</v>
      </c>
      <c r="AY440" s="205" t="s">
        <v>152</v>
      </c>
    </row>
    <row r="441" s="2" customFormat="1" ht="24.15" customHeight="1">
      <c r="A441" s="38"/>
      <c r="B441" s="188"/>
      <c r="C441" s="189" t="s">
        <v>675</v>
      </c>
      <c r="D441" s="189" t="s">
        <v>154</v>
      </c>
      <c r="E441" s="190" t="s">
        <v>676</v>
      </c>
      <c r="F441" s="191" t="s">
        <v>677</v>
      </c>
      <c r="G441" s="192" t="s">
        <v>227</v>
      </c>
      <c r="H441" s="193">
        <v>17.489999999999998</v>
      </c>
      <c r="I441" s="194"/>
      <c r="J441" s="193">
        <f>ROUND(I441*H441,3)</f>
        <v>0</v>
      </c>
      <c r="K441" s="195"/>
      <c r="L441" s="39"/>
      <c r="M441" s="196" t="s">
        <v>1</v>
      </c>
      <c r="N441" s="197" t="s">
        <v>41</v>
      </c>
      <c r="O441" s="82"/>
      <c r="P441" s="198">
        <f>O441*H441</f>
        <v>0</v>
      </c>
      <c r="Q441" s="198">
        <v>0</v>
      </c>
      <c r="R441" s="198">
        <f>Q441*H441</f>
        <v>0</v>
      </c>
      <c r="S441" s="198">
        <v>0</v>
      </c>
      <c r="T441" s="199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00" t="s">
        <v>240</v>
      </c>
      <c r="AT441" s="200" t="s">
        <v>154</v>
      </c>
      <c r="AU441" s="200" t="s">
        <v>87</v>
      </c>
      <c r="AY441" s="19" t="s">
        <v>152</v>
      </c>
      <c r="BE441" s="201">
        <f>IF(N441="základná",J441,0)</f>
        <v>0</v>
      </c>
      <c r="BF441" s="201">
        <f>IF(N441="znížená",J441,0)</f>
        <v>0</v>
      </c>
      <c r="BG441" s="201">
        <f>IF(N441="zákl. prenesená",J441,0)</f>
        <v>0</v>
      </c>
      <c r="BH441" s="201">
        <f>IF(N441="zníž. prenesená",J441,0)</f>
        <v>0</v>
      </c>
      <c r="BI441" s="201">
        <f>IF(N441="nulová",J441,0)</f>
        <v>0</v>
      </c>
      <c r="BJ441" s="19" t="s">
        <v>87</v>
      </c>
      <c r="BK441" s="202">
        <f>ROUND(I441*H441,3)</f>
        <v>0</v>
      </c>
      <c r="BL441" s="19" t="s">
        <v>240</v>
      </c>
      <c r="BM441" s="200" t="s">
        <v>678</v>
      </c>
    </row>
    <row r="442" s="13" customFormat="1">
      <c r="A442" s="13"/>
      <c r="B442" s="203"/>
      <c r="C442" s="13"/>
      <c r="D442" s="204" t="s">
        <v>160</v>
      </c>
      <c r="E442" s="205" t="s">
        <v>1</v>
      </c>
      <c r="F442" s="206" t="s">
        <v>679</v>
      </c>
      <c r="G442" s="13"/>
      <c r="H442" s="207">
        <v>17.489999999999998</v>
      </c>
      <c r="I442" s="208"/>
      <c r="J442" s="13"/>
      <c r="K442" s="13"/>
      <c r="L442" s="203"/>
      <c r="M442" s="209"/>
      <c r="N442" s="210"/>
      <c r="O442" s="210"/>
      <c r="P442" s="210"/>
      <c r="Q442" s="210"/>
      <c r="R442" s="210"/>
      <c r="S442" s="210"/>
      <c r="T442" s="211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05" t="s">
        <v>160</v>
      </c>
      <c r="AU442" s="205" t="s">
        <v>87</v>
      </c>
      <c r="AV442" s="13" t="s">
        <v>87</v>
      </c>
      <c r="AW442" s="13" t="s">
        <v>30</v>
      </c>
      <c r="AX442" s="13" t="s">
        <v>79</v>
      </c>
      <c r="AY442" s="205" t="s">
        <v>152</v>
      </c>
    </row>
    <row r="443" s="2" customFormat="1" ht="16.5" customHeight="1">
      <c r="A443" s="38"/>
      <c r="B443" s="188"/>
      <c r="C443" s="235" t="s">
        <v>680</v>
      </c>
      <c r="D443" s="235" t="s">
        <v>378</v>
      </c>
      <c r="E443" s="236" t="s">
        <v>681</v>
      </c>
      <c r="F443" s="237" t="s">
        <v>682</v>
      </c>
      <c r="G443" s="238" t="s">
        <v>202</v>
      </c>
      <c r="H443" s="239">
        <v>0.119</v>
      </c>
      <c r="I443" s="240"/>
      <c r="J443" s="239">
        <f>ROUND(I443*H443,3)</f>
        <v>0</v>
      </c>
      <c r="K443" s="241"/>
      <c r="L443" s="242"/>
      <c r="M443" s="243" t="s">
        <v>1</v>
      </c>
      <c r="N443" s="244" t="s">
        <v>41</v>
      </c>
      <c r="O443" s="82"/>
      <c r="P443" s="198">
        <f>O443*H443</f>
        <v>0</v>
      </c>
      <c r="Q443" s="198">
        <v>1</v>
      </c>
      <c r="R443" s="198">
        <f>Q443*H443</f>
        <v>0.119</v>
      </c>
      <c r="S443" s="198">
        <v>0</v>
      </c>
      <c r="T443" s="199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00" t="s">
        <v>331</v>
      </c>
      <c r="AT443" s="200" t="s">
        <v>378</v>
      </c>
      <c r="AU443" s="200" t="s">
        <v>87</v>
      </c>
      <c r="AY443" s="19" t="s">
        <v>152</v>
      </c>
      <c r="BE443" s="201">
        <f>IF(N443="základná",J443,0)</f>
        <v>0</v>
      </c>
      <c r="BF443" s="201">
        <f>IF(N443="znížená",J443,0)</f>
        <v>0</v>
      </c>
      <c r="BG443" s="201">
        <f>IF(N443="zákl. prenesená",J443,0)</f>
        <v>0</v>
      </c>
      <c r="BH443" s="201">
        <f>IF(N443="zníž. prenesená",J443,0)</f>
        <v>0</v>
      </c>
      <c r="BI443" s="201">
        <f>IF(N443="nulová",J443,0)</f>
        <v>0</v>
      </c>
      <c r="BJ443" s="19" t="s">
        <v>87</v>
      </c>
      <c r="BK443" s="202">
        <f>ROUND(I443*H443,3)</f>
        <v>0</v>
      </c>
      <c r="BL443" s="19" t="s">
        <v>240</v>
      </c>
      <c r="BM443" s="200" t="s">
        <v>683</v>
      </c>
    </row>
    <row r="444" s="13" customFormat="1">
      <c r="A444" s="13"/>
      <c r="B444" s="203"/>
      <c r="C444" s="13"/>
      <c r="D444" s="204" t="s">
        <v>160</v>
      </c>
      <c r="E444" s="13"/>
      <c r="F444" s="206" t="s">
        <v>684</v>
      </c>
      <c r="G444" s="13"/>
      <c r="H444" s="207">
        <v>0.119</v>
      </c>
      <c r="I444" s="208"/>
      <c r="J444" s="13"/>
      <c r="K444" s="13"/>
      <c r="L444" s="203"/>
      <c r="M444" s="209"/>
      <c r="N444" s="210"/>
      <c r="O444" s="210"/>
      <c r="P444" s="210"/>
      <c r="Q444" s="210"/>
      <c r="R444" s="210"/>
      <c r="S444" s="210"/>
      <c r="T444" s="211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05" t="s">
        <v>160</v>
      </c>
      <c r="AU444" s="205" t="s">
        <v>87</v>
      </c>
      <c r="AV444" s="13" t="s">
        <v>87</v>
      </c>
      <c r="AW444" s="13" t="s">
        <v>3</v>
      </c>
      <c r="AX444" s="13" t="s">
        <v>79</v>
      </c>
      <c r="AY444" s="205" t="s">
        <v>152</v>
      </c>
    </row>
    <row r="445" s="2" customFormat="1" ht="24.15" customHeight="1">
      <c r="A445" s="38"/>
      <c r="B445" s="188"/>
      <c r="C445" s="189" t="s">
        <v>685</v>
      </c>
      <c r="D445" s="189" t="s">
        <v>154</v>
      </c>
      <c r="E445" s="190" t="s">
        <v>686</v>
      </c>
      <c r="F445" s="191" t="s">
        <v>687</v>
      </c>
      <c r="G445" s="192" t="s">
        <v>227</v>
      </c>
      <c r="H445" s="193">
        <v>38.600000000000001</v>
      </c>
      <c r="I445" s="194"/>
      <c r="J445" s="193">
        <f>ROUND(I445*H445,3)</f>
        <v>0</v>
      </c>
      <c r="K445" s="195"/>
      <c r="L445" s="39"/>
      <c r="M445" s="196" t="s">
        <v>1</v>
      </c>
      <c r="N445" s="197" t="s">
        <v>41</v>
      </c>
      <c r="O445" s="82"/>
      <c r="P445" s="198">
        <f>O445*H445</f>
        <v>0</v>
      </c>
      <c r="Q445" s="198">
        <v>0.0035000000000000001</v>
      </c>
      <c r="R445" s="198">
        <f>Q445*H445</f>
        <v>0.1351</v>
      </c>
      <c r="S445" s="198">
        <v>0</v>
      </c>
      <c r="T445" s="199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00" t="s">
        <v>240</v>
      </c>
      <c r="AT445" s="200" t="s">
        <v>154</v>
      </c>
      <c r="AU445" s="200" t="s">
        <v>87</v>
      </c>
      <c r="AY445" s="19" t="s">
        <v>152</v>
      </c>
      <c r="BE445" s="201">
        <f>IF(N445="základná",J445,0)</f>
        <v>0</v>
      </c>
      <c r="BF445" s="201">
        <f>IF(N445="znížená",J445,0)</f>
        <v>0</v>
      </c>
      <c r="BG445" s="201">
        <f>IF(N445="zákl. prenesená",J445,0)</f>
        <v>0</v>
      </c>
      <c r="BH445" s="201">
        <f>IF(N445="zníž. prenesená",J445,0)</f>
        <v>0</v>
      </c>
      <c r="BI445" s="201">
        <f>IF(N445="nulová",J445,0)</f>
        <v>0</v>
      </c>
      <c r="BJ445" s="19" t="s">
        <v>87</v>
      </c>
      <c r="BK445" s="202">
        <f>ROUND(I445*H445,3)</f>
        <v>0</v>
      </c>
      <c r="BL445" s="19" t="s">
        <v>240</v>
      </c>
      <c r="BM445" s="200" t="s">
        <v>688</v>
      </c>
    </row>
    <row r="446" s="15" customFormat="1">
      <c r="A446" s="15"/>
      <c r="B446" s="220"/>
      <c r="C446" s="15"/>
      <c r="D446" s="204" t="s">
        <v>160</v>
      </c>
      <c r="E446" s="221" t="s">
        <v>1</v>
      </c>
      <c r="F446" s="222" t="s">
        <v>175</v>
      </c>
      <c r="G446" s="15"/>
      <c r="H446" s="221" t="s">
        <v>1</v>
      </c>
      <c r="I446" s="223"/>
      <c r="J446" s="15"/>
      <c r="K446" s="15"/>
      <c r="L446" s="220"/>
      <c r="M446" s="224"/>
      <c r="N446" s="225"/>
      <c r="O446" s="225"/>
      <c r="P446" s="225"/>
      <c r="Q446" s="225"/>
      <c r="R446" s="225"/>
      <c r="S446" s="225"/>
      <c r="T446" s="226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21" t="s">
        <v>160</v>
      </c>
      <c r="AU446" s="221" t="s">
        <v>87</v>
      </c>
      <c r="AV446" s="15" t="s">
        <v>79</v>
      </c>
      <c r="AW446" s="15" t="s">
        <v>30</v>
      </c>
      <c r="AX446" s="15" t="s">
        <v>75</v>
      </c>
      <c r="AY446" s="221" t="s">
        <v>152</v>
      </c>
    </row>
    <row r="447" s="13" customFormat="1">
      <c r="A447" s="13"/>
      <c r="B447" s="203"/>
      <c r="C447" s="13"/>
      <c r="D447" s="204" t="s">
        <v>160</v>
      </c>
      <c r="E447" s="205" t="s">
        <v>1</v>
      </c>
      <c r="F447" s="206" t="s">
        <v>689</v>
      </c>
      <c r="G447" s="13"/>
      <c r="H447" s="207">
        <v>38.600000000000001</v>
      </c>
      <c r="I447" s="208"/>
      <c r="J447" s="13"/>
      <c r="K447" s="13"/>
      <c r="L447" s="203"/>
      <c r="M447" s="209"/>
      <c r="N447" s="210"/>
      <c r="O447" s="210"/>
      <c r="P447" s="210"/>
      <c r="Q447" s="210"/>
      <c r="R447" s="210"/>
      <c r="S447" s="210"/>
      <c r="T447" s="211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05" t="s">
        <v>160</v>
      </c>
      <c r="AU447" s="205" t="s">
        <v>87</v>
      </c>
      <c r="AV447" s="13" t="s">
        <v>87</v>
      </c>
      <c r="AW447" s="13" t="s">
        <v>30</v>
      </c>
      <c r="AX447" s="13" t="s">
        <v>79</v>
      </c>
      <c r="AY447" s="205" t="s">
        <v>152</v>
      </c>
    </row>
    <row r="448" s="2" customFormat="1" ht="24.15" customHeight="1">
      <c r="A448" s="38"/>
      <c r="B448" s="188"/>
      <c r="C448" s="189" t="s">
        <v>690</v>
      </c>
      <c r="D448" s="189" t="s">
        <v>154</v>
      </c>
      <c r="E448" s="190" t="s">
        <v>691</v>
      </c>
      <c r="F448" s="191" t="s">
        <v>692</v>
      </c>
      <c r="G448" s="192" t="s">
        <v>227</v>
      </c>
      <c r="H448" s="193">
        <v>181.10300000000001</v>
      </c>
      <c r="I448" s="194"/>
      <c r="J448" s="193">
        <f>ROUND(I448*H448,3)</f>
        <v>0</v>
      </c>
      <c r="K448" s="195"/>
      <c r="L448" s="39"/>
      <c r="M448" s="196" t="s">
        <v>1</v>
      </c>
      <c r="N448" s="197" t="s">
        <v>41</v>
      </c>
      <c r="O448" s="82"/>
      <c r="P448" s="198">
        <f>O448*H448</f>
        <v>0</v>
      </c>
      <c r="Q448" s="198">
        <v>0.00054226000000000003</v>
      </c>
      <c r="R448" s="198">
        <f>Q448*H448</f>
        <v>0.098204912780000014</v>
      </c>
      <c r="S448" s="198">
        <v>0</v>
      </c>
      <c r="T448" s="199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00" t="s">
        <v>240</v>
      </c>
      <c r="AT448" s="200" t="s">
        <v>154</v>
      </c>
      <c r="AU448" s="200" t="s">
        <v>87</v>
      </c>
      <c r="AY448" s="19" t="s">
        <v>152</v>
      </c>
      <c r="BE448" s="201">
        <f>IF(N448="základná",J448,0)</f>
        <v>0</v>
      </c>
      <c r="BF448" s="201">
        <f>IF(N448="znížená",J448,0)</f>
        <v>0</v>
      </c>
      <c r="BG448" s="201">
        <f>IF(N448="zákl. prenesená",J448,0)</f>
        <v>0</v>
      </c>
      <c r="BH448" s="201">
        <f>IF(N448="zníž. prenesená",J448,0)</f>
        <v>0</v>
      </c>
      <c r="BI448" s="201">
        <f>IF(N448="nulová",J448,0)</f>
        <v>0</v>
      </c>
      <c r="BJ448" s="19" t="s">
        <v>87</v>
      </c>
      <c r="BK448" s="202">
        <f>ROUND(I448*H448,3)</f>
        <v>0</v>
      </c>
      <c r="BL448" s="19" t="s">
        <v>240</v>
      </c>
      <c r="BM448" s="200" t="s">
        <v>693</v>
      </c>
    </row>
    <row r="449" s="13" customFormat="1">
      <c r="A449" s="13"/>
      <c r="B449" s="203"/>
      <c r="C449" s="13"/>
      <c r="D449" s="204" t="s">
        <v>160</v>
      </c>
      <c r="E449" s="205" t="s">
        <v>1</v>
      </c>
      <c r="F449" s="206" t="s">
        <v>674</v>
      </c>
      <c r="G449" s="13"/>
      <c r="H449" s="207">
        <v>181.10300000000001</v>
      </c>
      <c r="I449" s="208"/>
      <c r="J449" s="13"/>
      <c r="K449" s="13"/>
      <c r="L449" s="203"/>
      <c r="M449" s="209"/>
      <c r="N449" s="210"/>
      <c r="O449" s="210"/>
      <c r="P449" s="210"/>
      <c r="Q449" s="210"/>
      <c r="R449" s="210"/>
      <c r="S449" s="210"/>
      <c r="T449" s="211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05" t="s">
        <v>160</v>
      </c>
      <c r="AU449" s="205" t="s">
        <v>87</v>
      </c>
      <c r="AV449" s="13" t="s">
        <v>87</v>
      </c>
      <c r="AW449" s="13" t="s">
        <v>30</v>
      </c>
      <c r="AX449" s="13" t="s">
        <v>79</v>
      </c>
      <c r="AY449" s="205" t="s">
        <v>152</v>
      </c>
    </row>
    <row r="450" s="2" customFormat="1" ht="24.15" customHeight="1">
      <c r="A450" s="38"/>
      <c r="B450" s="188"/>
      <c r="C450" s="189" t="s">
        <v>694</v>
      </c>
      <c r="D450" s="189" t="s">
        <v>154</v>
      </c>
      <c r="E450" s="190" t="s">
        <v>695</v>
      </c>
      <c r="F450" s="191" t="s">
        <v>696</v>
      </c>
      <c r="G450" s="192" t="s">
        <v>227</v>
      </c>
      <c r="H450" s="193">
        <v>17.489999999999998</v>
      </c>
      <c r="I450" s="194"/>
      <c r="J450" s="193">
        <f>ROUND(I450*H450,3)</f>
        <v>0</v>
      </c>
      <c r="K450" s="195"/>
      <c r="L450" s="39"/>
      <c r="M450" s="196" t="s">
        <v>1</v>
      </c>
      <c r="N450" s="197" t="s">
        <v>41</v>
      </c>
      <c r="O450" s="82"/>
      <c r="P450" s="198">
        <f>O450*H450</f>
        <v>0</v>
      </c>
      <c r="Q450" s="198">
        <v>0.00054226000000000003</v>
      </c>
      <c r="R450" s="198">
        <f>Q450*H450</f>
        <v>0.0094841274000000003</v>
      </c>
      <c r="S450" s="198">
        <v>0</v>
      </c>
      <c r="T450" s="199">
        <f>S450*H450</f>
        <v>0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00" t="s">
        <v>240</v>
      </c>
      <c r="AT450" s="200" t="s">
        <v>154</v>
      </c>
      <c r="AU450" s="200" t="s">
        <v>87</v>
      </c>
      <c r="AY450" s="19" t="s">
        <v>152</v>
      </c>
      <c r="BE450" s="201">
        <f>IF(N450="základná",J450,0)</f>
        <v>0</v>
      </c>
      <c r="BF450" s="201">
        <f>IF(N450="znížená",J450,0)</f>
        <v>0</v>
      </c>
      <c r="BG450" s="201">
        <f>IF(N450="zákl. prenesená",J450,0)</f>
        <v>0</v>
      </c>
      <c r="BH450" s="201">
        <f>IF(N450="zníž. prenesená",J450,0)</f>
        <v>0</v>
      </c>
      <c r="BI450" s="201">
        <f>IF(N450="nulová",J450,0)</f>
        <v>0</v>
      </c>
      <c r="BJ450" s="19" t="s">
        <v>87</v>
      </c>
      <c r="BK450" s="202">
        <f>ROUND(I450*H450,3)</f>
        <v>0</v>
      </c>
      <c r="BL450" s="19" t="s">
        <v>240</v>
      </c>
      <c r="BM450" s="200" t="s">
        <v>697</v>
      </c>
    </row>
    <row r="451" s="2" customFormat="1" ht="24.15" customHeight="1">
      <c r="A451" s="38"/>
      <c r="B451" s="188"/>
      <c r="C451" s="235" t="s">
        <v>698</v>
      </c>
      <c r="D451" s="235" t="s">
        <v>378</v>
      </c>
      <c r="E451" s="236" t="s">
        <v>699</v>
      </c>
      <c r="F451" s="237" t="s">
        <v>700</v>
      </c>
      <c r="G451" s="238" t="s">
        <v>227</v>
      </c>
      <c r="H451" s="239">
        <v>252.226</v>
      </c>
      <c r="I451" s="240"/>
      <c r="J451" s="239">
        <f>ROUND(I451*H451,3)</f>
        <v>0</v>
      </c>
      <c r="K451" s="241"/>
      <c r="L451" s="242"/>
      <c r="M451" s="243" t="s">
        <v>1</v>
      </c>
      <c r="N451" s="244" t="s">
        <v>41</v>
      </c>
      <c r="O451" s="82"/>
      <c r="P451" s="198">
        <f>O451*H451</f>
        <v>0</v>
      </c>
      <c r="Q451" s="198">
        <v>0.0042500000000000003</v>
      </c>
      <c r="R451" s="198">
        <f>Q451*H451</f>
        <v>1.0719605000000001</v>
      </c>
      <c r="S451" s="198">
        <v>0</v>
      </c>
      <c r="T451" s="199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00" t="s">
        <v>331</v>
      </c>
      <c r="AT451" s="200" t="s">
        <v>378</v>
      </c>
      <c r="AU451" s="200" t="s">
        <v>87</v>
      </c>
      <c r="AY451" s="19" t="s">
        <v>152</v>
      </c>
      <c r="BE451" s="201">
        <f>IF(N451="základná",J451,0)</f>
        <v>0</v>
      </c>
      <c r="BF451" s="201">
        <f>IF(N451="znížená",J451,0)</f>
        <v>0</v>
      </c>
      <c r="BG451" s="201">
        <f>IF(N451="zákl. prenesená",J451,0)</f>
        <v>0</v>
      </c>
      <c r="BH451" s="201">
        <f>IF(N451="zníž. prenesená",J451,0)</f>
        <v>0</v>
      </c>
      <c r="BI451" s="201">
        <f>IF(N451="nulová",J451,0)</f>
        <v>0</v>
      </c>
      <c r="BJ451" s="19" t="s">
        <v>87</v>
      </c>
      <c r="BK451" s="202">
        <f>ROUND(I451*H451,3)</f>
        <v>0</v>
      </c>
      <c r="BL451" s="19" t="s">
        <v>240</v>
      </c>
      <c r="BM451" s="200" t="s">
        <v>701</v>
      </c>
    </row>
    <row r="452" s="13" customFormat="1">
      <c r="A452" s="13"/>
      <c r="B452" s="203"/>
      <c r="C452" s="13"/>
      <c r="D452" s="204" t="s">
        <v>160</v>
      </c>
      <c r="E452" s="205" t="s">
        <v>1</v>
      </c>
      <c r="F452" s="206" t="s">
        <v>702</v>
      </c>
      <c r="G452" s="13"/>
      <c r="H452" s="207">
        <v>199.21299999999999</v>
      </c>
      <c r="I452" s="208"/>
      <c r="J452" s="13"/>
      <c r="K452" s="13"/>
      <c r="L452" s="203"/>
      <c r="M452" s="209"/>
      <c r="N452" s="210"/>
      <c r="O452" s="210"/>
      <c r="P452" s="210"/>
      <c r="Q452" s="210"/>
      <c r="R452" s="210"/>
      <c r="S452" s="210"/>
      <c r="T452" s="211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05" t="s">
        <v>160</v>
      </c>
      <c r="AU452" s="205" t="s">
        <v>87</v>
      </c>
      <c r="AV452" s="13" t="s">
        <v>87</v>
      </c>
      <c r="AW452" s="13" t="s">
        <v>30</v>
      </c>
      <c r="AX452" s="13" t="s">
        <v>75</v>
      </c>
      <c r="AY452" s="205" t="s">
        <v>152</v>
      </c>
    </row>
    <row r="453" s="13" customFormat="1">
      <c r="A453" s="13"/>
      <c r="B453" s="203"/>
      <c r="C453" s="13"/>
      <c r="D453" s="204" t="s">
        <v>160</v>
      </c>
      <c r="E453" s="205" t="s">
        <v>1</v>
      </c>
      <c r="F453" s="206" t="s">
        <v>703</v>
      </c>
      <c r="G453" s="13"/>
      <c r="H453" s="207">
        <v>20.114000000000001</v>
      </c>
      <c r="I453" s="208"/>
      <c r="J453" s="13"/>
      <c r="K453" s="13"/>
      <c r="L453" s="203"/>
      <c r="M453" s="209"/>
      <c r="N453" s="210"/>
      <c r="O453" s="210"/>
      <c r="P453" s="210"/>
      <c r="Q453" s="210"/>
      <c r="R453" s="210"/>
      <c r="S453" s="210"/>
      <c r="T453" s="211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05" t="s">
        <v>160</v>
      </c>
      <c r="AU453" s="205" t="s">
        <v>87</v>
      </c>
      <c r="AV453" s="13" t="s">
        <v>87</v>
      </c>
      <c r="AW453" s="13" t="s">
        <v>30</v>
      </c>
      <c r="AX453" s="13" t="s">
        <v>75</v>
      </c>
      <c r="AY453" s="205" t="s">
        <v>152</v>
      </c>
    </row>
    <row r="454" s="14" customFormat="1">
      <c r="A454" s="14"/>
      <c r="B454" s="212"/>
      <c r="C454" s="14"/>
      <c r="D454" s="204" t="s">
        <v>160</v>
      </c>
      <c r="E454" s="213" t="s">
        <v>1</v>
      </c>
      <c r="F454" s="214" t="s">
        <v>164</v>
      </c>
      <c r="G454" s="14"/>
      <c r="H454" s="215">
        <v>219.327</v>
      </c>
      <c r="I454" s="216"/>
      <c r="J454" s="14"/>
      <c r="K454" s="14"/>
      <c r="L454" s="212"/>
      <c r="M454" s="217"/>
      <c r="N454" s="218"/>
      <c r="O454" s="218"/>
      <c r="P454" s="218"/>
      <c r="Q454" s="218"/>
      <c r="R454" s="218"/>
      <c r="S454" s="218"/>
      <c r="T454" s="219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13" t="s">
        <v>160</v>
      </c>
      <c r="AU454" s="213" t="s">
        <v>87</v>
      </c>
      <c r="AV454" s="14" t="s">
        <v>158</v>
      </c>
      <c r="AW454" s="14" t="s">
        <v>30</v>
      </c>
      <c r="AX454" s="14" t="s">
        <v>79</v>
      </c>
      <c r="AY454" s="213" t="s">
        <v>152</v>
      </c>
    </row>
    <row r="455" s="13" customFormat="1">
      <c r="A455" s="13"/>
      <c r="B455" s="203"/>
      <c r="C455" s="13"/>
      <c r="D455" s="204" t="s">
        <v>160</v>
      </c>
      <c r="E455" s="13"/>
      <c r="F455" s="206" t="s">
        <v>704</v>
      </c>
      <c r="G455" s="13"/>
      <c r="H455" s="207">
        <v>252.226</v>
      </c>
      <c r="I455" s="208"/>
      <c r="J455" s="13"/>
      <c r="K455" s="13"/>
      <c r="L455" s="203"/>
      <c r="M455" s="209"/>
      <c r="N455" s="210"/>
      <c r="O455" s="210"/>
      <c r="P455" s="210"/>
      <c r="Q455" s="210"/>
      <c r="R455" s="210"/>
      <c r="S455" s="210"/>
      <c r="T455" s="211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05" t="s">
        <v>160</v>
      </c>
      <c r="AU455" s="205" t="s">
        <v>87</v>
      </c>
      <c r="AV455" s="13" t="s">
        <v>87</v>
      </c>
      <c r="AW455" s="13" t="s">
        <v>3</v>
      </c>
      <c r="AX455" s="13" t="s">
        <v>79</v>
      </c>
      <c r="AY455" s="205" t="s">
        <v>152</v>
      </c>
    </row>
    <row r="456" s="2" customFormat="1" ht="33" customHeight="1">
      <c r="A456" s="38"/>
      <c r="B456" s="188"/>
      <c r="C456" s="189" t="s">
        <v>705</v>
      </c>
      <c r="D456" s="189" t="s">
        <v>154</v>
      </c>
      <c r="E456" s="190" t="s">
        <v>706</v>
      </c>
      <c r="F456" s="191" t="s">
        <v>707</v>
      </c>
      <c r="G456" s="192" t="s">
        <v>227</v>
      </c>
      <c r="H456" s="193">
        <v>18.25</v>
      </c>
      <c r="I456" s="194"/>
      <c r="J456" s="193">
        <f>ROUND(I456*H456,3)</f>
        <v>0</v>
      </c>
      <c r="K456" s="195"/>
      <c r="L456" s="39"/>
      <c r="M456" s="196" t="s">
        <v>1</v>
      </c>
      <c r="N456" s="197" t="s">
        <v>41</v>
      </c>
      <c r="O456" s="82"/>
      <c r="P456" s="198">
        <f>O456*H456</f>
        <v>0</v>
      </c>
      <c r="Q456" s="198">
        <v>0</v>
      </c>
      <c r="R456" s="198">
        <f>Q456*H456</f>
        <v>0</v>
      </c>
      <c r="S456" s="198">
        <v>0</v>
      </c>
      <c r="T456" s="199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00" t="s">
        <v>240</v>
      </c>
      <c r="AT456" s="200" t="s">
        <v>154</v>
      </c>
      <c r="AU456" s="200" t="s">
        <v>87</v>
      </c>
      <c r="AY456" s="19" t="s">
        <v>152</v>
      </c>
      <c r="BE456" s="201">
        <f>IF(N456="základná",J456,0)</f>
        <v>0</v>
      </c>
      <c r="BF456" s="201">
        <f>IF(N456="znížená",J456,0)</f>
        <v>0</v>
      </c>
      <c r="BG456" s="201">
        <f>IF(N456="zákl. prenesená",J456,0)</f>
        <v>0</v>
      </c>
      <c r="BH456" s="201">
        <f>IF(N456="zníž. prenesená",J456,0)</f>
        <v>0</v>
      </c>
      <c r="BI456" s="201">
        <f>IF(N456="nulová",J456,0)</f>
        <v>0</v>
      </c>
      <c r="BJ456" s="19" t="s">
        <v>87</v>
      </c>
      <c r="BK456" s="202">
        <f>ROUND(I456*H456,3)</f>
        <v>0</v>
      </c>
      <c r="BL456" s="19" t="s">
        <v>240</v>
      </c>
      <c r="BM456" s="200" t="s">
        <v>708</v>
      </c>
    </row>
    <row r="457" s="15" customFormat="1">
      <c r="A457" s="15"/>
      <c r="B457" s="220"/>
      <c r="C457" s="15"/>
      <c r="D457" s="204" t="s">
        <v>160</v>
      </c>
      <c r="E457" s="221" t="s">
        <v>1</v>
      </c>
      <c r="F457" s="222" t="s">
        <v>709</v>
      </c>
      <c r="G457" s="15"/>
      <c r="H457" s="221" t="s">
        <v>1</v>
      </c>
      <c r="I457" s="223"/>
      <c r="J457" s="15"/>
      <c r="K457" s="15"/>
      <c r="L457" s="220"/>
      <c r="M457" s="224"/>
      <c r="N457" s="225"/>
      <c r="O457" s="225"/>
      <c r="P457" s="225"/>
      <c r="Q457" s="225"/>
      <c r="R457" s="225"/>
      <c r="S457" s="225"/>
      <c r="T457" s="226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21" t="s">
        <v>160</v>
      </c>
      <c r="AU457" s="221" t="s">
        <v>87</v>
      </c>
      <c r="AV457" s="15" t="s">
        <v>79</v>
      </c>
      <c r="AW457" s="15" t="s">
        <v>30</v>
      </c>
      <c r="AX457" s="15" t="s">
        <v>75</v>
      </c>
      <c r="AY457" s="221" t="s">
        <v>152</v>
      </c>
    </row>
    <row r="458" s="13" customFormat="1">
      <c r="A458" s="13"/>
      <c r="B458" s="203"/>
      <c r="C458" s="13"/>
      <c r="D458" s="204" t="s">
        <v>160</v>
      </c>
      <c r="E458" s="205" t="s">
        <v>1</v>
      </c>
      <c r="F458" s="206" t="s">
        <v>710</v>
      </c>
      <c r="G458" s="13"/>
      <c r="H458" s="207">
        <v>18.25</v>
      </c>
      <c r="I458" s="208"/>
      <c r="J458" s="13"/>
      <c r="K458" s="13"/>
      <c r="L458" s="203"/>
      <c r="M458" s="209"/>
      <c r="N458" s="210"/>
      <c r="O458" s="210"/>
      <c r="P458" s="210"/>
      <c r="Q458" s="210"/>
      <c r="R458" s="210"/>
      <c r="S458" s="210"/>
      <c r="T458" s="211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05" t="s">
        <v>160</v>
      </c>
      <c r="AU458" s="205" t="s">
        <v>87</v>
      </c>
      <c r="AV458" s="13" t="s">
        <v>87</v>
      </c>
      <c r="AW458" s="13" t="s">
        <v>30</v>
      </c>
      <c r="AX458" s="13" t="s">
        <v>79</v>
      </c>
      <c r="AY458" s="205" t="s">
        <v>152</v>
      </c>
    </row>
    <row r="459" s="2" customFormat="1" ht="24.15" customHeight="1">
      <c r="A459" s="38"/>
      <c r="B459" s="188"/>
      <c r="C459" s="189" t="s">
        <v>711</v>
      </c>
      <c r="D459" s="189" t="s">
        <v>154</v>
      </c>
      <c r="E459" s="190" t="s">
        <v>712</v>
      </c>
      <c r="F459" s="191" t="s">
        <v>713</v>
      </c>
      <c r="G459" s="192" t="s">
        <v>227</v>
      </c>
      <c r="H459" s="193">
        <v>42.450000000000003</v>
      </c>
      <c r="I459" s="194"/>
      <c r="J459" s="193">
        <f>ROUND(I459*H459,3)</f>
        <v>0</v>
      </c>
      <c r="K459" s="195"/>
      <c r="L459" s="39"/>
      <c r="M459" s="196" t="s">
        <v>1</v>
      </c>
      <c r="N459" s="197" t="s">
        <v>41</v>
      </c>
      <c r="O459" s="82"/>
      <c r="P459" s="198">
        <f>O459*H459</f>
        <v>0</v>
      </c>
      <c r="Q459" s="198">
        <v>0</v>
      </c>
      <c r="R459" s="198">
        <f>Q459*H459</f>
        <v>0</v>
      </c>
      <c r="S459" s="198">
        <v>0</v>
      </c>
      <c r="T459" s="199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00" t="s">
        <v>240</v>
      </c>
      <c r="AT459" s="200" t="s">
        <v>154</v>
      </c>
      <c r="AU459" s="200" t="s">
        <v>87</v>
      </c>
      <c r="AY459" s="19" t="s">
        <v>152</v>
      </c>
      <c r="BE459" s="201">
        <f>IF(N459="základná",J459,0)</f>
        <v>0</v>
      </c>
      <c r="BF459" s="201">
        <f>IF(N459="znížená",J459,0)</f>
        <v>0</v>
      </c>
      <c r="BG459" s="201">
        <f>IF(N459="zákl. prenesená",J459,0)</f>
        <v>0</v>
      </c>
      <c r="BH459" s="201">
        <f>IF(N459="zníž. prenesená",J459,0)</f>
        <v>0</v>
      </c>
      <c r="BI459" s="201">
        <f>IF(N459="nulová",J459,0)</f>
        <v>0</v>
      </c>
      <c r="BJ459" s="19" t="s">
        <v>87</v>
      </c>
      <c r="BK459" s="202">
        <f>ROUND(I459*H459,3)</f>
        <v>0</v>
      </c>
      <c r="BL459" s="19" t="s">
        <v>240</v>
      </c>
      <c r="BM459" s="200" t="s">
        <v>714</v>
      </c>
    </row>
    <row r="460" s="15" customFormat="1">
      <c r="A460" s="15"/>
      <c r="B460" s="220"/>
      <c r="C460" s="15"/>
      <c r="D460" s="204" t="s">
        <v>160</v>
      </c>
      <c r="E460" s="221" t="s">
        <v>1</v>
      </c>
      <c r="F460" s="222" t="s">
        <v>709</v>
      </c>
      <c r="G460" s="15"/>
      <c r="H460" s="221" t="s">
        <v>1</v>
      </c>
      <c r="I460" s="223"/>
      <c r="J460" s="15"/>
      <c r="K460" s="15"/>
      <c r="L460" s="220"/>
      <c r="M460" s="224"/>
      <c r="N460" s="225"/>
      <c r="O460" s="225"/>
      <c r="P460" s="225"/>
      <c r="Q460" s="225"/>
      <c r="R460" s="225"/>
      <c r="S460" s="225"/>
      <c r="T460" s="226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21" t="s">
        <v>160</v>
      </c>
      <c r="AU460" s="221" t="s">
        <v>87</v>
      </c>
      <c r="AV460" s="15" t="s">
        <v>79</v>
      </c>
      <c r="AW460" s="15" t="s">
        <v>30</v>
      </c>
      <c r="AX460" s="15" t="s">
        <v>75</v>
      </c>
      <c r="AY460" s="221" t="s">
        <v>152</v>
      </c>
    </row>
    <row r="461" s="13" customFormat="1">
      <c r="A461" s="13"/>
      <c r="B461" s="203"/>
      <c r="C461" s="13"/>
      <c r="D461" s="204" t="s">
        <v>160</v>
      </c>
      <c r="E461" s="205" t="s">
        <v>1</v>
      </c>
      <c r="F461" s="206" t="s">
        <v>715</v>
      </c>
      <c r="G461" s="13"/>
      <c r="H461" s="207">
        <v>32.774999999999999</v>
      </c>
      <c r="I461" s="208"/>
      <c r="J461" s="13"/>
      <c r="K461" s="13"/>
      <c r="L461" s="203"/>
      <c r="M461" s="209"/>
      <c r="N461" s="210"/>
      <c r="O461" s="210"/>
      <c r="P461" s="210"/>
      <c r="Q461" s="210"/>
      <c r="R461" s="210"/>
      <c r="S461" s="210"/>
      <c r="T461" s="211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05" t="s">
        <v>160</v>
      </c>
      <c r="AU461" s="205" t="s">
        <v>87</v>
      </c>
      <c r="AV461" s="13" t="s">
        <v>87</v>
      </c>
      <c r="AW461" s="13" t="s">
        <v>30</v>
      </c>
      <c r="AX461" s="13" t="s">
        <v>75</v>
      </c>
      <c r="AY461" s="205" t="s">
        <v>152</v>
      </c>
    </row>
    <row r="462" s="13" customFormat="1">
      <c r="A462" s="13"/>
      <c r="B462" s="203"/>
      <c r="C462" s="13"/>
      <c r="D462" s="204" t="s">
        <v>160</v>
      </c>
      <c r="E462" s="205" t="s">
        <v>1</v>
      </c>
      <c r="F462" s="206" t="s">
        <v>716</v>
      </c>
      <c r="G462" s="13"/>
      <c r="H462" s="207">
        <v>9.6750000000000007</v>
      </c>
      <c r="I462" s="208"/>
      <c r="J462" s="13"/>
      <c r="K462" s="13"/>
      <c r="L462" s="203"/>
      <c r="M462" s="209"/>
      <c r="N462" s="210"/>
      <c r="O462" s="210"/>
      <c r="P462" s="210"/>
      <c r="Q462" s="210"/>
      <c r="R462" s="210"/>
      <c r="S462" s="210"/>
      <c r="T462" s="211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05" t="s">
        <v>160</v>
      </c>
      <c r="AU462" s="205" t="s">
        <v>87</v>
      </c>
      <c r="AV462" s="13" t="s">
        <v>87</v>
      </c>
      <c r="AW462" s="13" t="s">
        <v>30</v>
      </c>
      <c r="AX462" s="13" t="s">
        <v>75</v>
      </c>
      <c r="AY462" s="205" t="s">
        <v>152</v>
      </c>
    </row>
    <row r="463" s="14" customFormat="1">
      <c r="A463" s="14"/>
      <c r="B463" s="212"/>
      <c r="C463" s="14"/>
      <c r="D463" s="204" t="s">
        <v>160</v>
      </c>
      <c r="E463" s="213" t="s">
        <v>1</v>
      </c>
      <c r="F463" s="214" t="s">
        <v>164</v>
      </c>
      <c r="G463" s="14"/>
      <c r="H463" s="215">
        <v>42.450000000000003</v>
      </c>
      <c r="I463" s="216"/>
      <c r="J463" s="14"/>
      <c r="K463" s="14"/>
      <c r="L463" s="212"/>
      <c r="M463" s="217"/>
      <c r="N463" s="218"/>
      <c r="O463" s="218"/>
      <c r="P463" s="218"/>
      <c r="Q463" s="218"/>
      <c r="R463" s="218"/>
      <c r="S463" s="218"/>
      <c r="T463" s="219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13" t="s">
        <v>160</v>
      </c>
      <c r="AU463" s="213" t="s">
        <v>87</v>
      </c>
      <c r="AV463" s="14" t="s">
        <v>158</v>
      </c>
      <c r="AW463" s="14" t="s">
        <v>30</v>
      </c>
      <c r="AX463" s="14" t="s">
        <v>79</v>
      </c>
      <c r="AY463" s="213" t="s">
        <v>152</v>
      </c>
    </row>
    <row r="464" s="2" customFormat="1" ht="24.15" customHeight="1">
      <c r="A464" s="38"/>
      <c r="B464" s="188"/>
      <c r="C464" s="235" t="s">
        <v>660</v>
      </c>
      <c r="D464" s="235" t="s">
        <v>378</v>
      </c>
      <c r="E464" s="236" t="s">
        <v>717</v>
      </c>
      <c r="F464" s="237" t="s">
        <v>718</v>
      </c>
      <c r="G464" s="238" t="s">
        <v>719</v>
      </c>
      <c r="H464" s="239">
        <v>66.769999999999996</v>
      </c>
      <c r="I464" s="240"/>
      <c r="J464" s="239">
        <f>ROUND(I464*H464,3)</f>
        <v>0</v>
      </c>
      <c r="K464" s="241"/>
      <c r="L464" s="242"/>
      <c r="M464" s="243" t="s">
        <v>1</v>
      </c>
      <c r="N464" s="244" t="s">
        <v>41</v>
      </c>
      <c r="O464" s="82"/>
      <c r="P464" s="198">
        <f>O464*H464</f>
        <v>0</v>
      </c>
      <c r="Q464" s="198">
        <v>0.001</v>
      </c>
      <c r="R464" s="198">
        <f>Q464*H464</f>
        <v>0.066769999999999996</v>
      </c>
      <c r="S464" s="198">
        <v>0</v>
      </c>
      <c r="T464" s="199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00" t="s">
        <v>331</v>
      </c>
      <c r="AT464" s="200" t="s">
        <v>378</v>
      </c>
      <c r="AU464" s="200" t="s">
        <v>87</v>
      </c>
      <c r="AY464" s="19" t="s">
        <v>152</v>
      </c>
      <c r="BE464" s="201">
        <f>IF(N464="základná",J464,0)</f>
        <v>0</v>
      </c>
      <c r="BF464" s="201">
        <f>IF(N464="znížená",J464,0)</f>
        <v>0</v>
      </c>
      <c r="BG464" s="201">
        <f>IF(N464="zákl. prenesená",J464,0)</f>
        <v>0</v>
      </c>
      <c r="BH464" s="201">
        <f>IF(N464="zníž. prenesená",J464,0)</f>
        <v>0</v>
      </c>
      <c r="BI464" s="201">
        <f>IF(N464="nulová",J464,0)</f>
        <v>0</v>
      </c>
      <c r="BJ464" s="19" t="s">
        <v>87</v>
      </c>
      <c r="BK464" s="202">
        <f>ROUND(I464*H464,3)</f>
        <v>0</v>
      </c>
      <c r="BL464" s="19" t="s">
        <v>240</v>
      </c>
      <c r="BM464" s="200" t="s">
        <v>720</v>
      </c>
    </row>
    <row r="465" s="13" customFormat="1">
      <c r="A465" s="13"/>
      <c r="B465" s="203"/>
      <c r="C465" s="13"/>
      <c r="D465" s="204" t="s">
        <v>160</v>
      </c>
      <c r="E465" s="205" t="s">
        <v>1</v>
      </c>
      <c r="F465" s="206" t="s">
        <v>721</v>
      </c>
      <c r="G465" s="13"/>
      <c r="H465" s="207">
        <v>66.769999999999996</v>
      </c>
      <c r="I465" s="208"/>
      <c r="J465" s="13"/>
      <c r="K465" s="13"/>
      <c r="L465" s="203"/>
      <c r="M465" s="209"/>
      <c r="N465" s="210"/>
      <c r="O465" s="210"/>
      <c r="P465" s="210"/>
      <c r="Q465" s="210"/>
      <c r="R465" s="210"/>
      <c r="S465" s="210"/>
      <c r="T465" s="211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05" t="s">
        <v>160</v>
      </c>
      <c r="AU465" s="205" t="s">
        <v>87</v>
      </c>
      <c r="AV465" s="13" t="s">
        <v>87</v>
      </c>
      <c r="AW465" s="13" t="s">
        <v>30</v>
      </c>
      <c r="AX465" s="13" t="s">
        <v>79</v>
      </c>
      <c r="AY465" s="205" t="s">
        <v>152</v>
      </c>
    </row>
    <row r="466" s="2" customFormat="1" ht="24.15" customHeight="1">
      <c r="A466" s="38"/>
      <c r="B466" s="188"/>
      <c r="C466" s="235" t="s">
        <v>722</v>
      </c>
      <c r="D466" s="235" t="s">
        <v>378</v>
      </c>
      <c r="E466" s="236" t="s">
        <v>723</v>
      </c>
      <c r="F466" s="237" t="s">
        <v>724</v>
      </c>
      <c r="G466" s="238" t="s">
        <v>444</v>
      </c>
      <c r="H466" s="239">
        <v>40.299999999999997</v>
      </c>
      <c r="I466" s="240"/>
      <c r="J466" s="239">
        <f>ROUND(I466*H466,3)</f>
        <v>0</v>
      </c>
      <c r="K466" s="241"/>
      <c r="L466" s="242"/>
      <c r="M466" s="243" t="s">
        <v>1</v>
      </c>
      <c r="N466" s="244" t="s">
        <v>41</v>
      </c>
      <c r="O466" s="82"/>
      <c r="P466" s="198">
        <f>O466*H466</f>
        <v>0</v>
      </c>
      <c r="Q466" s="198">
        <v>5.0000000000000002E-05</v>
      </c>
      <c r="R466" s="198">
        <f>Q466*H466</f>
        <v>0.0020149999999999999</v>
      </c>
      <c r="S466" s="198">
        <v>0</v>
      </c>
      <c r="T466" s="199">
        <f>S466*H466</f>
        <v>0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200" t="s">
        <v>331</v>
      </c>
      <c r="AT466" s="200" t="s">
        <v>378</v>
      </c>
      <c r="AU466" s="200" t="s">
        <v>87</v>
      </c>
      <c r="AY466" s="19" t="s">
        <v>152</v>
      </c>
      <c r="BE466" s="201">
        <f>IF(N466="základná",J466,0)</f>
        <v>0</v>
      </c>
      <c r="BF466" s="201">
        <f>IF(N466="znížená",J466,0)</f>
        <v>0</v>
      </c>
      <c r="BG466" s="201">
        <f>IF(N466="zákl. prenesená",J466,0)</f>
        <v>0</v>
      </c>
      <c r="BH466" s="201">
        <f>IF(N466="zníž. prenesená",J466,0)</f>
        <v>0</v>
      </c>
      <c r="BI466" s="201">
        <f>IF(N466="nulová",J466,0)</f>
        <v>0</v>
      </c>
      <c r="BJ466" s="19" t="s">
        <v>87</v>
      </c>
      <c r="BK466" s="202">
        <f>ROUND(I466*H466,3)</f>
        <v>0</v>
      </c>
      <c r="BL466" s="19" t="s">
        <v>240</v>
      </c>
      <c r="BM466" s="200" t="s">
        <v>725</v>
      </c>
    </row>
    <row r="467" s="13" customFormat="1">
      <c r="A467" s="13"/>
      <c r="B467" s="203"/>
      <c r="C467" s="13"/>
      <c r="D467" s="204" t="s">
        <v>160</v>
      </c>
      <c r="E467" s="205" t="s">
        <v>1</v>
      </c>
      <c r="F467" s="206" t="s">
        <v>726</v>
      </c>
      <c r="G467" s="13"/>
      <c r="H467" s="207">
        <v>27.850000000000001</v>
      </c>
      <c r="I467" s="208"/>
      <c r="J467" s="13"/>
      <c r="K467" s="13"/>
      <c r="L467" s="203"/>
      <c r="M467" s="209"/>
      <c r="N467" s="210"/>
      <c r="O467" s="210"/>
      <c r="P467" s="210"/>
      <c r="Q467" s="210"/>
      <c r="R467" s="210"/>
      <c r="S467" s="210"/>
      <c r="T467" s="211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05" t="s">
        <v>160</v>
      </c>
      <c r="AU467" s="205" t="s">
        <v>87</v>
      </c>
      <c r="AV467" s="13" t="s">
        <v>87</v>
      </c>
      <c r="AW467" s="13" t="s">
        <v>30</v>
      </c>
      <c r="AX467" s="13" t="s">
        <v>75</v>
      </c>
      <c r="AY467" s="205" t="s">
        <v>152</v>
      </c>
    </row>
    <row r="468" s="13" customFormat="1">
      <c r="A468" s="13"/>
      <c r="B468" s="203"/>
      <c r="C468" s="13"/>
      <c r="D468" s="204" t="s">
        <v>160</v>
      </c>
      <c r="E468" s="205" t="s">
        <v>1</v>
      </c>
      <c r="F468" s="206" t="s">
        <v>727</v>
      </c>
      <c r="G468" s="13"/>
      <c r="H468" s="207">
        <v>12.449999999999999</v>
      </c>
      <c r="I468" s="208"/>
      <c r="J468" s="13"/>
      <c r="K468" s="13"/>
      <c r="L468" s="203"/>
      <c r="M468" s="209"/>
      <c r="N468" s="210"/>
      <c r="O468" s="210"/>
      <c r="P468" s="210"/>
      <c r="Q468" s="210"/>
      <c r="R468" s="210"/>
      <c r="S468" s="210"/>
      <c r="T468" s="211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05" t="s">
        <v>160</v>
      </c>
      <c r="AU468" s="205" t="s">
        <v>87</v>
      </c>
      <c r="AV468" s="13" t="s">
        <v>87</v>
      </c>
      <c r="AW468" s="13" t="s">
        <v>30</v>
      </c>
      <c r="AX468" s="13" t="s">
        <v>75</v>
      </c>
      <c r="AY468" s="205" t="s">
        <v>152</v>
      </c>
    </row>
    <row r="469" s="14" customFormat="1">
      <c r="A469" s="14"/>
      <c r="B469" s="212"/>
      <c r="C469" s="14"/>
      <c r="D469" s="204" t="s">
        <v>160</v>
      </c>
      <c r="E469" s="213" t="s">
        <v>1</v>
      </c>
      <c r="F469" s="214" t="s">
        <v>164</v>
      </c>
      <c r="G469" s="14"/>
      <c r="H469" s="215">
        <v>40.299999999999997</v>
      </c>
      <c r="I469" s="216"/>
      <c r="J469" s="14"/>
      <c r="K469" s="14"/>
      <c r="L469" s="212"/>
      <c r="M469" s="217"/>
      <c r="N469" s="218"/>
      <c r="O469" s="218"/>
      <c r="P469" s="218"/>
      <c r="Q469" s="218"/>
      <c r="R469" s="218"/>
      <c r="S469" s="218"/>
      <c r="T469" s="219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13" t="s">
        <v>160</v>
      </c>
      <c r="AU469" s="213" t="s">
        <v>87</v>
      </c>
      <c r="AV469" s="14" t="s">
        <v>158</v>
      </c>
      <c r="AW469" s="14" t="s">
        <v>30</v>
      </c>
      <c r="AX469" s="14" t="s">
        <v>79</v>
      </c>
      <c r="AY469" s="213" t="s">
        <v>152</v>
      </c>
    </row>
    <row r="470" s="2" customFormat="1" ht="24.15" customHeight="1">
      <c r="A470" s="38"/>
      <c r="B470" s="188"/>
      <c r="C470" s="189" t="s">
        <v>728</v>
      </c>
      <c r="D470" s="189" t="s">
        <v>154</v>
      </c>
      <c r="E470" s="190" t="s">
        <v>729</v>
      </c>
      <c r="F470" s="191" t="s">
        <v>730</v>
      </c>
      <c r="G470" s="192" t="s">
        <v>731</v>
      </c>
      <c r="H470" s="194"/>
      <c r="I470" s="194"/>
      <c r="J470" s="193">
        <f>ROUND(I470*H470,3)</f>
        <v>0</v>
      </c>
      <c r="K470" s="195"/>
      <c r="L470" s="39"/>
      <c r="M470" s="196" t="s">
        <v>1</v>
      </c>
      <c r="N470" s="197" t="s">
        <v>41</v>
      </c>
      <c r="O470" s="82"/>
      <c r="P470" s="198">
        <f>O470*H470</f>
        <v>0</v>
      </c>
      <c r="Q470" s="198">
        <v>0</v>
      </c>
      <c r="R470" s="198">
        <f>Q470*H470</f>
        <v>0</v>
      </c>
      <c r="S470" s="198">
        <v>0</v>
      </c>
      <c r="T470" s="199">
        <f>S470*H470</f>
        <v>0</v>
      </c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R470" s="200" t="s">
        <v>240</v>
      </c>
      <c r="AT470" s="200" t="s">
        <v>154</v>
      </c>
      <c r="AU470" s="200" t="s">
        <v>87</v>
      </c>
      <c r="AY470" s="19" t="s">
        <v>152</v>
      </c>
      <c r="BE470" s="201">
        <f>IF(N470="základná",J470,0)</f>
        <v>0</v>
      </c>
      <c r="BF470" s="201">
        <f>IF(N470="znížená",J470,0)</f>
        <v>0</v>
      </c>
      <c r="BG470" s="201">
        <f>IF(N470="zákl. prenesená",J470,0)</f>
        <v>0</v>
      </c>
      <c r="BH470" s="201">
        <f>IF(N470="zníž. prenesená",J470,0)</f>
        <v>0</v>
      </c>
      <c r="BI470" s="201">
        <f>IF(N470="nulová",J470,0)</f>
        <v>0</v>
      </c>
      <c r="BJ470" s="19" t="s">
        <v>87</v>
      </c>
      <c r="BK470" s="202">
        <f>ROUND(I470*H470,3)</f>
        <v>0</v>
      </c>
      <c r="BL470" s="19" t="s">
        <v>240</v>
      </c>
      <c r="BM470" s="200" t="s">
        <v>732</v>
      </c>
    </row>
    <row r="471" s="12" customFormat="1" ht="22.8" customHeight="1">
      <c r="A471" s="12"/>
      <c r="B471" s="175"/>
      <c r="C471" s="12"/>
      <c r="D471" s="176" t="s">
        <v>74</v>
      </c>
      <c r="E471" s="186" t="s">
        <v>733</v>
      </c>
      <c r="F471" s="186" t="s">
        <v>734</v>
      </c>
      <c r="G471" s="12"/>
      <c r="H471" s="12"/>
      <c r="I471" s="178"/>
      <c r="J471" s="187">
        <f>BK471</f>
        <v>0</v>
      </c>
      <c r="K471" s="12"/>
      <c r="L471" s="175"/>
      <c r="M471" s="180"/>
      <c r="N471" s="181"/>
      <c r="O471" s="181"/>
      <c r="P471" s="182">
        <f>SUM(P472:P484)</f>
        <v>0</v>
      </c>
      <c r="Q471" s="181"/>
      <c r="R471" s="182">
        <f>SUM(R472:R484)</f>
        <v>0.1488505114</v>
      </c>
      <c r="S471" s="181"/>
      <c r="T471" s="183">
        <f>SUM(T472:T484)</f>
        <v>0</v>
      </c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R471" s="176" t="s">
        <v>87</v>
      </c>
      <c r="AT471" s="184" t="s">
        <v>74</v>
      </c>
      <c r="AU471" s="184" t="s">
        <v>79</v>
      </c>
      <c r="AY471" s="176" t="s">
        <v>152</v>
      </c>
      <c r="BK471" s="185">
        <f>SUM(BK472:BK484)</f>
        <v>0</v>
      </c>
    </row>
    <row r="472" s="2" customFormat="1" ht="37.8" customHeight="1">
      <c r="A472" s="38"/>
      <c r="B472" s="188"/>
      <c r="C472" s="189" t="s">
        <v>735</v>
      </c>
      <c r="D472" s="189" t="s">
        <v>154</v>
      </c>
      <c r="E472" s="190" t="s">
        <v>736</v>
      </c>
      <c r="F472" s="191" t="s">
        <v>737</v>
      </c>
      <c r="G472" s="192" t="s">
        <v>227</v>
      </c>
      <c r="H472" s="193">
        <v>8.0600000000000005</v>
      </c>
      <c r="I472" s="194"/>
      <c r="J472" s="193">
        <f>ROUND(I472*H472,3)</f>
        <v>0</v>
      </c>
      <c r="K472" s="195"/>
      <c r="L472" s="39"/>
      <c r="M472" s="196" t="s">
        <v>1</v>
      </c>
      <c r="N472" s="197" t="s">
        <v>41</v>
      </c>
      <c r="O472" s="82"/>
      <c r="P472" s="198">
        <f>O472*H472</f>
        <v>0</v>
      </c>
      <c r="Q472" s="198">
        <v>0</v>
      </c>
      <c r="R472" s="198">
        <f>Q472*H472</f>
        <v>0</v>
      </c>
      <c r="S472" s="198">
        <v>0</v>
      </c>
      <c r="T472" s="199">
        <f>S472*H472</f>
        <v>0</v>
      </c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R472" s="200" t="s">
        <v>240</v>
      </c>
      <c r="AT472" s="200" t="s">
        <v>154</v>
      </c>
      <c r="AU472" s="200" t="s">
        <v>87</v>
      </c>
      <c r="AY472" s="19" t="s">
        <v>152</v>
      </c>
      <c r="BE472" s="201">
        <f>IF(N472="základná",J472,0)</f>
        <v>0</v>
      </c>
      <c r="BF472" s="201">
        <f>IF(N472="znížená",J472,0)</f>
        <v>0</v>
      </c>
      <c r="BG472" s="201">
        <f>IF(N472="zákl. prenesená",J472,0)</f>
        <v>0</v>
      </c>
      <c r="BH472" s="201">
        <f>IF(N472="zníž. prenesená",J472,0)</f>
        <v>0</v>
      </c>
      <c r="BI472" s="201">
        <f>IF(N472="nulová",J472,0)</f>
        <v>0</v>
      </c>
      <c r="BJ472" s="19" t="s">
        <v>87</v>
      </c>
      <c r="BK472" s="202">
        <f>ROUND(I472*H472,3)</f>
        <v>0</v>
      </c>
      <c r="BL472" s="19" t="s">
        <v>240</v>
      </c>
      <c r="BM472" s="200" t="s">
        <v>738</v>
      </c>
    </row>
    <row r="473" s="13" customFormat="1">
      <c r="A473" s="13"/>
      <c r="B473" s="203"/>
      <c r="C473" s="13"/>
      <c r="D473" s="204" t="s">
        <v>160</v>
      </c>
      <c r="E473" s="205" t="s">
        <v>1</v>
      </c>
      <c r="F473" s="206" t="s">
        <v>739</v>
      </c>
      <c r="G473" s="13"/>
      <c r="H473" s="207">
        <v>8.0600000000000005</v>
      </c>
      <c r="I473" s="208"/>
      <c r="J473" s="13"/>
      <c r="K473" s="13"/>
      <c r="L473" s="203"/>
      <c r="M473" s="209"/>
      <c r="N473" s="210"/>
      <c r="O473" s="210"/>
      <c r="P473" s="210"/>
      <c r="Q473" s="210"/>
      <c r="R473" s="210"/>
      <c r="S473" s="210"/>
      <c r="T473" s="211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05" t="s">
        <v>160</v>
      </c>
      <c r="AU473" s="205" t="s">
        <v>87</v>
      </c>
      <c r="AV473" s="13" t="s">
        <v>87</v>
      </c>
      <c r="AW473" s="13" t="s">
        <v>30</v>
      </c>
      <c r="AX473" s="13" t="s">
        <v>79</v>
      </c>
      <c r="AY473" s="205" t="s">
        <v>152</v>
      </c>
    </row>
    <row r="474" s="2" customFormat="1" ht="37.8" customHeight="1">
      <c r="A474" s="38"/>
      <c r="B474" s="188"/>
      <c r="C474" s="235" t="s">
        <v>740</v>
      </c>
      <c r="D474" s="235" t="s">
        <v>378</v>
      </c>
      <c r="E474" s="236" t="s">
        <v>741</v>
      </c>
      <c r="F474" s="237" t="s">
        <v>742</v>
      </c>
      <c r="G474" s="238" t="s">
        <v>227</v>
      </c>
      <c r="H474" s="239">
        <v>9.2690000000000001</v>
      </c>
      <c r="I474" s="240"/>
      <c r="J474" s="239">
        <f>ROUND(I474*H474,3)</f>
        <v>0</v>
      </c>
      <c r="K474" s="241"/>
      <c r="L474" s="242"/>
      <c r="M474" s="243" t="s">
        <v>1</v>
      </c>
      <c r="N474" s="244" t="s">
        <v>41</v>
      </c>
      <c r="O474" s="82"/>
      <c r="P474" s="198">
        <f>O474*H474</f>
        <v>0</v>
      </c>
      <c r="Q474" s="198">
        <v>0.0019499999999999999</v>
      </c>
      <c r="R474" s="198">
        <f>Q474*H474</f>
        <v>0.018074549999999998</v>
      </c>
      <c r="S474" s="198">
        <v>0</v>
      </c>
      <c r="T474" s="199">
        <f>S474*H474</f>
        <v>0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00" t="s">
        <v>331</v>
      </c>
      <c r="AT474" s="200" t="s">
        <v>378</v>
      </c>
      <c r="AU474" s="200" t="s">
        <v>87</v>
      </c>
      <c r="AY474" s="19" t="s">
        <v>152</v>
      </c>
      <c r="BE474" s="201">
        <f>IF(N474="základná",J474,0)</f>
        <v>0</v>
      </c>
      <c r="BF474" s="201">
        <f>IF(N474="znížená",J474,0)</f>
        <v>0</v>
      </c>
      <c r="BG474" s="201">
        <f>IF(N474="zákl. prenesená",J474,0)</f>
        <v>0</v>
      </c>
      <c r="BH474" s="201">
        <f>IF(N474="zníž. prenesená",J474,0)</f>
        <v>0</v>
      </c>
      <c r="BI474" s="201">
        <f>IF(N474="nulová",J474,0)</f>
        <v>0</v>
      </c>
      <c r="BJ474" s="19" t="s">
        <v>87</v>
      </c>
      <c r="BK474" s="202">
        <f>ROUND(I474*H474,3)</f>
        <v>0</v>
      </c>
      <c r="BL474" s="19" t="s">
        <v>240</v>
      </c>
      <c r="BM474" s="200" t="s">
        <v>743</v>
      </c>
    </row>
    <row r="475" s="2" customFormat="1">
      <c r="A475" s="38"/>
      <c r="B475" s="39"/>
      <c r="C475" s="38"/>
      <c r="D475" s="204" t="s">
        <v>744</v>
      </c>
      <c r="E475" s="38"/>
      <c r="F475" s="245" t="s">
        <v>745</v>
      </c>
      <c r="G475" s="38"/>
      <c r="H475" s="38"/>
      <c r="I475" s="246"/>
      <c r="J475" s="38"/>
      <c r="K475" s="38"/>
      <c r="L475" s="39"/>
      <c r="M475" s="247"/>
      <c r="N475" s="248"/>
      <c r="O475" s="82"/>
      <c r="P475" s="82"/>
      <c r="Q475" s="82"/>
      <c r="R475" s="82"/>
      <c r="S475" s="82"/>
      <c r="T475" s="83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9" t="s">
        <v>744</v>
      </c>
      <c r="AU475" s="19" t="s">
        <v>87</v>
      </c>
    </row>
    <row r="476" s="13" customFormat="1">
      <c r="A476" s="13"/>
      <c r="B476" s="203"/>
      <c r="C476" s="13"/>
      <c r="D476" s="204" t="s">
        <v>160</v>
      </c>
      <c r="E476" s="205" t="s">
        <v>1</v>
      </c>
      <c r="F476" s="206" t="s">
        <v>746</v>
      </c>
      <c r="G476" s="13"/>
      <c r="H476" s="207">
        <v>9.2690000000000001</v>
      </c>
      <c r="I476" s="208"/>
      <c r="J476" s="13"/>
      <c r="K476" s="13"/>
      <c r="L476" s="203"/>
      <c r="M476" s="209"/>
      <c r="N476" s="210"/>
      <c r="O476" s="210"/>
      <c r="P476" s="210"/>
      <c r="Q476" s="210"/>
      <c r="R476" s="210"/>
      <c r="S476" s="210"/>
      <c r="T476" s="211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05" t="s">
        <v>160</v>
      </c>
      <c r="AU476" s="205" t="s">
        <v>87</v>
      </c>
      <c r="AV476" s="13" t="s">
        <v>87</v>
      </c>
      <c r="AW476" s="13" t="s">
        <v>30</v>
      </c>
      <c r="AX476" s="13" t="s">
        <v>79</v>
      </c>
      <c r="AY476" s="205" t="s">
        <v>152</v>
      </c>
    </row>
    <row r="477" s="2" customFormat="1" ht="49.05" customHeight="1">
      <c r="A477" s="38"/>
      <c r="B477" s="188"/>
      <c r="C477" s="235" t="s">
        <v>747</v>
      </c>
      <c r="D477" s="235" t="s">
        <v>378</v>
      </c>
      <c r="E477" s="236" t="s">
        <v>748</v>
      </c>
      <c r="F477" s="237" t="s">
        <v>749</v>
      </c>
      <c r="G477" s="238" t="s">
        <v>750</v>
      </c>
      <c r="H477" s="239">
        <v>1</v>
      </c>
      <c r="I477" s="240"/>
      <c r="J477" s="239">
        <f>ROUND(I477*H477,3)</f>
        <v>0</v>
      </c>
      <c r="K477" s="241"/>
      <c r="L477" s="242"/>
      <c r="M477" s="243" t="s">
        <v>1</v>
      </c>
      <c r="N477" s="244" t="s">
        <v>41</v>
      </c>
      <c r="O477" s="82"/>
      <c r="P477" s="198">
        <f>O477*H477</f>
        <v>0</v>
      </c>
      <c r="Q477" s="198">
        <v>0</v>
      </c>
      <c r="R477" s="198">
        <f>Q477*H477</f>
        <v>0</v>
      </c>
      <c r="S477" s="198">
        <v>0</v>
      </c>
      <c r="T477" s="199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200" t="s">
        <v>331</v>
      </c>
      <c r="AT477" s="200" t="s">
        <v>378</v>
      </c>
      <c r="AU477" s="200" t="s">
        <v>87</v>
      </c>
      <c r="AY477" s="19" t="s">
        <v>152</v>
      </c>
      <c r="BE477" s="201">
        <f>IF(N477="základná",J477,0)</f>
        <v>0</v>
      </c>
      <c r="BF477" s="201">
        <f>IF(N477="znížená",J477,0)</f>
        <v>0</v>
      </c>
      <c r="BG477" s="201">
        <f>IF(N477="zákl. prenesená",J477,0)</f>
        <v>0</v>
      </c>
      <c r="BH477" s="201">
        <f>IF(N477="zníž. prenesená",J477,0)</f>
        <v>0</v>
      </c>
      <c r="BI477" s="201">
        <f>IF(N477="nulová",J477,0)</f>
        <v>0</v>
      </c>
      <c r="BJ477" s="19" t="s">
        <v>87</v>
      </c>
      <c r="BK477" s="202">
        <f>ROUND(I477*H477,3)</f>
        <v>0</v>
      </c>
      <c r="BL477" s="19" t="s">
        <v>240</v>
      </c>
      <c r="BM477" s="200" t="s">
        <v>751</v>
      </c>
    </row>
    <row r="478" s="13" customFormat="1">
      <c r="A478" s="13"/>
      <c r="B478" s="203"/>
      <c r="C478" s="13"/>
      <c r="D478" s="204" t="s">
        <v>160</v>
      </c>
      <c r="E478" s="205" t="s">
        <v>1</v>
      </c>
      <c r="F478" s="206" t="s">
        <v>79</v>
      </c>
      <c r="G478" s="13"/>
      <c r="H478" s="207">
        <v>1</v>
      </c>
      <c r="I478" s="208"/>
      <c r="J478" s="13"/>
      <c r="K478" s="13"/>
      <c r="L478" s="203"/>
      <c r="M478" s="209"/>
      <c r="N478" s="210"/>
      <c r="O478" s="210"/>
      <c r="P478" s="210"/>
      <c r="Q478" s="210"/>
      <c r="R478" s="210"/>
      <c r="S478" s="210"/>
      <c r="T478" s="211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05" t="s">
        <v>160</v>
      </c>
      <c r="AU478" s="205" t="s">
        <v>87</v>
      </c>
      <c r="AV478" s="13" t="s">
        <v>87</v>
      </c>
      <c r="AW478" s="13" t="s">
        <v>30</v>
      </c>
      <c r="AX478" s="13" t="s">
        <v>79</v>
      </c>
      <c r="AY478" s="205" t="s">
        <v>152</v>
      </c>
    </row>
    <row r="479" s="2" customFormat="1" ht="33" customHeight="1">
      <c r="A479" s="38"/>
      <c r="B479" s="188"/>
      <c r="C479" s="189" t="s">
        <v>752</v>
      </c>
      <c r="D479" s="189" t="s">
        <v>154</v>
      </c>
      <c r="E479" s="190" t="s">
        <v>753</v>
      </c>
      <c r="F479" s="191" t="s">
        <v>754</v>
      </c>
      <c r="G479" s="192" t="s">
        <v>444</v>
      </c>
      <c r="H479" s="193">
        <v>9.8000000000000007</v>
      </c>
      <c r="I479" s="194"/>
      <c r="J479" s="193">
        <f>ROUND(I479*H479,3)</f>
        <v>0</v>
      </c>
      <c r="K479" s="195"/>
      <c r="L479" s="39"/>
      <c r="M479" s="196" t="s">
        <v>1</v>
      </c>
      <c r="N479" s="197" t="s">
        <v>41</v>
      </c>
      <c r="O479" s="82"/>
      <c r="P479" s="198">
        <f>O479*H479</f>
        <v>0</v>
      </c>
      <c r="Q479" s="198">
        <v>3.2943E-05</v>
      </c>
      <c r="R479" s="198">
        <f>Q479*H479</f>
        <v>0.00032284140000000001</v>
      </c>
      <c r="S479" s="198">
        <v>0</v>
      </c>
      <c r="T479" s="199">
        <f>S479*H479</f>
        <v>0</v>
      </c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R479" s="200" t="s">
        <v>240</v>
      </c>
      <c r="AT479" s="200" t="s">
        <v>154</v>
      </c>
      <c r="AU479" s="200" t="s">
        <v>87</v>
      </c>
      <c r="AY479" s="19" t="s">
        <v>152</v>
      </c>
      <c r="BE479" s="201">
        <f>IF(N479="základná",J479,0)</f>
        <v>0</v>
      </c>
      <c r="BF479" s="201">
        <f>IF(N479="znížená",J479,0)</f>
        <v>0</v>
      </c>
      <c r="BG479" s="201">
        <f>IF(N479="zákl. prenesená",J479,0)</f>
        <v>0</v>
      </c>
      <c r="BH479" s="201">
        <f>IF(N479="zníž. prenesená",J479,0)</f>
        <v>0</v>
      </c>
      <c r="BI479" s="201">
        <f>IF(N479="nulová",J479,0)</f>
        <v>0</v>
      </c>
      <c r="BJ479" s="19" t="s">
        <v>87</v>
      </c>
      <c r="BK479" s="202">
        <f>ROUND(I479*H479,3)</f>
        <v>0</v>
      </c>
      <c r="BL479" s="19" t="s">
        <v>240</v>
      </c>
      <c r="BM479" s="200" t="s">
        <v>755</v>
      </c>
    </row>
    <row r="480" s="13" customFormat="1">
      <c r="A480" s="13"/>
      <c r="B480" s="203"/>
      <c r="C480" s="13"/>
      <c r="D480" s="204" t="s">
        <v>160</v>
      </c>
      <c r="E480" s="205" t="s">
        <v>1</v>
      </c>
      <c r="F480" s="206" t="s">
        <v>756</v>
      </c>
      <c r="G480" s="13"/>
      <c r="H480" s="207">
        <v>9.8000000000000007</v>
      </c>
      <c r="I480" s="208"/>
      <c r="J480" s="13"/>
      <c r="K480" s="13"/>
      <c r="L480" s="203"/>
      <c r="M480" s="209"/>
      <c r="N480" s="210"/>
      <c r="O480" s="210"/>
      <c r="P480" s="210"/>
      <c r="Q480" s="210"/>
      <c r="R480" s="210"/>
      <c r="S480" s="210"/>
      <c r="T480" s="211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05" t="s">
        <v>160</v>
      </c>
      <c r="AU480" s="205" t="s">
        <v>87</v>
      </c>
      <c r="AV480" s="13" t="s">
        <v>87</v>
      </c>
      <c r="AW480" s="13" t="s">
        <v>30</v>
      </c>
      <c r="AX480" s="13" t="s">
        <v>79</v>
      </c>
      <c r="AY480" s="205" t="s">
        <v>152</v>
      </c>
    </row>
    <row r="481" s="2" customFormat="1" ht="16.5" customHeight="1">
      <c r="A481" s="38"/>
      <c r="B481" s="188"/>
      <c r="C481" s="235" t="s">
        <v>757</v>
      </c>
      <c r="D481" s="235" t="s">
        <v>378</v>
      </c>
      <c r="E481" s="236" t="s">
        <v>758</v>
      </c>
      <c r="F481" s="237" t="s">
        <v>759</v>
      </c>
      <c r="G481" s="238" t="s">
        <v>279</v>
      </c>
      <c r="H481" s="239">
        <v>80</v>
      </c>
      <c r="I481" s="240"/>
      <c r="J481" s="239">
        <f>ROUND(I481*H481,3)</f>
        <v>0</v>
      </c>
      <c r="K481" s="241"/>
      <c r="L481" s="242"/>
      <c r="M481" s="243" t="s">
        <v>1</v>
      </c>
      <c r="N481" s="244" t="s">
        <v>41</v>
      </c>
      <c r="O481" s="82"/>
      <c r="P481" s="198">
        <f>O481*H481</f>
        <v>0</v>
      </c>
      <c r="Q481" s="198">
        <v>0.00035</v>
      </c>
      <c r="R481" s="198">
        <f>Q481*H481</f>
        <v>0.028000000000000001</v>
      </c>
      <c r="S481" s="198">
        <v>0</v>
      </c>
      <c r="T481" s="199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00" t="s">
        <v>331</v>
      </c>
      <c r="AT481" s="200" t="s">
        <v>378</v>
      </c>
      <c r="AU481" s="200" t="s">
        <v>87</v>
      </c>
      <c r="AY481" s="19" t="s">
        <v>152</v>
      </c>
      <c r="BE481" s="201">
        <f>IF(N481="základná",J481,0)</f>
        <v>0</v>
      </c>
      <c r="BF481" s="201">
        <f>IF(N481="znížená",J481,0)</f>
        <v>0</v>
      </c>
      <c r="BG481" s="201">
        <f>IF(N481="zákl. prenesená",J481,0)</f>
        <v>0</v>
      </c>
      <c r="BH481" s="201">
        <f>IF(N481="zníž. prenesená",J481,0)</f>
        <v>0</v>
      </c>
      <c r="BI481" s="201">
        <f>IF(N481="nulová",J481,0)</f>
        <v>0</v>
      </c>
      <c r="BJ481" s="19" t="s">
        <v>87</v>
      </c>
      <c r="BK481" s="202">
        <f>ROUND(I481*H481,3)</f>
        <v>0</v>
      </c>
      <c r="BL481" s="19" t="s">
        <v>240</v>
      </c>
      <c r="BM481" s="200" t="s">
        <v>760</v>
      </c>
    </row>
    <row r="482" s="2" customFormat="1" ht="16.5" customHeight="1">
      <c r="A482" s="38"/>
      <c r="B482" s="188"/>
      <c r="C482" s="235" t="s">
        <v>761</v>
      </c>
      <c r="D482" s="235" t="s">
        <v>378</v>
      </c>
      <c r="E482" s="236" t="s">
        <v>762</v>
      </c>
      <c r="F482" s="237" t="s">
        <v>763</v>
      </c>
      <c r="G482" s="238" t="s">
        <v>227</v>
      </c>
      <c r="H482" s="239">
        <v>10.584</v>
      </c>
      <c r="I482" s="240"/>
      <c r="J482" s="239">
        <f>ROUND(I482*H482,3)</f>
        <v>0</v>
      </c>
      <c r="K482" s="241"/>
      <c r="L482" s="242"/>
      <c r="M482" s="243" t="s">
        <v>1</v>
      </c>
      <c r="N482" s="244" t="s">
        <v>41</v>
      </c>
      <c r="O482" s="82"/>
      <c r="P482" s="198">
        <f>O482*H482</f>
        <v>0</v>
      </c>
      <c r="Q482" s="198">
        <v>0.0096799999999999994</v>
      </c>
      <c r="R482" s="198">
        <f>Q482*H482</f>
        <v>0.10245312</v>
      </c>
      <c r="S482" s="198">
        <v>0</v>
      </c>
      <c r="T482" s="199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200" t="s">
        <v>331</v>
      </c>
      <c r="AT482" s="200" t="s">
        <v>378</v>
      </c>
      <c r="AU482" s="200" t="s">
        <v>87</v>
      </c>
      <c r="AY482" s="19" t="s">
        <v>152</v>
      </c>
      <c r="BE482" s="201">
        <f>IF(N482="základná",J482,0)</f>
        <v>0</v>
      </c>
      <c r="BF482" s="201">
        <f>IF(N482="znížená",J482,0)</f>
        <v>0</v>
      </c>
      <c r="BG482" s="201">
        <f>IF(N482="zákl. prenesená",J482,0)</f>
        <v>0</v>
      </c>
      <c r="BH482" s="201">
        <f>IF(N482="zníž. prenesená",J482,0)</f>
        <v>0</v>
      </c>
      <c r="BI482" s="201">
        <f>IF(N482="nulová",J482,0)</f>
        <v>0</v>
      </c>
      <c r="BJ482" s="19" t="s">
        <v>87</v>
      </c>
      <c r="BK482" s="202">
        <f>ROUND(I482*H482,3)</f>
        <v>0</v>
      </c>
      <c r="BL482" s="19" t="s">
        <v>240</v>
      </c>
      <c r="BM482" s="200" t="s">
        <v>764</v>
      </c>
    </row>
    <row r="483" s="13" customFormat="1">
      <c r="A483" s="13"/>
      <c r="B483" s="203"/>
      <c r="C483" s="13"/>
      <c r="D483" s="204" t="s">
        <v>160</v>
      </c>
      <c r="E483" s="205" t="s">
        <v>1</v>
      </c>
      <c r="F483" s="206" t="s">
        <v>765</v>
      </c>
      <c r="G483" s="13"/>
      <c r="H483" s="207">
        <v>10.584</v>
      </c>
      <c r="I483" s="208"/>
      <c r="J483" s="13"/>
      <c r="K483" s="13"/>
      <c r="L483" s="203"/>
      <c r="M483" s="209"/>
      <c r="N483" s="210"/>
      <c r="O483" s="210"/>
      <c r="P483" s="210"/>
      <c r="Q483" s="210"/>
      <c r="R483" s="210"/>
      <c r="S483" s="210"/>
      <c r="T483" s="211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05" t="s">
        <v>160</v>
      </c>
      <c r="AU483" s="205" t="s">
        <v>87</v>
      </c>
      <c r="AV483" s="13" t="s">
        <v>87</v>
      </c>
      <c r="AW483" s="13" t="s">
        <v>30</v>
      </c>
      <c r="AX483" s="13" t="s">
        <v>79</v>
      </c>
      <c r="AY483" s="205" t="s">
        <v>152</v>
      </c>
    </row>
    <row r="484" s="2" customFormat="1" ht="24.15" customHeight="1">
      <c r="A484" s="38"/>
      <c r="B484" s="188"/>
      <c r="C484" s="189" t="s">
        <v>766</v>
      </c>
      <c r="D484" s="189" t="s">
        <v>154</v>
      </c>
      <c r="E484" s="190" t="s">
        <v>767</v>
      </c>
      <c r="F484" s="191" t="s">
        <v>768</v>
      </c>
      <c r="G484" s="192" t="s">
        <v>731</v>
      </c>
      <c r="H484" s="194"/>
      <c r="I484" s="194"/>
      <c r="J484" s="193">
        <f>ROUND(I484*H484,3)</f>
        <v>0</v>
      </c>
      <c r="K484" s="195"/>
      <c r="L484" s="39"/>
      <c r="M484" s="196" t="s">
        <v>1</v>
      </c>
      <c r="N484" s="197" t="s">
        <v>41</v>
      </c>
      <c r="O484" s="82"/>
      <c r="P484" s="198">
        <f>O484*H484</f>
        <v>0</v>
      </c>
      <c r="Q484" s="198">
        <v>0</v>
      </c>
      <c r="R484" s="198">
        <f>Q484*H484</f>
        <v>0</v>
      </c>
      <c r="S484" s="198">
        <v>0</v>
      </c>
      <c r="T484" s="199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00" t="s">
        <v>240</v>
      </c>
      <c r="AT484" s="200" t="s">
        <v>154</v>
      </c>
      <c r="AU484" s="200" t="s">
        <v>87</v>
      </c>
      <c r="AY484" s="19" t="s">
        <v>152</v>
      </c>
      <c r="BE484" s="201">
        <f>IF(N484="základná",J484,0)</f>
        <v>0</v>
      </c>
      <c r="BF484" s="201">
        <f>IF(N484="znížená",J484,0)</f>
        <v>0</v>
      </c>
      <c r="BG484" s="201">
        <f>IF(N484="zákl. prenesená",J484,0)</f>
        <v>0</v>
      </c>
      <c r="BH484" s="201">
        <f>IF(N484="zníž. prenesená",J484,0)</f>
        <v>0</v>
      </c>
      <c r="BI484" s="201">
        <f>IF(N484="nulová",J484,0)</f>
        <v>0</v>
      </c>
      <c r="BJ484" s="19" t="s">
        <v>87</v>
      </c>
      <c r="BK484" s="202">
        <f>ROUND(I484*H484,3)</f>
        <v>0</v>
      </c>
      <c r="BL484" s="19" t="s">
        <v>240</v>
      </c>
      <c r="BM484" s="200" t="s">
        <v>769</v>
      </c>
    </row>
    <row r="485" s="12" customFormat="1" ht="22.8" customHeight="1">
      <c r="A485" s="12"/>
      <c r="B485" s="175"/>
      <c r="C485" s="12"/>
      <c r="D485" s="176" t="s">
        <v>74</v>
      </c>
      <c r="E485" s="186" t="s">
        <v>770</v>
      </c>
      <c r="F485" s="186" t="s">
        <v>771</v>
      </c>
      <c r="G485" s="12"/>
      <c r="H485" s="12"/>
      <c r="I485" s="178"/>
      <c r="J485" s="187">
        <f>BK485</f>
        <v>0</v>
      </c>
      <c r="K485" s="12"/>
      <c r="L485" s="175"/>
      <c r="M485" s="180"/>
      <c r="N485" s="181"/>
      <c r="O485" s="181"/>
      <c r="P485" s="182">
        <f>SUM(P486:P504)</f>
        <v>0</v>
      </c>
      <c r="Q485" s="181"/>
      <c r="R485" s="182">
        <f>SUM(R486:R504)</f>
        <v>5.949369400000001</v>
      </c>
      <c r="S485" s="181"/>
      <c r="T485" s="183">
        <f>SUM(T486:T504)</f>
        <v>0</v>
      </c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R485" s="176" t="s">
        <v>87</v>
      </c>
      <c r="AT485" s="184" t="s">
        <v>74</v>
      </c>
      <c r="AU485" s="184" t="s">
        <v>79</v>
      </c>
      <c r="AY485" s="176" t="s">
        <v>152</v>
      </c>
      <c r="BK485" s="185">
        <f>SUM(BK486:BK504)</f>
        <v>0</v>
      </c>
    </row>
    <row r="486" s="2" customFormat="1" ht="33" customHeight="1">
      <c r="A486" s="38"/>
      <c r="B486" s="188"/>
      <c r="C486" s="189" t="s">
        <v>772</v>
      </c>
      <c r="D486" s="189" t="s">
        <v>154</v>
      </c>
      <c r="E486" s="190" t="s">
        <v>773</v>
      </c>
      <c r="F486" s="191" t="s">
        <v>774</v>
      </c>
      <c r="G486" s="192" t="s">
        <v>227</v>
      </c>
      <c r="H486" s="193">
        <v>6</v>
      </c>
      <c r="I486" s="194"/>
      <c r="J486" s="193">
        <f>ROUND(I486*H486,3)</f>
        <v>0</v>
      </c>
      <c r="K486" s="195"/>
      <c r="L486" s="39"/>
      <c r="M486" s="196" t="s">
        <v>1</v>
      </c>
      <c r="N486" s="197" t="s">
        <v>41</v>
      </c>
      <c r="O486" s="82"/>
      <c r="P486" s="198">
        <f>O486*H486</f>
        <v>0</v>
      </c>
      <c r="Q486" s="198">
        <v>0.00029999999999999997</v>
      </c>
      <c r="R486" s="198">
        <f>Q486*H486</f>
        <v>0.0018</v>
      </c>
      <c r="S486" s="198">
        <v>0</v>
      </c>
      <c r="T486" s="199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200" t="s">
        <v>240</v>
      </c>
      <c r="AT486" s="200" t="s">
        <v>154</v>
      </c>
      <c r="AU486" s="200" t="s">
        <v>87</v>
      </c>
      <c r="AY486" s="19" t="s">
        <v>152</v>
      </c>
      <c r="BE486" s="201">
        <f>IF(N486="základná",J486,0)</f>
        <v>0</v>
      </c>
      <c r="BF486" s="201">
        <f>IF(N486="znížená",J486,0)</f>
        <v>0</v>
      </c>
      <c r="BG486" s="201">
        <f>IF(N486="zákl. prenesená",J486,0)</f>
        <v>0</v>
      </c>
      <c r="BH486" s="201">
        <f>IF(N486="zníž. prenesená",J486,0)</f>
        <v>0</v>
      </c>
      <c r="BI486" s="201">
        <f>IF(N486="nulová",J486,0)</f>
        <v>0</v>
      </c>
      <c r="BJ486" s="19" t="s">
        <v>87</v>
      </c>
      <c r="BK486" s="202">
        <f>ROUND(I486*H486,3)</f>
        <v>0</v>
      </c>
      <c r="BL486" s="19" t="s">
        <v>240</v>
      </c>
      <c r="BM486" s="200" t="s">
        <v>775</v>
      </c>
    </row>
    <row r="487" s="13" customFormat="1">
      <c r="A487" s="13"/>
      <c r="B487" s="203"/>
      <c r="C487" s="13"/>
      <c r="D487" s="204" t="s">
        <v>160</v>
      </c>
      <c r="E487" s="205" t="s">
        <v>1</v>
      </c>
      <c r="F487" s="206" t="s">
        <v>776</v>
      </c>
      <c r="G487" s="13"/>
      <c r="H487" s="207">
        <v>6</v>
      </c>
      <c r="I487" s="208"/>
      <c r="J487" s="13"/>
      <c r="K487" s="13"/>
      <c r="L487" s="203"/>
      <c r="M487" s="209"/>
      <c r="N487" s="210"/>
      <c r="O487" s="210"/>
      <c r="P487" s="210"/>
      <c r="Q487" s="210"/>
      <c r="R487" s="210"/>
      <c r="S487" s="210"/>
      <c r="T487" s="211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05" t="s">
        <v>160</v>
      </c>
      <c r="AU487" s="205" t="s">
        <v>87</v>
      </c>
      <c r="AV487" s="13" t="s">
        <v>87</v>
      </c>
      <c r="AW487" s="13" t="s">
        <v>30</v>
      </c>
      <c r="AX487" s="13" t="s">
        <v>79</v>
      </c>
      <c r="AY487" s="205" t="s">
        <v>152</v>
      </c>
    </row>
    <row r="488" s="2" customFormat="1" ht="24.15" customHeight="1">
      <c r="A488" s="38"/>
      <c r="B488" s="188"/>
      <c r="C488" s="235" t="s">
        <v>777</v>
      </c>
      <c r="D488" s="235" t="s">
        <v>378</v>
      </c>
      <c r="E488" s="236" t="s">
        <v>778</v>
      </c>
      <c r="F488" s="237" t="s">
        <v>779</v>
      </c>
      <c r="G488" s="238" t="s">
        <v>227</v>
      </c>
      <c r="H488" s="239">
        <v>6.5999999999999996</v>
      </c>
      <c r="I488" s="240"/>
      <c r="J488" s="239">
        <f>ROUND(I488*H488,3)</f>
        <v>0</v>
      </c>
      <c r="K488" s="241"/>
      <c r="L488" s="242"/>
      <c r="M488" s="243" t="s">
        <v>1</v>
      </c>
      <c r="N488" s="244" t="s">
        <v>41</v>
      </c>
      <c r="O488" s="82"/>
      <c r="P488" s="198">
        <f>O488*H488</f>
        <v>0</v>
      </c>
      <c r="Q488" s="198">
        <v>0.010800000000000001</v>
      </c>
      <c r="R488" s="198">
        <f>Q488*H488</f>
        <v>0.071279999999999996</v>
      </c>
      <c r="S488" s="198">
        <v>0</v>
      </c>
      <c r="T488" s="199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00" t="s">
        <v>331</v>
      </c>
      <c r="AT488" s="200" t="s">
        <v>378</v>
      </c>
      <c r="AU488" s="200" t="s">
        <v>87</v>
      </c>
      <c r="AY488" s="19" t="s">
        <v>152</v>
      </c>
      <c r="BE488" s="201">
        <f>IF(N488="základná",J488,0)</f>
        <v>0</v>
      </c>
      <c r="BF488" s="201">
        <f>IF(N488="znížená",J488,0)</f>
        <v>0</v>
      </c>
      <c r="BG488" s="201">
        <f>IF(N488="zákl. prenesená",J488,0)</f>
        <v>0</v>
      </c>
      <c r="BH488" s="201">
        <f>IF(N488="zníž. prenesená",J488,0)</f>
        <v>0</v>
      </c>
      <c r="BI488" s="201">
        <f>IF(N488="nulová",J488,0)</f>
        <v>0</v>
      </c>
      <c r="BJ488" s="19" t="s">
        <v>87</v>
      </c>
      <c r="BK488" s="202">
        <f>ROUND(I488*H488,3)</f>
        <v>0</v>
      </c>
      <c r="BL488" s="19" t="s">
        <v>240</v>
      </c>
      <c r="BM488" s="200" t="s">
        <v>780</v>
      </c>
    </row>
    <row r="489" s="13" customFormat="1">
      <c r="A489" s="13"/>
      <c r="B489" s="203"/>
      <c r="C489" s="13"/>
      <c r="D489" s="204" t="s">
        <v>160</v>
      </c>
      <c r="E489" s="13"/>
      <c r="F489" s="206" t="s">
        <v>781</v>
      </c>
      <c r="G489" s="13"/>
      <c r="H489" s="207">
        <v>6.5999999999999996</v>
      </c>
      <c r="I489" s="208"/>
      <c r="J489" s="13"/>
      <c r="K489" s="13"/>
      <c r="L489" s="203"/>
      <c r="M489" s="209"/>
      <c r="N489" s="210"/>
      <c r="O489" s="210"/>
      <c r="P489" s="210"/>
      <c r="Q489" s="210"/>
      <c r="R489" s="210"/>
      <c r="S489" s="210"/>
      <c r="T489" s="211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05" t="s">
        <v>160</v>
      </c>
      <c r="AU489" s="205" t="s">
        <v>87</v>
      </c>
      <c r="AV489" s="13" t="s">
        <v>87</v>
      </c>
      <c r="AW489" s="13" t="s">
        <v>3</v>
      </c>
      <c r="AX489" s="13" t="s">
        <v>79</v>
      </c>
      <c r="AY489" s="205" t="s">
        <v>152</v>
      </c>
    </row>
    <row r="490" s="2" customFormat="1" ht="33" customHeight="1">
      <c r="A490" s="38"/>
      <c r="B490" s="188"/>
      <c r="C490" s="189" t="s">
        <v>782</v>
      </c>
      <c r="D490" s="189" t="s">
        <v>154</v>
      </c>
      <c r="E490" s="190" t="s">
        <v>783</v>
      </c>
      <c r="F490" s="191" t="s">
        <v>784</v>
      </c>
      <c r="G490" s="192" t="s">
        <v>227</v>
      </c>
      <c r="H490" s="193">
        <v>364.5</v>
      </c>
      <c r="I490" s="194"/>
      <c r="J490" s="193">
        <f>ROUND(I490*H490,3)</f>
        <v>0</v>
      </c>
      <c r="K490" s="195"/>
      <c r="L490" s="39"/>
      <c r="M490" s="196" t="s">
        <v>1</v>
      </c>
      <c r="N490" s="197" t="s">
        <v>41</v>
      </c>
      <c r="O490" s="82"/>
      <c r="P490" s="198">
        <f>O490*H490</f>
        <v>0</v>
      </c>
      <c r="Q490" s="198">
        <v>0.00029999999999999997</v>
      </c>
      <c r="R490" s="198">
        <f>Q490*H490</f>
        <v>0.10934999999999999</v>
      </c>
      <c r="S490" s="198">
        <v>0</v>
      </c>
      <c r="T490" s="199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00" t="s">
        <v>240</v>
      </c>
      <c r="AT490" s="200" t="s">
        <v>154</v>
      </c>
      <c r="AU490" s="200" t="s">
        <v>87</v>
      </c>
      <c r="AY490" s="19" t="s">
        <v>152</v>
      </c>
      <c r="BE490" s="201">
        <f>IF(N490="základná",J490,0)</f>
        <v>0</v>
      </c>
      <c r="BF490" s="201">
        <f>IF(N490="znížená",J490,0)</f>
        <v>0</v>
      </c>
      <c r="BG490" s="201">
        <f>IF(N490="zákl. prenesená",J490,0)</f>
        <v>0</v>
      </c>
      <c r="BH490" s="201">
        <f>IF(N490="zníž. prenesená",J490,0)</f>
        <v>0</v>
      </c>
      <c r="BI490" s="201">
        <f>IF(N490="nulová",J490,0)</f>
        <v>0</v>
      </c>
      <c r="BJ490" s="19" t="s">
        <v>87</v>
      </c>
      <c r="BK490" s="202">
        <f>ROUND(I490*H490,3)</f>
        <v>0</v>
      </c>
      <c r="BL490" s="19" t="s">
        <v>240</v>
      </c>
      <c r="BM490" s="200" t="s">
        <v>785</v>
      </c>
    </row>
    <row r="491" s="13" customFormat="1">
      <c r="A491" s="13"/>
      <c r="B491" s="203"/>
      <c r="C491" s="13"/>
      <c r="D491" s="204" t="s">
        <v>160</v>
      </c>
      <c r="E491" s="205" t="s">
        <v>1</v>
      </c>
      <c r="F491" s="206" t="s">
        <v>786</v>
      </c>
      <c r="G491" s="13"/>
      <c r="H491" s="207">
        <v>358.5</v>
      </c>
      <c r="I491" s="208"/>
      <c r="J491" s="13"/>
      <c r="K491" s="13"/>
      <c r="L491" s="203"/>
      <c r="M491" s="209"/>
      <c r="N491" s="210"/>
      <c r="O491" s="210"/>
      <c r="P491" s="210"/>
      <c r="Q491" s="210"/>
      <c r="R491" s="210"/>
      <c r="S491" s="210"/>
      <c r="T491" s="211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05" t="s">
        <v>160</v>
      </c>
      <c r="AU491" s="205" t="s">
        <v>87</v>
      </c>
      <c r="AV491" s="13" t="s">
        <v>87</v>
      </c>
      <c r="AW491" s="13" t="s">
        <v>30</v>
      </c>
      <c r="AX491" s="13" t="s">
        <v>75</v>
      </c>
      <c r="AY491" s="205" t="s">
        <v>152</v>
      </c>
    </row>
    <row r="492" s="13" customFormat="1">
      <c r="A492" s="13"/>
      <c r="B492" s="203"/>
      <c r="C492" s="13"/>
      <c r="D492" s="204" t="s">
        <v>160</v>
      </c>
      <c r="E492" s="205" t="s">
        <v>1</v>
      </c>
      <c r="F492" s="206" t="s">
        <v>787</v>
      </c>
      <c r="G492" s="13"/>
      <c r="H492" s="207">
        <v>6</v>
      </c>
      <c r="I492" s="208"/>
      <c r="J492" s="13"/>
      <c r="K492" s="13"/>
      <c r="L492" s="203"/>
      <c r="M492" s="209"/>
      <c r="N492" s="210"/>
      <c r="O492" s="210"/>
      <c r="P492" s="210"/>
      <c r="Q492" s="210"/>
      <c r="R492" s="210"/>
      <c r="S492" s="210"/>
      <c r="T492" s="211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05" t="s">
        <v>160</v>
      </c>
      <c r="AU492" s="205" t="s">
        <v>87</v>
      </c>
      <c r="AV492" s="13" t="s">
        <v>87</v>
      </c>
      <c r="AW492" s="13" t="s">
        <v>30</v>
      </c>
      <c r="AX492" s="13" t="s">
        <v>75</v>
      </c>
      <c r="AY492" s="205" t="s">
        <v>152</v>
      </c>
    </row>
    <row r="493" s="14" customFormat="1">
      <c r="A493" s="14"/>
      <c r="B493" s="212"/>
      <c r="C493" s="14"/>
      <c r="D493" s="204" t="s">
        <v>160</v>
      </c>
      <c r="E493" s="213" t="s">
        <v>1</v>
      </c>
      <c r="F493" s="214" t="s">
        <v>164</v>
      </c>
      <c r="G493" s="14"/>
      <c r="H493" s="215">
        <v>364.5</v>
      </c>
      <c r="I493" s="216"/>
      <c r="J493" s="14"/>
      <c r="K493" s="14"/>
      <c r="L493" s="212"/>
      <c r="M493" s="217"/>
      <c r="N493" s="218"/>
      <c r="O493" s="218"/>
      <c r="P493" s="218"/>
      <c r="Q493" s="218"/>
      <c r="R493" s="218"/>
      <c r="S493" s="218"/>
      <c r="T493" s="219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13" t="s">
        <v>160</v>
      </c>
      <c r="AU493" s="213" t="s">
        <v>87</v>
      </c>
      <c r="AV493" s="14" t="s">
        <v>158</v>
      </c>
      <c r="AW493" s="14" t="s">
        <v>30</v>
      </c>
      <c r="AX493" s="14" t="s">
        <v>79</v>
      </c>
      <c r="AY493" s="213" t="s">
        <v>152</v>
      </c>
    </row>
    <row r="494" s="2" customFormat="1" ht="24.15" customHeight="1">
      <c r="A494" s="38"/>
      <c r="B494" s="188"/>
      <c r="C494" s="235" t="s">
        <v>788</v>
      </c>
      <c r="D494" s="235" t="s">
        <v>378</v>
      </c>
      <c r="E494" s="236" t="s">
        <v>789</v>
      </c>
      <c r="F494" s="237" t="s">
        <v>790</v>
      </c>
      <c r="G494" s="238" t="s">
        <v>227</v>
      </c>
      <c r="H494" s="239">
        <v>382.72500000000002</v>
      </c>
      <c r="I494" s="240"/>
      <c r="J494" s="239">
        <f>ROUND(I494*H494,3)</f>
        <v>0</v>
      </c>
      <c r="K494" s="241"/>
      <c r="L494" s="242"/>
      <c r="M494" s="243" t="s">
        <v>1</v>
      </c>
      <c r="N494" s="244" t="s">
        <v>41</v>
      </c>
      <c r="O494" s="82"/>
      <c r="P494" s="198">
        <f>O494*H494</f>
        <v>0</v>
      </c>
      <c r="Q494" s="198">
        <v>0.012</v>
      </c>
      <c r="R494" s="198">
        <f>Q494*H494</f>
        <v>4.5927000000000007</v>
      </c>
      <c r="S494" s="198">
        <v>0</v>
      </c>
      <c r="T494" s="199">
        <f>S494*H494</f>
        <v>0</v>
      </c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R494" s="200" t="s">
        <v>331</v>
      </c>
      <c r="AT494" s="200" t="s">
        <v>378</v>
      </c>
      <c r="AU494" s="200" t="s">
        <v>87</v>
      </c>
      <c r="AY494" s="19" t="s">
        <v>152</v>
      </c>
      <c r="BE494" s="201">
        <f>IF(N494="základná",J494,0)</f>
        <v>0</v>
      </c>
      <c r="BF494" s="201">
        <f>IF(N494="znížená",J494,0)</f>
        <v>0</v>
      </c>
      <c r="BG494" s="201">
        <f>IF(N494="zákl. prenesená",J494,0)</f>
        <v>0</v>
      </c>
      <c r="BH494" s="201">
        <f>IF(N494="zníž. prenesená",J494,0)</f>
        <v>0</v>
      </c>
      <c r="BI494" s="201">
        <f>IF(N494="nulová",J494,0)</f>
        <v>0</v>
      </c>
      <c r="BJ494" s="19" t="s">
        <v>87</v>
      </c>
      <c r="BK494" s="202">
        <f>ROUND(I494*H494,3)</f>
        <v>0</v>
      </c>
      <c r="BL494" s="19" t="s">
        <v>240</v>
      </c>
      <c r="BM494" s="200" t="s">
        <v>791</v>
      </c>
    </row>
    <row r="495" s="13" customFormat="1">
      <c r="A495" s="13"/>
      <c r="B495" s="203"/>
      <c r="C495" s="13"/>
      <c r="D495" s="204" t="s">
        <v>160</v>
      </c>
      <c r="E495" s="13"/>
      <c r="F495" s="206" t="s">
        <v>792</v>
      </c>
      <c r="G495" s="13"/>
      <c r="H495" s="207">
        <v>382.72500000000002</v>
      </c>
      <c r="I495" s="208"/>
      <c r="J495" s="13"/>
      <c r="K495" s="13"/>
      <c r="L495" s="203"/>
      <c r="M495" s="209"/>
      <c r="N495" s="210"/>
      <c r="O495" s="210"/>
      <c r="P495" s="210"/>
      <c r="Q495" s="210"/>
      <c r="R495" s="210"/>
      <c r="S495" s="210"/>
      <c r="T495" s="211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05" t="s">
        <v>160</v>
      </c>
      <c r="AU495" s="205" t="s">
        <v>87</v>
      </c>
      <c r="AV495" s="13" t="s">
        <v>87</v>
      </c>
      <c r="AW495" s="13" t="s">
        <v>3</v>
      </c>
      <c r="AX495" s="13" t="s">
        <v>79</v>
      </c>
      <c r="AY495" s="205" t="s">
        <v>152</v>
      </c>
    </row>
    <row r="496" s="2" customFormat="1" ht="24.15" customHeight="1">
      <c r="A496" s="38"/>
      <c r="B496" s="188"/>
      <c r="C496" s="189" t="s">
        <v>793</v>
      </c>
      <c r="D496" s="189" t="s">
        <v>154</v>
      </c>
      <c r="E496" s="190" t="s">
        <v>794</v>
      </c>
      <c r="F496" s="191" t="s">
        <v>795</v>
      </c>
      <c r="G496" s="192" t="s">
        <v>227</v>
      </c>
      <c r="H496" s="193">
        <v>155.56999999999999</v>
      </c>
      <c r="I496" s="194"/>
      <c r="J496" s="193">
        <f>ROUND(I496*H496,3)</f>
        <v>0</v>
      </c>
      <c r="K496" s="195"/>
      <c r="L496" s="39"/>
      <c r="M496" s="196" t="s">
        <v>1</v>
      </c>
      <c r="N496" s="197" t="s">
        <v>41</v>
      </c>
      <c r="O496" s="82"/>
      <c r="P496" s="198">
        <f>O496*H496</f>
        <v>0</v>
      </c>
      <c r="Q496" s="198">
        <v>0</v>
      </c>
      <c r="R496" s="198">
        <f>Q496*H496</f>
        <v>0</v>
      </c>
      <c r="S496" s="198">
        <v>0</v>
      </c>
      <c r="T496" s="199">
        <f>S496*H496</f>
        <v>0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200" t="s">
        <v>240</v>
      </c>
      <c r="AT496" s="200" t="s">
        <v>154</v>
      </c>
      <c r="AU496" s="200" t="s">
        <v>87</v>
      </c>
      <c r="AY496" s="19" t="s">
        <v>152</v>
      </c>
      <c r="BE496" s="201">
        <f>IF(N496="základná",J496,0)</f>
        <v>0</v>
      </c>
      <c r="BF496" s="201">
        <f>IF(N496="znížená",J496,0)</f>
        <v>0</v>
      </c>
      <c r="BG496" s="201">
        <f>IF(N496="zákl. prenesená",J496,0)</f>
        <v>0</v>
      </c>
      <c r="BH496" s="201">
        <f>IF(N496="zníž. prenesená",J496,0)</f>
        <v>0</v>
      </c>
      <c r="BI496" s="201">
        <f>IF(N496="nulová",J496,0)</f>
        <v>0</v>
      </c>
      <c r="BJ496" s="19" t="s">
        <v>87</v>
      </c>
      <c r="BK496" s="202">
        <f>ROUND(I496*H496,3)</f>
        <v>0</v>
      </c>
      <c r="BL496" s="19" t="s">
        <v>240</v>
      </c>
      <c r="BM496" s="200" t="s">
        <v>796</v>
      </c>
    </row>
    <row r="497" s="15" customFormat="1">
      <c r="A497" s="15"/>
      <c r="B497" s="220"/>
      <c r="C497" s="15"/>
      <c r="D497" s="204" t="s">
        <v>160</v>
      </c>
      <c r="E497" s="221" t="s">
        <v>1</v>
      </c>
      <c r="F497" s="222" t="s">
        <v>534</v>
      </c>
      <c r="G497" s="15"/>
      <c r="H497" s="221" t="s">
        <v>1</v>
      </c>
      <c r="I497" s="223"/>
      <c r="J497" s="15"/>
      <c r="K497" s="15"/>
      <c r="L497" s="220"/>
      <c r="M497" s="224"/>
      <c r="N497" s="225"/>
      <c r="O497" s="225"/>
      <c r="P497" s="225"/>
      <c r="Q497" s="225"/>
      <c r="R497" s="225"/>
      <c r="S497" s="225"/>
      <c r="T497" s="226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21" t="s">
        <v>160</v>
      </c>
      <c r="AU497" s="221" t="s">
        <v>87</v>
      </c>
      <c r="AV497" s="15" t="s">
        <v>79</v>
      </c>
      <c r="AW497" s="15" t="s">
        <v>30</v>
      </c>
      <c r="AX497" s="15" t="s">
        <v>75</v>
      </c>
      <c r="AY497" s="221" t="s">
        <v>152</v>
      </c>
    </row>
    <row r="498" s="13" customFormat="1">
      <c r="A498" s="13"/>
      <c r="B498" s="203"/>
      <c r="C498" s="13"/>
      <c r="D498" s="204" t="s">
        <v>160</v>
      </c>
      <c r="E498" s="205" t="s">
        <v>1</v>
      </c>
      <c r="F498" s="206" t="s">
        <v>535</v>
      </c>
      <c r="G498" s="13"/>
      <c r="H498" s="207">
        <v>39.890000000000001</v>
      </c>
      <c r="I498" s="208"/>
      <c r="J498" s="13"/>
      <c r="K498" s="13"/>
      <c r="L498" s="203"/>
      <c r="M498" s="209"/>
      <c r="N498" s="210"/>
      <c r="O498" s="210"/>
      <c r="P498" s="210"/>
      <c r="Q498" s="210"/>
      <c r="R498" s="210"/>
      <c r="S498" s="210"/>
      <c r="T498" s="211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05" t="s">
        <v>160</v>
      </c>
      <c r="AU498" s="205" t="s">
        <v>87</v>
      </c>
      <c r="AV498" s="13" t="s">
        <v>87</v>
      </c>
      <c r="AW498" s="13" t="s">
        <v>30</v>
      </c>
      <c r="AX498" s="13" t="s">
        <v>75</v>
      </c>
      <c r="AY498" s="205" t="s">
        <v>152</v>
      </c>
    </row>
    <row r="499" s="13" customFormat="1">
      <c r="A499" s="13"/>
      <c r="B499" s="203"/>
      <c r="C499" s="13"/>
      <c r="D499" s="204" t="s">
        <v>160</v>
      </c>
      <c r="E499" s="205" t="s">
        <v>1</v>
      </c>
      <c r="F499" s="206" t="s">
        <v>536</v>
      </c>
      <c r="G499" s="13"/>
      <c r="H499" s="207">
        <v>9.5999999999999996</v>
      </c>
      <c r="I499" s="208"/>
      <c r="J499" s="13"/>
      <c r="K499" s="13"/>
      <c r="L499" s="203"/>
      <c r="M499" s="209"/>
      <c r="N499" s="210"/>
      <c r="O499" s="210"/>
      <c r="P499" s="210"/>
      <c r="Q499" s="210"/>
      <c r="R499" s="210"/>
      <c r="S499" s="210"/>
      <c r="T499" s="211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05" t="s">
        <v>160</v>
      </c>
      <c r="AU499" s="205" t="s">
        <v>87</v>
      </c>
      <c r="AV499" s="13" t="s">
        <v>87</v>
      </c>
      <c r="AW499" s="13" t="s">
        <v>30</v>
      </c>
      <c r="AX499" s="13" t="s">
        <v>75</v>
      </c>
      <c r="AY499" s="205" t="s">
        <v>152</v>
      </c>
    </row>
    <row r="500" s="13" customFormat="1">
      <c r="A500" s="13"/>
      <c r="B500" s="203"/>
      <c r="C500" s="13"/>
      <c r="D500" s="204" t="s">
        <v>160</v>
      </c>
      <c r="E500" s="205" t="s">
        <v>1</v>
      </c>
      <c r="F500" s="206" t="s">
        <v>537</v>
      </c>
      <c r="G500" s="13"/>
      <c r="H500" s="207">
        <v>106.08</v>
      </c>
      <c r="I500" s="208"/>
      <c r="J500" s="13"/>
      <c r="K500" s="13"/>
      <c r="L500" s="203"/>
      <c r="M500" s="209"/>
      <c r="N500" s="210"/>
      <c r="O500" s="210"/>
      <c r="P500" s="210"/>
      <c r="Q500" s="210"/>
      <c r="R500" s="210"/>
      <c r="S500" s="210"/>
      <c r="T500" s="211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05" t="s">
        <v>160</v>
      </c>
      <c r="AU500" s="205" t="s">
        <v>87</v>
      </c>
      <c r="AV500" s="13" t="s">
        <v>87</v>
      </c>
      <c r="AW500" s="13" t="s">
        <v>30</v>
      </c>
      <c r="AX500" s="13" t="s">
        <v>75</v>
      </c>
      <c r="AY500" s="205" t="s">
        <v>152</v>
      </c>
    </row>
    <row r="501" s="14" customFormat="1">
      <c r="A501" s="14"/>
      <c r="B501" s="212"/>
      <c r="C501" s="14"/>
      <c r="D501" s="204" t="s">
        <v>160</v>
      </c>
      <c r="E501" s="213" t="s">
        <v>1</v>
      </c>
      <c r="F501" s="214" t="s">
        <v>164</v>
      </c>
      <c r="G501" s="14"/>
      <c r="H501" s="215">
        <v>155.56999999999999</v>
      </c>
      <c r="I501" s="216"/>
      <c r="J501" s="14"/>
      <c r="K501" s="14"/>
      <c r="L501" s="212"/>
      <c r="M501" s="217"/>
      <c r="N501" s="218"/>
      <c r="O501" s="218"/>
      <c r="P501" s="218"/>
      <c r="Q501" s="218"/>
      <c r="R501" s="218"/>
      <c r="S501" s="218"/>
      <c r="T501" s="219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13" t="s">
        <v>160</v>
      </c>
      <c r="AU501" s="213" t="s">
        <v>87</v>
      </c>
      <c r="AV501" s="14" t="s">
        <v>158</v>
      </c>
      <c r="AW501" s="14" t="s">
        <v>30</v>
      </c>
      <c r="AX501" s="14" t="s">
        <v>79</v>
      </c>
      <c r="AY501" s="213" t="s">
        <v>152</v>
      </c>
    </row>
    <row r="502" s="2" customFormat="1" ht="24.15" customHeight="1">
      <c r="A502" s="38"/>
      <c r="B502" s="188"/>
      <c r="C502" s="235" t="s">
        <v>797</v>
      </c>
      <c r="D502" s="235" t="s">
        <v>378</v>
      </c>
      <c r="E502" s="236" t="s">
        <v>798</v>
      </c>
      <c r="F502" s="237" t="s">
        <v>799</v>
      </c>
      <c r="G502" s="238" t="s">
        <v>227</v>
      </c>
      <c r="H502" s="239">
        <v>158.68100000000001</v>
      </c>
      <c r="I502" s="240"/>
      <c r="J502" s="239">
        <f>ROUND(I502*H502,3)</f>
        <v>0</v>
      </c>
      <c r="K502" s="241"/>
      <c r="L502" s="242"/>
      <c r="M502" s="243" t="s">
        <v>1</v>
      </c>
      <c r="N502" s="244" t="s">
        <v>41</v>
      </c>
      <c r="O502" s="82"/>
      <c r="P502" s="198">
        <f>O502*H502</f>
        <v>0</v>
      </c>
      <c r="Q502" s="198">
        <v>0.0074000000000000003</v>
      </c>
      <c r="R502" s="198">
        <f>Q502*H502</f>
        <v>1.1742394</v>
      </c>
      <c r="S502" s="198">
        <v>0</v>
      </c>
      <c r="T502" s="199">
        <f>S502*H502</f>
        <v>0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00" t="s">
        <v>331</v>
      </c>
      <c r="AT502" s="200" t="s">
        <v>378</v>
      </c>
      <c r="AU502" s="200" t="s">
        <v>87</v>
      </c>
      <c r="AY502" s="19" t="s">
        <v>152</v>
      </c>
      <c r="BE502" s="201">
        <f>IF(N502="základná",J502,0)</f>
        <v>0</v>
      </c>
      <c r="BF502" s="201">
        <f>IF(N502="znížená",J502,0)</f>
        <v>0</v>
      </c>
      <c r="BG502" s="201">
        <f>IF(N502="zákl. prenesená",J502,0)</f>
        <v>0</v>
      </c>
      <c r="BH502" s="201">
        <f>IF(N502="zníž. prenesená",J502,0)</f>
        <v>0</v>
      </c>
      <c r="BI502" s="201">
        <f>IF(N502="nulová",J502,0)</f>
        <v>0</v>
      </c>
      <c r="BJ502" s="19" t="s">
        <v>87</v>
      </c>
      <c r="BK502" s="202">
        <f>ROUND(I502*H502,3)</f>
        <v>0</v>
      </c>
      <c r="BL502" s="19" t="s">
        <v>240</v>
      </c>
      <c r="BM502" s="200" t="s">
        <v>800</v>
      </c>
    </row>
    <row r="503" s="13" customFormat="1">
      <c r="A503" s="13"/>
      <c r="B503" s="203"/>
      <c r="C503" s="13"/>
      <c r="D503" s="204" t="s">
        <v>160</v>
      </c>
      <c r="E503" s="13"/>
      <c r="F503" s="206" t="s">
        <v>801</v>
      </c>
      <c r="G503" s="13"/>
      <c r="H503" s="207">
        <v>158.68100000000001</v>
      </c>
      <c r="I503" s="208"/>
      <c r="J503" s="13"/>
      <c r="K503" s="13"/>
      <c r="L503" s="203"/>
      <c r="M503" s="209"/>
      <c r="N503" s="210"/>
      <c r="O503" s="210"/>
      <c r="P503" s="210"/>
      <c r="Q503" s="210"/>
      <c r="R503" s="210"/>
      <c r="S503" s="210"/>
      <c r="T503" s="211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05" t="s">
        <v>160</v>
      </c>
      <c r="AU503" s="205" t="s">
        <v>87</v>
      </c>
      <c r="AV503" s="13" t="s">
        <v>87</v>
      </c>
      <c r="AW503" s="13" t="s">
        <v>3</v>
      </c>
      <c r="AX503" s="13" t="s">
        <v>79</v>
      </c>
      <c r="AY503" s="205" t="s">
        <v>152</v>
      </c>
    </row>
    <row r="504" s="2" customFormat="1" ht="24.15" customHeight="1">
      <c r="A504" s="38"/>
      <c r="B504" s="188"/>
      <c r="C504" s="189" t="s">
        <v>802</v>
      </c>
      <c r="D504" s="189" t="s">
        <v>154</v>
      </c>
      <c r="E504" s="190" t="s">
        <v>803</v>
      </c>
      <c r="F504" s="191" t="s">
        <v>804</v>
      </c>
      <c r="G504" s="192" t="s">
        <v>731</v>
      </c>
      <c r="H504" s="194"/>
      <c r="I504" s="194"/>
      <c r="J504" s="193">
        <f>ROUND(I504*H504,3)</f>
        <v>0</v>
      </c>
      <c r="K504" s="195"/>
      <c r="L504" s="39"/>
      <c r="M504" s="196" t="s">
        <v>1</v>
      </c>
      <c r="N504" s="197" t="s">
        <v>41</v>
      </c>
      <c r="O504" s="82"/>
      <c r="P504" s="198">
        <f>O504*H504</f>
        <v>0</v>
      </c>
      <c r="Q504" s="198">
        <v>0</v>
      </c>
      <c r="R504" s="198">
        <f>Q504*H504</f>
        <v>0</v>
      </c>
      <c r="S504" s="198">
        <v>0</v>
      </c>
      <c r="T504" s="199">
        <f>S504*H504</f>
        <v>0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R504" s="200" t="s">
        <v>240</v>
      </c>
      <c r="AT504" s="200" t="s">
        <v>154</v>
      </c>
      <c r="AU504" s="200" t="s">
        <v>87</v>
      </c>
      <c r="AY504" s="19" t="s">
        <v>152</v>
      </c>
      <c r="BE504" s="201">
        <f>IF(N504="základná",J504,0)</f>
        <v>0</v>
      </c>
      <c r="BF504" s="201">
        <f>IF(N504="znížená",J504,0)</f>
        <v>0</v>
      </c>
      <c r="BG504" s="201">
        <f>IF(N504="zákl. prenesená",J504,0)</f>
        <v>0</v>
      </c>
      <c r="BH504" s="201">
        <f>IF(N504="zníž. prenesená",J504,0)</f>
        <v>0</v>
      </c>
      <c r="BI504" s="201">
        <f>IF(N504="nulová",J504,0)</f>
        <v>0</v>
      </c>
      <c r="BJ504" s="19" t="s">
        <v>87</v>
      </c>
      <c r="BK504" s="202">
        <f>ROUND(I504*H504,3)</f>
        <v>0</v>
      </c>
      <c r="BL504" s="19" t="s">
        <v>240</v>
      </c>
      <c r="BM504" s="200" t="s">
        <v>805</v>
      </c>
    </row>
    <row r="505" s="12" customFormat="1" ht="22.8" customHeight="1">
      <c r="A505" s="12"/>
      <c r="B505" s="175"/>
      <c r="C505" s="12"/>
      <c r="D505" s="176" t="s">
        <v>74</v>
      </c>
      <c r="E505" s="186" t="s">
        <v>806</v>
      </c>
      <c r="F505" s="186" t="s">
        <v>807</v>
      </c>
      <c r="G505" s="12"/>
      <c r="H505" s="12"/>
      <c r="I505" s="178"/>
      <c r="J505" s="187">
        <f>BK505</f>
        <v>0</v>
      </c>
      <c r="K505" s="12"/>
      <c r="L505" s="175"/>
      <c r="M505" s="180"/>
      <c r="N505" s="181"/>
      <c r="O505" s="181"/>
      <c r="P505" s="182">
        <f>SUM(P506:P526)</f>
        <v>0</v>
      </c>
      <c r="Q505" s="181"/>
      <c r="R505" s="182">
        <f>SUM(R506:R526)</f>
        <v>2.1842471061369997</v>
      </c>
      <c r="S505" s="181"/>
      <c r="T505" s="183">
        <f>SUM(T506:T526)</f>
        <v>0</v>
      </c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R505" s="176" t="s">
        <v>87</v>
      </c>
      <c r="AT505" s="184" t="s">
        <v>74</v>
      </c>
      <c r="AU505" s="184" t="s">
        <v>79</v>
      </c>
      <c r="AY505" s="176" t="s">
        <v>152</v>
      </c>
      <c r="BK505" s="185">
        <f>SUM(BK506:BK526)</f>
        <v>0</v>
      </c>
    </row>
    <row r="506" s="2" customFormat="1" ht="24.15" customHeight="1">
      <c r="A506" s="38"/>
      <c r="B506" s="188"/>
      <c r="C506" s="189" t="s">
        <v>808</v>
      </c>
      <c r="D506" s="189" t="s">
        <v>154</v>
      </c>
      <c r="E506" s="190" t="s">
        <v>809</v>
      </c>
      <c r="F506" s="191" t="s">
        <v>810</v>
      </c>
      <c r="G506" s="192" t="s">
        <v>444</v>
      </c>
      <c r="H506" s="193">
        <v>680.20000000000005</v>
      </c>
      <c r="I506" s="194"/>
      <c r="J506" s="193">
        <f>ROUND(I506*H506,3)</f>
        <v>0</v>
      </c>
      <c r="K506" s="195"/>
      <c r="L506" s="39"/>
      <c r="M506" s="196" t="s">
        <v>1</v>
      </c>
      <c r="N506" s="197" t="s">
        <v>41</v>
      </c>
      <c r="O506" s="82"/>
      <c r="P506" s="198">
        <f>O506*H506</f>
        <v>0</v>
      </c>
      <c r="Q506" s="198">
        <v>0</v>
      </c>
      <c r="R506" s="198">
        <f>Q506*H506</f>
        <v>0</v>
      </c>
      <c r="S506" s="198">
        <v>0</v>
      </c>
      <c r="T506" s="199">
        <f>S506*H506</f>
        <v>0</v>
      </c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R506" s="200" t="s">
        <v>240</v>
      </c>
      <c r="AT506" s="200" t="s">
        <v>154</v>
      </c>
      <c r="AU506" s="200" t="s">
        <v>87</v>
      </c>
      <c r="AY506" s="19" t="s">
        <v>152</v>
      </c>
      <c r="BE506" s="201">
        <f>IF(N506="základná",J506,0)</f>
        <v>0</v>
      </c>
      <c r="BF506" s="201">
        <f>IF(N506="znížená",J506,0)</f>
        <v>0</v>
      </c>
      <c r="BG506" s="201">
        <f>IF(N506="zákl. prenesená",J506,0)</f>
        <v>0</v>
      </c>
      <c r="BH506" s="201">
        <f>IF(N506="zníž. prenesená",J506,0)</f>
        <v>0</v>
      </c>
      <c r="BI506" s="201">
        <f>IF(N506="nulová",J506,0)</f>
        <v>0</v>
      </c>
      <c r="BJ506" s="19" t="s">
        <v>87</v>
      </c>
      <c r="BK506" s="202">
        <f>ROUND(I506*H506,3)</f>
        <v>0</v>
      </c>
      <c r="BL506" s="19" t="s">
        <v>240</v>
      </c>
      <c r="BM506" s="200" t="s">
        <v>811</v>
      </c>
    </row>
    <row r="507" s="13" customFormat="1">
      <c r="A507" s="13"/>
      <c r="B507" s="203"/>
      <c r="C507" s="13"/>
      <c r="D507" s="204" t="s">
        <v>160</v>
      </c>
      <c r="E507" s="205" t="s">
        <v>1</v>
      </c>
      <c r="F507" s="206" t="s">
        <v>812</v>
      </c>
      <c r="G507" s="13"/>
      <c r="H507" s="207">
        <v>640.20000000000005</v>
      </c>
      <c r="I507" s="208"/>
      <c r="J507" s="13"/>
      <c r="K507" s="13"/>
      <c r="L507" s="203"/>
      <c r="M507" s="209"/>
      <c r="N507" s="210"/>
      <c r="O507" s="210"/>
      <c r="P507" s="210"/>
      <c r="Q507" s="210"/>
      <c r="R507" s="210"/>
      <c r="S507" s="210"/>
      <c r="T507" s="211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05" t="s">
        <v>160</v>
      </c>
      <c r="AU507" s="205" t="s">
        <v>87</v>
      </c>
      <c r="AV507" s="13" t="s">
        <v>87</v>
      </c>
      <c r="AW507" s="13" t="s">
        <v>30</v>
      </c>
      <c r="AX507" s="13" t="s">
        <v>75</v>
      </c>
      <c r="AY507" s="205" t="s">
        <v>152</v>
      </c>
    </row>
    <row r="508" s="13" customFormat="1">
      <c r="A508" s="13"/>
      <c r="B508" s="203"/>
      <c r="C508" s="13"/>
      <c r="D508" s="204" t="s">
        <v>160</v>
      </c>
      <c r="E508" s="205" t="s">
        <v>1</v>
      </c>
      <c r="F508" s="206" t="s">
        <v>813</v>
      </c>
      <c r="G508" s="13"/>
      <c r="H508" s="207">
        <v>40</v>
      </c>
      <c r="I508" s="208"/>
      <c r="J508" s="13"/>
      <c r="K508" s="13"/>
      <c r="L508" s="203"/>
      <c r="M508" s="209"/>
      <c r="N508" s="210"/>
      <c r="O508" s="210"/>
      <c r="P508" s="210"/>
      <c r="Q508" s="210"/>
      <c r="R508" s="210"/>
      <c r="S508" s="210"/>
      <c r="T508" s="211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05" t="s">
        <v>160</v>
      </c>
      <c r="AU508" s="205" t="s">
        <v>87</v>
      </c>
      <c r="AV508" s="13" t="s">
        <v>87</v>
      </c>
      <c r="AW508" s="13" t="s">
        <v>30</v>
      </c>
      <c r="AX508" s="13" t="s">
        <v>75</v>
      </c>
      <c r="AY508" s="205" t="s">
        <v>152</v>
      </c>
    </row>
    <row r="509" s="14" customFormat="1">
      <c r="A509" s="14"/>
      <c r="B509" s="212"/>
      <c r="C509" s="14"/>
      <c r="D509" s="204" t="s">
        <v>160</v>
      </c>
      <c r="E509" s="213" t="s">
        <v>1</v>
      </c>
      <c r="F509" s="214" t="s">
        <v>164</v>
      </c>
      <c r="G509" s="14"/>
      <c r="H509" s="215">
        <v>680.20000000000005</v>
      </c>
      <c r="I509" s="216"/>
      <c r="J509" s="14"/>
      <c r="K509" s="14"/>
      <c r="L509" s="212"/>
      <c r="M509" s="217"/>
      <c r="N509" s="218"/>
      <c r="O509" s="218"/>
      <c r="P509" s="218"/>
      <c r="Q509" s="218"/>
      <c r="R509" s="218"/>
      <c r="S509" s="218"/>
      <c r="T509" s="219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13" t="s">
        <v>160</v>
      </c>
      <c r="AU509" s="213" t="s">
        <v>87</v>
      </c>
      <c r="AV509" s="14" t="s">
        <v>158</v>
      </c>
      <c r="AW509" s="14" t="s">
        <v>30</v>
      </c>
      <c r="AX509" s="14" t="s">
        <v>79</v>
      </c>
      <c r="AY509" s="213" t="s">
        <v>152</v>
      </c>
    </row>
    <row r="510" s="2" customFormat="1" ht="16.5" customHeight="1">
      <c r="A510" s="38"/>
      <c r="B510" s="188"/>
      <c r="C510" s="189" t="s">
        <v>814</v>
      </c>
      <c r="D510" s="189" t="s">
        <v>154</v>
      </c>
      <c r="E510" s="190" t="s">
        <v>815</v>
      </c>
      <c r="F510" s="191" t="s">
        <v>816</v>
      </c>
      <c r="G510" s="192" t="s">
        <v>444</v>
      </c>
      <c r="H510" s="193">
        <v>407.39999999999998</v>
      </c>
      <c r="I510" s="194"/>
      <c r="J510" s="193">
        <f>ROUND(I510*H510,3)</f>
        <v>0</v>
      </c>
      <c r="K510" s="195"/>
      <c r="L510" s="39"/>
      <c r="M510" s="196" t="s">
        <v>1</v>
      </c>
      <c r="N510" s="197" t="s">
        <v>41</v>
      </c>
      <c r="O510" s="82"/>
      <c r="P510" s="198">
        <f>O510*H510</f>
        <v>0</v>
      </c>
      <c r="Q510" s="198">
        <v>0</v>
      </c>
      <c r="R510" s="198">
        <f>Q510*H510</f>
        <v>0</v>
      </c>
      <c r="S510" s="198">
        <v>0</v>
      </c>
      <c r="T510" s="199">
        <f>S510*H510</f>
        <v>0</v>
      </c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R510" s="200" t="s">
        <v>240</v>
      </c>
      <c r="AT510" s="200" t="s">
        <v>154</v>
      </c>
      <c r="AU510" s="200" t="s">
        <v>87</v>
      </c>
      <c r="AY510" s="19" t="s">
        <v>152</v>
      </c>
      <c r="BE510" s="201">
        <f>IF(N510="základná",J510,0)</f>
        <v>0</v>
      </c>
      <c r="BF510" s="201">
        <f>IF(N510="znížená",J510,0)</f>
        <v>0</v>
      </c>
      <c r="BG510" s="201">
        <f>IF(N510="zákl. prenesená",J510,0)</f>
        <v>0</v>
      </c>
      <c r="BH510" s="201">
        <f>IF(N510="zníž. prenesená",J510,0)</f>
        <v>0</v>
      </c>
      <c r="BI510" s="201">
        <f>IF(N510="nulová",J510,0)</f>
        <v>0</v>
      </c>
      <c r="BJ510" s="19" t="s">
        <v>87</v>
      </c>
      <c r="BK510" s="202">
        <f>ROUND(I510*H510,3)</f>
        <v>0</v>
      </c>
      <c r="BL510" s="19" t="s">
        <v>240</v>
      </c>
      <c r="BM510" s="200" t="s">
        <v>817</v>
      </c>
    </row>
    <row r="511" s="13" customFormat="1">
      <c r="A511" s="13"/>
      <c r="B511" s="203"/>
      <c r="C511" s="13"/>
      <c r="D511" s="204" t="s">
        <v>160</v>
      </c>
      <c r="E511" s="205" t="s">
        <v>1</v>
      </c>
      <c r="F511" s="206" t="s">
        <v>818</v>
      </c>
      <c r="G511" s="13"/>
      <c r="H511" s="207">
        <v>407.39999999999998</v>
      </c>
      <c r="I511" s="208"/>
      <c r="J511" s="13"/>
      <c r="K511" s="13"/>
      <c r="L511" s="203"/>
      <c r="M511" s="209"/>
      <c r="N511" s="210"/>
      <c r="O511" s="210"/>
      <c r="P511" s="210"/>
      <c r="Q511" s="210"/>
      <c r="R511" s="210"/>
      <c r="S511" s="210"/>
      <c r="T511" s="211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05" t="s">
        <v>160</v>
      </c>
      <c r="AU511" s="205" t="s">
        <v>87</v>
      </c>
      <c r="AV511" s="13" t="s">
        <v>87</v>
      </c>
      <c r="AW511" s="13" t="s">
        <v>30</v>
      </c>
      <c r="AX511" s="13" t="s">
        <v>79</v>
      </c>
      <c r="AY511" s="205" t="s">
        <v>152</v>
      </c>
    </row>
    <row r="512" s="2" customFormat="1" ht="16.5" customHeight="1">
      <c r="A512" s="38"/>
      <c r="B512" s="188"/>
      <c r="C512" s="235" t="s">
        <v>819</v>
      </c>
      <c r="D512" s="235" t="s">
        <v>378</v>
      </c>
      <c r="E512" s="236" t="s">
        <v>820</v>
      </c>
      <c r="F512" s="237" t="s">
        <v>821</v>
      </c>
      <c r="G512" s="238" t="s">
        <v>157</v>
      </c>
      <c r="H512" s="239">
        <v>3.4809999999999999</v>
      </c>
      <c r="I512" s="240"/>
      <c r="J512" s="239">
        <f>ROUND(I512*H512,3)</f>
        <v>0</v>
      </c>
      <c r="K512" s="241"/>
      <c r="L512" s="242"/>
      <c r="M512" s="243" t="s">
        <v>1</v>
      </c>
      <c r="N512" s="244" t="s">
        <v>41</v>
      </c>
      <c r="O512" s="82"/>
      <c r="P512" s="198">
        <f>O512*H512</f>
        <v>0</v>
      </c>
      <c r="Q512" s="198">
        <v>0.55000000000000004</v>
      </c>
      <c r="R512" s="198">
        <f>Q512*H512</f>
        <v>1.91455</v>
      </c>
      <c r="S512" s="198">
        <v>0</v>
      </c>
      <c r="T512" s="199">
        <f>S512*H512</f>
        <v>0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200" t="s">
        <v>331</v>
      </c>
      <c r="AT512" s="200" t="s">
        <v>378</v>
      </c>
      <c r="AU512" s="200" t="s">
        <v>87</v>
      </c>
      <c r="AY512" s="19" t="s">
        <v>152</v>
      </c>
      <c r="BE512" s="201">
        <f>IF(N512="základná",J512,0)</f>
        <v>0</v>
      </c>
      <c r="BF512" s="201">
        <f>IF(N512="znížená",J512,0)</f>
        <v>0</v>
      </c>
      <c r="BG512" s="201">
        <f>IF(N512="zákl. prenesená",J512,0)</f>
        <v>0</v>
      </c>
      <c r="BH512" s="201">
        <f>IF(N512="zníž. prenesená",J512,0)</f>
        <v>0</v>
      </c>
      <c r="BI512" s="201">
        <f>IF(N512="nulová",J512,0)</f>
        <v>0</v>
      </c>
      <c r="BJ512" s="19" t="s">
        <v>87</v>
      </c>
      <c r="BK512" s="202">
        <f>ROUND(I512*H512,3)</f>
        <v>0</v>
      </c>
      <c r="BL512" s="19" t="s">
        <v>240</v>
      </c>
      <c r="BM512" s="200" t="s">
        <v>822</v>
      </c>
    </row>
    <row r="513" s="13" customFormat="1">
      <c r="A513" s="13"/>
      <c r="B513" s="203"/>
      <c r="C513" s="13"/>
      <c r="D513" s="204" t="s">
        <v>160</v>
      </c>
      <c r="E513" s="205" t="s">
        <v>1</v>
      </c>
      <c r="F513" s="206" t="s">
        <v>823</v>
      </c>
      <c r="G513" s="13"/>
      <c r="H513" s="207">
        <v>1.921</v>
      </c>
      <c r="I513" s="208"/>
      <c r="J513" s="13"/>
      <c r="K513" s="13"/>
      <c r="L513" s="203"/>
      <c r="M513" s="209"/>
      <c r="N513" s="210"/>
      <c r="O513" s="210"/>
      <c r="P513" s="210"/>
      <c r="Q513" s="210"/>
      <c r="R513" s="210"/>
      <c r="S513" s="210"/>
      <c r="T513" s="211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05" t="s">
        <v>160</v>
      </c>
      <c r="AU513" s="205" t="s">
        <v>87</v>
      </c>
      <c r="AV513" s="13" t="s">
        <v>87</v>
      </c>
      <c r="AW513" s="13" t="s">
        <v>30</v>
      </c>
      <c r="AX513" s="13" t="s">
        <v>75</v>
      </c>
      <c r="AY513" s="205" t="s">
        <v>152</v>
      </c>
    </row>
    <row r="514" s="13" customFormat="1">
      <c r="A514" s="13"/>
      <c r="B514" s="203"/>
      <c r="C514" s="13"/>
      <c r="D514" s="204" t="s">
        <v>160</v>
      </c>
      <c r="E514" s="205" t="s">
        <v>1</v>
      </c>
      <c r="F514" s="206" t="s">
        <v>824</v>
      </c>
      <c r="G514" s="13"/>
      <c r="H514" s="207">
        <v>0.080000000000000002</v>
      </c>
      <c r="I514" s="208"/>
      <c r="J514" s="13"/>
      <c r="K514" s="13"/>
      <c r="L514" s="203"/>
      <c r="M514" s="209"/>
      <c r="N514" s="210"/>
      <c r="O514" s="210"/>
      <c r="P514" s="210"/>
      <c r="Q514" s="210"/>
      <c r="R514" s="210"/>
      <c r="S514" s="210"/>
      <c r="T514" s="211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05" t="s">
        <v>160</v>
      </c>
      <c r="AU514" s="205" t="s">
        <v>87</v>
      </c>
      <c r="AV514" s="13" t="s">
        <v>87</v>
      </c>
      <c r="AW514" s="13" t="s">
        <v>30</v>
      </c>
      <c r="AX514" s="13" t="s">
        <v>75</v>
      </c>
      <c r="AY514" s="205" t="s">
        <v>152</v>
      </c>
    </row>
    <row r="515" s="13" customFormat="1">
      <c r="A515" s="13"/>
      <c r="B515" s="203"/>
      <c r="C515" s="13"/>
      <c r="D515" s="204" t="s">
        <v>160</v>
      </c>
      <c r="E515" s="205" t="s">
        <v>1</v>
      </c>
      <c r="F515" s="206" t="s">
        <v>825</v>
      </c>
      <c r="G515" s="13"/>
      <c r="H515" s="207">
        <v>1.222</v>
      </c>
      <c r="I515" s="208"/>
      <c r="J515" s="13"/>
      <c r="K515" s="13"/>
      <c r="L515" s="203"/>
      <c r="M515" s="209"/>
      <c r="N515" s="210"/>
      <c r="O515" s="210"/>
      <c r="P515" s="210"/>
      <c r="Q515" s="210"/>
      <c r="R515" s="210"/>
      <c r="S515" s="210"/>
      <c r="T515" s="211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05" t="s">
        <v>160</v>
      </c>
      <c r="AU515" s="205" t="s">
        <v>87</v>
      </c>
      <c r="AV515" s="13" t="s">
        <v>87</v>
      </c>
      <c r="AW515" s="13" t="s">
        <v>30</v>
      </c>
      <c r="AX515" s="13" t="s">
        <v>75</v>
      </c>
      <c r="AY515" s="205" t="s">
        <v>152</v>
      </c>
    </row>
    <row r="516" s="16" customFormat="1">
      <c r="A516" s="16"/>
      <c r="B516" s="227"/>
      <c r="C516" s="16"/>
      <c r="D516" s="204" t="s">
        <v>160</v>
      </c>
      <c r="E516" s="228" t="s">
        <v>1</v>
      </c>
      <c r="F516" s="229" t="s">
        <v>254</v>
      </c>
      <c r="G516" s="16"/>
      <c r="H516" s="230">
        <v>3.2229999999999999</v>
      </c>
      <c r="I516" s="231"/>
      <c r="J516" s="16"/>
      <c r="K516" s="16"/>
      <c r="L516" s="227"/>
      <c r="M516" s="232"/>
      <c r="N516" s="233"/>
      <c r="O516" s="233"/>
      <c r="P516" s="233"/>
      <c r="Q516" s="233"/>
      <c r="R516" s="233"/>
      <c r="S516" s="233"/>
      <c r="T516" s="234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T516" s="228" t="s">
        <v>160</v>
      </c>
      <c r="AU516" s="228" t="s">
        <v>87</v>
      </c>
      <c r="AV516" s="16" t="s">
        <v>169</v>
      </c>
      <c r="AW516" s="16" t="s">
        <v>30</v>
      </c>
      <c r="AX516" s="16" t="s">
        <v>75</v>
      </c>
      <c r="AY516" s="228" t="s">
        <v>152</v>
      </c>
    </row>
    <row r="517" s="13" customFormat="1">
      <c r="A517" s="13"/>
      <c r="B517" s="203"/>
      <c r="C517" s="13"/>
      <c r="D517" s="204" t="s">
        <v>160</v>
      </c>
      <c r="E517" s="205" t="s">
        <v>1</v>
      </c>
      <c r="F517" s="206" t="s">
        <v>826</v>
      </c>
      <c r="G517" s="13"/>
      <c r="H517" s="207">
        <v>3.4809999999999999</v>
      </c>
      <c r="I517" s="208"/>
      <c r="J517" s="13"/>
      <c r="K517" s="13"/>
      <c r="L517" s="203"/>
      <c r="M517" s="209"/>
      <c r="N517" s="210"/>
      <c r="O517" s="210"/>
      <c r="P517" s="210"/>
      <c r="Q517" s="210"/>
      <c r="R517" s="210"/>
      <c r="S517" s="210"/>
      <c r="T517" s="211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05" t="s">
        <v>160</v>
      </c>
      <c r="AU517" s="205" t="s">
        <v>87</v>
      </c>
      <c r="AV517" s="13" t="s">
        <v>87</v>
      </c>
      <c r="AW517" s="13" t="s">
        <v>30</v>
      </c>
      <c r="AX517" s="13" t="s">
        <v>79</v>
      </c>
      <c r="AY517" s="205" t="s">
        <v>152</v>
      </c>
    </row>
    <row r="518" s="2" customFormat="1" ht="44.25" customHeight="1">
      <c r="A518" s="38"/>
      <c r="B518" s="188"/>
      <c r="C518" s="189" t="s">
        <v>827</v>
      </c>
      <c r="D518" s="189" t="s">
        <v>154</v>
      </c>
      <c r="E518" s="190" t="s">
        <v>828</v>
      </c>
      <c r="F518" s="191" t="s">
        <v>829</v>
      </c>
      <c r="G518" s="192" t="s">
        <v>157</v>
      </c>
      <c r="H518" s="193">
        <v>3.4809999999999999</v>
      </c>
      <c r="I518" s="194"/>
      <c r="J518" s="193">
        <f>ROUND(I518*H518,3)</f>
        <v>0</v>
      </c>
      <c r="K518" s="195"/>
      <c r="L518" s="39"/>
      <c r="M518" s="196" t="s">
        <v>1</v>
      </c>
      <c r="N518" s="197" t="s">
        <v>41</v>
      </c>
      <c r="O518" s="82"/>
      <c r="P518" s="198">
        <f>O518*H518</f>
        <v>0</v>
      </c>
      <c r="Q518" s="198">
        <v>0.022350176999999999</v>
      </c>
      <c r="R518" s="198">
        <f>Q518*H518</f>
        <v>0.077800966136999994</v>
      </c>
      <c r="S518" s="198">
        <v>0</v>
      </c>
      <c r="T518" s="199">
        <f>S518*H518</f>
        <v>0</v>
      </c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R518" s="200" t="s">
        <v>240</v>
      </c>
      <c r="AT518" s="200" t="s">
        <v>154</v>
      </c>
      <c r="AU518" s="200" t="s">
        <v>87</v>
      </c>
      <c r="AY518" s="19" t="s">
        <v>152</v>
      </c>
      <c r="BE518" s="201">
        <f>IF(N518="základná",J518,0)</f>
        <v>0</v>
      </c>
      <c r="BF518" s="201">
        <f>IF(N518="znížená",J518,0)</f>
        <v>0</v>
      </c>
      <c r="BG518" s="201">
        <f>IF(N518="zákl. prenesená",J518,0)</f>
        <v>0</v>
      </c>
      <c r="BH518" s="201">
        <f>IF(N518="zníž. prenesená",J518,0)</f>
        <v>0</v>
      </c>
      <c r="BI518" s="201">
        <f>IF(N518="nulová",J518,0)</f>
        <v>0</v>
      </c>
      <c r="BJ518" s="19" t="s">
        <v>87</v>
      </c>
      <c r="BK518" s="202">
        <f>ROUND(I518*H518,3)</f>
        <v>0</v>
      </c>
      <c r="BL518" s="19" t="s">
        <v>240</v>
      </c>
      <c r="BM518" s="200" t="s">
        <v>830</v>
      </c>
    </row>
    <row r="519" s="2" customFormat="1" ht="24.15" customHeight="1">
      <c r="A519" s="38"/>
      <c r="B519" s="188"/>
      <c r="C519" s="189" t="s">
        <v>831</v>
      </c>
      <c r="D519" s="189" t="s">
        <v>154</v>
      </c>
      <c r="E519" s="190" t="s">
        <v>832</v>
      </c>
      <c r="F519" s="191" t="s">
        <v>833</v>
      </c>
      <c r="G519" s="192" t="s">
        <v>227</v>
      </c>
      <c r="H519" s="193">
        <v>6</v>
      </c>
      <c r="I519" s="194"/>
      <c r="J519" s="193">
        <f>ROUND(I519*H519,3)</f>
        <v>0</v>
      </c>
      <c r="K519" s="195"/>
      <c r="L519" s="39"/>
      <c r="M519" s="196" t="s">
        <v>1</v>
      </c>
      <c r="N519" s="197" t="s">
        <v>41</v>
      </c>
      <c r="O519" s="82"/>
      <c r="P519" s="198">
        <f>O519*H519</f>
        <v>0</v>
      </c>
      <c r="Q519" s="198">
        <v>0.012630000000000001</v>
      </c>
      <c r="R519" s="198">
        <f>Q519*H519</f>
        <v>0.07578</v>
      </c>
      <c r="S519" s="198">
        <v>0</v>
      </c>
      <c r="T519" s="199">
        <f>S519*H519</f>
        <v>0</v>
      </c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R519" s="200" t="s">
        <v>240</v>
      </c>
      <c r="AT519" s="200" t="s">
        <v>154</v>
      </c>
      <c r="AU519" s="200" t="s">
        <v>87</v>
      </c>
      <c r="AY519" s="19" t="s">
        <v>152</v>
      </c>
      <c r="BE519" s="201">
        <f>IF(N519="základná",J519,0)</f>
        <v>0</v>
      </c>
      <c r="BF519" s="201">
        <f>IF(N519="znížená",J519,0)</f>
        <v>0</v>
      </c>
      <c r="BG519" s="201">
        <f>IF(N519="zákl. prenesená",J519,0)</f>
        <v>0</v>
      </c>
      <c r="BH519" s="201">
        <f>IF(N519="zníž. prenesená",J519,0)</f>
        <v>0</v>
      </c>
      <c r="BI519" s="201">
        <f>IF(N519="nulová",J519,0)</f>
        <v>0</v>
      </c>
      <c r="BJ519" s="19" t="s">
        <v>87</v>
      </c>
      <c r="BK519" s="202">
        <f>ROUND(I519*H519,3)</f>
        <v>0</v>
      </c>
      <c r="BL519" s="19" t="s">
        <v>240</v>
      </c>
      <c r="BM519" s="200" t="s">
        <v>834</v>
      </c>
    </row>
    <row r="520" s="13" customFormat="1">
      <c r="A520" s="13"/>
      <c r="B520" s="203"/>
      <c r="C520" s="13"/>
      <c r="D520" s="204" t="s">
        <v>160</v>
      </c>
      <c r="E520" s="205" t="s">
        <v>1</v>
      </c>
      <c r="F520" s="206" t="s">
        <v>776</v>
      </c>
      <c r="G520" s="13"/>
      <c r="H520" s="207">
        <v>6</v>
      </c>
      <c r="I520" s="208"/>
      <c r="J520" s="13"/>
      <c r="K520" s="13"/>
      <c r="L520" s="203"/>
      <c r="M520" s="209"/>
      <c r="N520" s="210"/>
      <c r="O520" s="210"/>
      <c r="P520" s="210"/>
      <c r="Q520" s="210"/>
      <c r="R520" s="210"/>
      <c r="S520" s="210"/>
      <c r="T520" s="211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05" t="s">
        <v>160</v>
      </c>
      <c r="AU520" s="205" t="s">
        <v>87</v>
      </c>
      <c r="AV520" s="13" t="s">
        <v>87</v>
      </c>
      <c r="AW520" s="13" t="s">
        <v>30</v>
      </c>
      <c r="AX520" s="13" t="s">
        <v>79</v>
      </c>
      <c r="AY520" s="205" t="s">
        <v>152</v>
      </c>
    </row>
    <row r="521" s="2" customFormat="1" ht="24.15" customHeight="1">
      <c r="A521" s="38"/>
      <c r="B521" s="188"/>
      <c r="C521" s="189" t="s">
        <v>835</v>
      </c>
      <c r="D521" s="189" t="s">
        <v>154</v>
      </c>
      <c r="E521" s="190" t="s">
        <v>836</v>
      </c>
      <c r="F521" s="191" t="s">
        <v>837</v>
      </c>
      <c r="G521" s="192" t="s">
        <v>444</v>
      </c>
      <c r="H521" s="193">
        <v>10</v>
      </c>
      <c r="I521" s="194"/>
      <c r="J521" s="193">
        <f>ROUND(I521*H521,3)</f>
        <v>0</v>
      </c>
      <c r="K521" s="195"/>
      <c r="L521" s="39"/>
      <c r="M521" s="196" t="s">
        <v>1</v>
      </c>
      <c r="N521" s="197" t="s">
        <v>41</v>
      </c>
      <c r="O521" s="82"/>
      <c r="P521" s="198">
        <f>O521*H521</f>
        <v>0</v>
      </c>
      <c r="Q521" s="198">
        <v>0</v>
      </c>
      <c r="R521" s="198">
        <f>Q521*H521</f>
        <v>0</v>
      </c>
      <c r="S521" s="198">
        <v>0</v>
      </c>
      <c r="T521" s="199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200" t="s">
        <v>240</v>
      </c>
      <c r="AT521" s="200" t="s">
        <v>154</v>
      </c>
      <c r="AU521" s="200" t="s">
        <v>87</v>
      </c>
      <c r="AY521" s="19" t="s">
        <v>152</v>
      </c>
      <c r="BE521" s="201">
        <f>IF(N521="základná",J521,0)</f>
        <v>0</v>
      </c>
      <c r="BF521" s="201">
        <f>IF(N521="znížená",J521,0)</f>
        <v>0</v>
      </c>
      <c r="BG521" s="201">
        <f>IF(N521="zákl. prenesená",J521,0)</f>
        <v>0</v>
      </c>
      <c r="BH521" s="201">
        <f>IF(N521="zníž. prenesená",J521,0)</f>
        <v>0</v>
      </c>
      <c r="BI521" s="201">
        <f>IF(N521="nulová",J521,0)</f>
        <v>0</v>
      </c>
      <c r="BJ521" s="19" t="s">
        <v>87</v>
      </c>
      <c r="BK521" s="202">
        <f>ROUND(I521*H521,3)</f>
        <v>0</v>
      </c>
      <c r="BL521" s="19" t="s">
        <v>240</v>
      </c>
      <c r="BM521" s="200" t="s">
        <v>838</v>
      </c>
    </row>
    <row r="522" s="13" customFormat="1">
      <c r="A522" s="13"/>
      <c r="B522" s="203"/>
      <c r="C522" s="13"/>
      <c r="D522" s="204" t="s">
        <v>160</v>
      </c>
      <c r="E522" s="205" t="s">
        <v>1</v>
      </c>
      <c r="F522" s="206" t="s">
        <v>839</v>
      </c>
      <c r="G522" s="13"/>
      <c r="H522" s="207">
        <v>10</v>
      </c>
      <c r="I522" s="208"/>
      <c r="J522" s="13"/>
      <c r="K522" s="13"/>
      <c r="L522" s="203"/>
      <c r="M522" s="209"/>
      <c r="N522" s="210"/>
      <c r="O522" s="210"/>
      <c r="P522" s="210"/>
      <c r="Q522" s="210"/>
      <c r="R522" s="210"/>
      <c r="S522" s="210"/>
      <c r="T522" s="211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05" t="s">
        <v>160</v>
      </c>
      <c r="AU522" s="205" t="s">
        <v>87</v>
      </c>
      <c r="AV522" s="13" t="s">
        <v>87</v>
      </c>
      <c r="AW522" s="13" t="s">
        <v>30</v>
      </c>
      <c r="AX522" s="13" t="s">
        <v>79</v>
      </c>
      <c r="AY522" s="205" t="s">
        <v>152</v>
      </c>
    </row>
    <row r="523" s="2" customFormat="1" ht="16.5" customHeight="1">
      <c r="A523" s="38"/>
      <c r="B523" s="188"/>
      <c r="C523" s="235" t="s">
        <v>840</v>
      </c>
      <c r="D523" s="235" t="s">
        <v>378</v>
      </c>
      <c r="E523" s="236" t="s">
        <v>841</v>
      </c>
      <c r="F523" s="237" t="s">
        <v>842</v>
      </c>
      <c r="G523" s="238" t="s">
        <v>157</v>
      </c>
      <c r="H523" s="239">
        <v>0.20999999999999999</v>
      </c>
      <c r="I523" s="240"/>
      <c r="J523" s="239">
        <f>ROUND(I523*H523,3)</f>
        <v>0</v>
      </c>
      <c r="K523" s="241"/>
      <c r="L523" s="242"/>
      <c r="M523" s="243" t="s">
        <v>1</v>
      </c>
      <c r="N523" s="244" t="s">
        <v>41</v>
      </c>
      <c r="O523" s="82"/>
      <c r="P523" s="198">
        <f>O523*H523</f>
        <v>0</v>
      </c>
      <c r="Q523" s="198">
        <v>0.55000000000000004</v>
      </c>
      <c r="R523" s="198">
        <f>Q523*H523</f>
        <v>0.11550000000000001</v>
      </c>
      <c r="S523" s="198">
        <v>0</v>
      </c>
      <c r="T523" s="199">
        <f>S523*H523</f>
        <v>0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200" t="s">
        <v>195</v>
      </c>
      <c r="AT523" s="200" t="s">
        <v>378</v>
      </c>
      <c r="AU523" s="200" t="s">
        <v>87</v>
      </c>
      <c r="AY523" s="19" t="s">
        <v>152</v>
      </c>
      <c r="BE523" s="201">
        <f>IF(N523="základná",J523,0)</f>
        <v>0</v>
      </c>
      <c r="BF523" s="201">
        <f>IF(N523="znížená",J523,0)</f>
        <v>0</v>
      </c>
      <c r="BG523" s="201">
        <f>IF(N523="zákl. prenesená",J523,0)</f>
        <v>0</v>
      </c>
      <c r="BH523" s="201">
        <f>IF(N523="zníž. prenesená",J523,0)</f>
        <v>0</v>
      </c>
      <c r="BI523" s="201">
        <f>IF(N523="nulová",J523,0)</f>
        <v>0</v>
      </c>
      <c r="BJ523" s="19" t="s">
        <v>87</v>
      </c>
      <c r="BK523" s="202">
        <f>ROUND(I523*H523,3)</f>
        <v>0</v>
      </c>
      <c r="BL523" s="19" t="s">
        <v>158</v>
      </c>
      <c r="BM523" s="200" t="s">
        <v>843</v>
      </c>
    </row>
    <row r="524" s="13" customFormat="1">
      <c r="A524" s="13"/>
      <c r="B524" s="203"/>
      <c r="C524" s="13"/>
      <c r="D524" s="204" t="s">
        <v>160</v>
      </c>
      <c r="E524" s="205" t="s">
        <v>1</v>
      </c>
      <c r="F524" s="206" t="s">
        <v>844</v>
      </c>
      <c r="G524" s="13"/>
      <c r="H524" s="207">
        <v>0.20999999999999999</v>
      </c>
      <c r="I524" s="208"/>
      <c r="J524" s="13"/>
      <c r="K524" s="13"/>
      <c r="L524" s="203"/>
      <c r="M524" s="209"/>
      <c r="N524" s="210"/>
      <c r="O524" s="210"/>
      <c r="P524" s="210"/>
      <c r="Q524" s="210"/>
      <c r="R524" s="210"/>
      <c r="S524" s="210"/>
      <c r="T524" s="211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05" t="s">
        <v>160</v>
      </c>
      <c r="AU524" s="205" t="s">
        <v>87</v>
      </c>
      <c r="AV524" s="13" t="s">
        <v>87</v>
      </c>
      <c r="AW524" s="13" t="s">
        <v>30</v>
      </c>
      <c r="AX524" s="13" t="s">
        <v>79</v>
      </c>
      <c r="AY524" s="205" t="s">
        <v>152</v>
      </c>
    </row>
    <row r="525" s="2" customFormat="1" ht="24.15" customHeight="1">
      <c r="A525" s="38"/>
      <c r="B525" s="188"/>
      <c r="C525" s="189" t="s">
        <v>845</v>
      </c>
      <c r="D525" s="189" t="s">
        <v>154</v>
      </c>
      <c r="E525" s="190" t="s">
        <v>846</v>
      </c>
      <c r="F525" s="191" t="s">
        <v>847</v>
      </c>
      <c r="G525" s="192" t="s">
        <v>157</v>
      </c>
      <c r="H525" s="193">
        <v>0.20999999999999999</v>
      </c>
      <c r="I525" s="194"/>
      <c r="J525" s="193">
        <f>ROUND(I525*H525,3)</f>
        <v>0</v>
      </c>
      <c r="K525" s="195"/>
      <c r="L525" s="39"/>
      <c r="M525" s="196" t="s">
        <v>1</v>
      </c>
      <c r="N525" s="197" t="s">
        <v>41</v>
      </c>
      <c r="O525" s="82"/>
      <c r="P525" s="198">
        <f>O525*H525</f>
        <v>0</v>
      </c>
      <c r="Q525" s="198">
        <v>0.002934</v>
      </c>
      <c r="R525" s="198">
        <f>Q525*H525</f>
        <v>0.00061613999999999994</v>
      </c>
      <c r="S525" s="198">
        <v>0</v>
      </c>
      <c r="T525" s="199">
        <f>S525*H525</f>
        <v>0</v>
      </c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R525" s="200" t="s">
        <v>240</v>
      </c>
      <c r="AT525" s="200" t="s">
        <v>154</v>
      </c>
      <c r="AU525" s="200" t="s">
        <v>87</v>
      </c>
      <c r="AY525" s="19" t="s">
        <v>152</v>
      </c>
      <c r="BE525" s="201">
        <f>IF(N525="základná",J525,0)</f>
        <v>0</v>
      </c>
      <c r="BF525" s="201">
        <f>IF(N525="znížená",J525,0)</f>
        <v>0</v>
      </c>
      <c r="BG525" s="201">
        <f>IF(N525="zákl. prenesená",J525,0)</f>
        <v>0</v>
      </c>
      <c r="BH525" s="201">
        <f>IF(N525="zníž. prenesená",J525,0)</f>
        <v>0</v>
      </c>
      <c r="BI525" s="201">
        <f>IF(N525="nulová",J525,0)</f>
        <v>0</v>
      </c>
      <c r="BJ525" s="19" t="s">
        <v>87</v>
      </c>
      <c r="BK525" s="202">
        <f>ROUND(I525*H525,3)</f>
        <v>0</v>
      </c>
      <c r="BL525" s="19" t="s">
        <v>240</v>
      </c>
      <c r="BM525" s="200" t="s">
        <v>848</v>
      </c>
    </row>
    <row r="526" s="2" customFormat="1" ht="24.15" customHeight="1">
      <c r="A526" s="38"/>
      <c r="B526" s="188"/>
      <c r="C526" s="189" t="s">
        <v>849</v>
      </c>
      <c r="D526" s="189" t="s">
        <v>154</v>
      </c>
      <c r="E526" s="190" t="s">
        <v>850</v>
      </c>
      <c r="F526" s="191" t="s">
        <v>851</v>
      </c>
      <c r="G526" s="192" t="s">
        <v>731</v>
      </c>
      <c r="H526" s="194"/>
      <c r="I526" s="194"/>
      <c r="J526" s="193">
        <f>ROUND(I526*H526,3)</f>
        <v>0</v>
      </c>
      <c r="K526" s="195"/>
      <c r="L526" s="39"/>
      <c r="M526" s="196" t="s">
        <v>1</v>
      </c>
      <c r="N526" s="197" t="s">
        <v>41</v>
      </c>
      <c r="O526" s="82"/>
      <c r="P526" s="198">
        <f>O526*H526</f>
        <v>0</v>
      </c>
      <c r="Q526" s="198">
        <v>0</v>
      </c>
      <c r="R526" s="198">
        <f>Q526*H526</f>
        <v>0</v>
      </c>
      <c r="S526" s="198">
        <v>0</v>
      </c>
      <c r="T526" s="199">
        <f>S526*H526</f>
        <v>0</v>
      </c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R526" s="200" t="s">
        <v>240</v>
      </c>
      <c r="AT526" s="200" t="s">
        <v>154</v>
      </c>
      <c r="AU526" s="200" t="s">
        <v>87</v>
      </c>
      <c r="AY526" s="19" t="s">
        <v>152</v>
      </c>
      <c r="BE526" s="201">
        <f>IF(N526="základná",J526,0)</f>
        <v>0</v>
      </c>
      <c r="BF526" s="201">
        <f>IF(N526="znížená",J526,0)</f>
        <v>0</v>
      </c>
      <c r="BG526" s="201">
        <f>IF(N526="zákl. prenesená",J526,0)</f>
        <v>0</v>
      </c>
      <c r="BH526" s="201">
        <f>IF(N526="zníž. prenesená",J526,0)</f>
        <v>0</v>
      </c>
      <c r="BI526" s="201">
        <f>IF(N526="nulová",J526,0)</f>
        <v>0</v>
      </c>
      <c r="BJ526" s="19" t="s">
        <v>87</v>
      </c>
      <c r="BK526" s="202">
        <f>ROUND(I526*H526,3)</f>
        <v>0</v>
      </c>
      <c r="BL526" s="19" t="s">
        <v>240</v>
      </c>
      <c r="BM526" s="200" t="s">
        <v>852</v>
      </c>
    </row>
    <row r="527" s="12" customFormat="1" ht="22.8" customHeight="1">
      <c r="A527" s="12"/>
      <c r="B527" s="175"/>
      <c r="C527" s="12"/>
      <c r="D527" s="176" t="s">
        <v>74</v>
      </c>
      <c r="E527" s="186" t="s">
        <v>853</v>
      </c>
      <c r="F527" s="186" t="s">
        <v>854</v>
      </c>
      <c r="G527" s="12"/>
      <c r="H527" s="12"/>
      <c r="I527" s="178"/>
      <c r="J527" s="187">
        <f>BK527</f>
        <v>0</v>
      </c>
      <c r="K527" s="12"/>
      <c r="L527" s="175"/>
      <c r="M527" s="180"/>
      <c r="N527" s="181"/>
      <c r="O527" s="181"/>
      <c r="P527" s="182">
        <f>SUM(P528:P543)</f>
        <v>0</v>
      </c>
      <c r="Q527" s="181"/>
      <c r="R527" s="182">
        <f>SUM(R528:R543)</f>
        <v>9.2302549884000005</v>
      </c>
      <c r="S527" s="181"/>
      <c r="T527" s="183">
        <f>SUM(T528:T543)</f>
        <v>0</v>
      </c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R527" s="176" t="s">
        <v>87</v>
      </c>
      <c r="AT527" s="184" t="s">
        <v>74</v>
      </c>
      <c r="AU527" s="184" t="s">
        <v>79</v>
      </c>
      <c r="AY527" s="176" t="s">
        <v>152</v>
      </c>
      <c r="BK527" s="185">
        <f>SUM(BK528:BK543)</f>
        <v>0</v>
      </c>
    </row>
    <row r="528" s="2" customFormat="1" ht="16.5" customHeight="1">
      <c r="A528" s="38"/>
      <c r="B528" s="188"/>
      <c r="C528" s="189" t="s">
        <v>855</v>
      </c>
      <c r="D528" s="189" t="s">
        <v>154</v>
      </c>
      <c r="E528" s="190" t="s">
        <v>856</v>
      </c>
      <c r="F528" s="191" t="s">
        <v>857</v>
      </c>
      <c r="G528" s="192" t="s">
        <v>227</v>
      </c>
      <c r="H528" s="193">
        <v>155.56999999999999</v>
      </c>
      <c r="I528" s="194"/>
      <c r="J528" s="193">
        <f>ROUND(I528*H528,3)</f>
        <v>0</v>
      </c>
      <c r="K528" s="195"/>
      <c r="L528" s="39"/>
      <c r="M528" s="196" t="s">
        <v>1</v>
      </c>
      <c r="N528" s="197" t="s">
        <v>41</v>
      </c>
      <c r="O528" s="82"/>
      <c r="P528" s="198">
        <f>O528*H528</f>
        <v>0</v>
      </c>
      <c r="Q528" s="198">
        <v>0</v>
      </c>
      <c r="R528" s="198">
        <f>Q528*H528</f>
        <v>0</v>
      </c>
      <c r="S528" s="198">
        <v>0</v>
      </c>
      <c r="T528" s="199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00" t="s">
        <v>240</v>
      </c>
      <c r="AT528" s="200" t="s">
        <v>154</v>
      </c>
      <c r="AU528" s="200" t="s">
        <v>87</v>
      </c>
      <c r="AY528" s="19" t="s">
        <v>152</v>
      </c>
      <c r="BE528" s="201">
        <f>IF(N528="základná",J528,0)</f>
        <v>0</v>
      </c>
      <c r="BF528" s="201">
        <f>IF(N528="znížená",J528,0)</f>
        <v>0</v>
      </c>
      <c r="BG528" s="201">
        <f>IF(N528="zákl. prenesená",J528,0)</f>
        <v>0</v>
      </c>
      <c r="BH528" s="201">
        <f>IF(N528="zníž. prenesená",J528,0)</f>
        <v>0</v>
      </c>
      <c r="BI528" s="201">
        <f>IF(N528="nulová",J528,0)</f>
        <v>0</v>
      </c>
      <c r="BJ528" s="19" t="s">
        <v>87</v>
      </c>
      <c r="BK528" s="202">
        <f>ROUND(I528*H528,3)</f>
        <v>0</v>
      </c>
      <c r="BL528" s="19" t="s">
        <v>240</v>
      </c>
      <c r="BM528" s="200" t="s">
        <v>858</v>
      </c>
    </row>
    <row r="529" s="2" customFormat="1" ht="16.5" customHeight="1">
      <c r="A529" s="38"/>
      <c r="B529" s="188"/>
      <c r="C529" s="235" t="s">
        <v>859</v>
      </c>
      <c r="D529" s="235" t="s">
        <v>378</v>
      </c>
      <c r="E529" s="236" t="s">
        <v>860</v>
      </c>
      <c r="F529" s="237" t="s">
        <v>861</v>
      </c>
      <c r="G529" s="238" t="s">
        <v>227</v>
      </c>
      <c r="H529" s="239">
        <v>178.90600000000001</v>
      </c>
      <c r="I529" s="240"/>
      <c r="J529" s="239">
        <f>ROUND(I529*H529,3)</f>
        <v>0</v>
      </c>
      <c r="K529" s="241"/>
      <c r="L529" s="242"/>
      <c r="M529" s="243" t="s">
        <v>1</v>
      </c>
      <c r="N529" s="244" t="s">
        <v>41</v>
      </c>
      <c r="O529" s="82"/>
      <c r="P529" s="198">
        <f>O529*H529</f>
        <v>0</v>
      </c>
      <c r="Q529" s="198">
        <v>0.00018000000000000001</v>
      </c>
      <c r="R529" s="198">
        <f>Q529*H529</f>
        <v>0.032203080000000002</v>
      </c>
      <c r="S529" s="198">
        <v>0</v>
      </c>
      <c r="T529" s="199">
        <f>S529*H529</f>
        <v>0</v>
      </c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R529" s="200" t="s">
        <v>331</v>
      </c>
      <c r="AT529" s="200" t="s">
        <v>378</v>
      </c>
      <c r="AU529" s="200" t="s">
        <v>87</v>
      </c>
      <c r="AY529" s="19" t="s">
        <v>152</v>
      </c>
      <c r="BE529" s="201">
        <f>IF(N529="základná",J529,0)</f>
        <v>0</v>
      </c>
      <c r="BF529" s="201">
        <f>IF(N529="znížená",J529,0)</f>
        <v>0</v>
      </c>
      <c r="BG529" s="201">
        <f>IF(N529="zákl. prenesená",J529,0)</f>
        <v>0</v>
      </c>
      <c r="BH529" s="201">
        <f>IF(N529="zníž. prenesená",J529,0)</f>
        <v>0</v>
      </c>
      <c r="BI529" s="201">
        <f>IF(N529="nulová",J529,0)</f>
        <v>0</v>
      </c>
      <c r="BJ529" s="19" t="s">
        <v>87</v>
      </c>
      <c r="BK529" s="202">
        <f>ROUND(I529*H529,3)</f>
        <v>0</v>
      </c>
      <c r="BL529" s="19" t="s">
        <v>240</v>
      </c>
      <c r="BM529" s="200" t="s">
        <v>862</v>
      </c>
    </row>
    <row r="530" s="2" customFormat="1">
      <c r="A530" s="38"/>
      <c r="B530" s="39"/>
      <c r="C530" s="38"/>
      <c r="D530" s="204" t="s">
        <v>744</v>
      </c>
      <c r="E530" s="38"/>
      <c r="F530" s="245" t="s">
        <v>863</v>
      </c>
      <c r="G530" s="38"/>
      <c r="H530" s="38"/>
      <c r="I530" s="246"/>
      <c r="J530" s="38"/>
      <c r="K530" s="38"/>
      <c r="L530" s="39"/>
      <c r="M530" s="247"/>
      <c r="N530" s="248"/>
      <c r="O530" s="82"/>
      <c r="P530" s="82"/>
      <c r="Q530" s="82"/>
      <c r="R530" s="82"/>
      <c r="S530" s="82"/>
      <c r="T530" s="83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T530" s="19" t="s">
        <v>744</v>
      </c>
      <c r="AU530" s="19" t="s">
        <v>87</v>
      </c>
    </row>
    <row r="531" s="13" customFormat="1">
      <c r="A531" s="13"/>
      <c r="B531" s="203"/>
      <c r="C531" s="13"/>
      <c r="D531" s="204" t="s">
        <v>160</v>
      </c>
      <c r="E531" s="205" t="s">
        <v>1</v>
      </c>
      <c r="F531" s="206" t="s">
        <v>542</v>
      </c>
      <c r="G531" s="13"/>
      <c r="H531" s="207">
        <v>178.90600000000001</v>
      </c>
      <c r="I531" s="208"/>
      <c r="J531" s="13"/>
      <c r="K531" s="13"/>
      <c r="L531" s="203"/>
      <c r="M531" s="209"/>
      <c r="N531" s="210"/>
      <c r="O531" s="210"/>
      <c r="P531" s="210"/>
      <c r="Q531" s="210"/>
      <c r="R531" s="210"/>
      <c r="S531" s="210"/>
      <c r="T531" s="211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05" t="s">
        <v>160</v>
      </c>
      <c r="AU531" s="205" t="s">
        <v>87</v>
      </c>
      <c r="AV531" s="13" t="s">
        <v>87</v>
      </c>
      <c r="AW531" s="13" t="s">
        <v>30</v>
      </c>
      <c r="AX531" s="13" t="s">
        <v>79</v>
      </c>
      <c r="AY531" s="205" t="s">
        <v>152</v>
      </c>
    </row>
    <row r="532" s="2" customFormat="1" ht="16.5" customHeight="1">
      <c r="A532" s="38"/>
      <c r="B532" s="188"/>
      <c r="C532" s="189" t="s">
        <v>864</v>
      </c>
      <c r="D532" s="189" t="s">
        <v>154</v>
      </c>
      <c r="E532" s="190" t="s">
        <v>865</v>
      </c>
      <c r="F532" s="191" t="s">
        <v>866</v>
      </c>
      <c r="G532" s="192" t="s">
        <v>227</v>
      </c>
      <c r="H532" s="193">
        <v>155.56999999999999</v>
      </c>
      <c r="I532" s="194"/>
      <c r="J532" s="193">
        <f>ROUND(I532*H532,3)</f>
        <v>0</v>
      </c>
      <c r="K532" s="195"/>
      <c r="L532" s="39"/>
      <c r="M532" s="196" t="s">
        <v>1</v>
      </c>
      <c r="N532" s="197" t="s">
        <v>41</v>
      </c>
      <c r="O532" s="82"/>
      <c r="P532" s="198">
        <f>O532*H532</f>
        <v>0</v>
      </c>
      <c r="Q532" s="198">
        <v>6.7000000000000002E-05</v>
      </c>
      <c r="R532" s="198">
        <f>Q532*H532</f>
        <v>0.010423190000000001</v>
      </c>
      <c r="S532" s="198">
        <v>0</v>
      </c>
      <c r="T532" s="199">
        <f>S532*H532</f>
        <v>0</v>
      </c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R532" s="200" t="s">
        <v>240</v>
      </c>
      <c r="AT532" s="200" t="s">
        <v>154</v>
      </c>
      <c r="AU532" s="200" t="s">
        <v>87</v>
      </c>
      <c r="AY532" s="19" t="s">
        <v>152</v>
      </c>
      <c r="BE532" s="201">
        <f>IF(N532="základná",J532,0)</f>
        <v>0</v>
      </c>
      <c r="BF532" s="201">
        <f>IF(N532="znížená",J532,0)</f>
        <v>0</v>
      </c>
      <c r="BG532" s="201">
        <f>IF(N532="zákl. prenesená",J532,0)</f>
        <v>0</v>
      </c>
      <c r="BH532" s="201">
        <f>IF(N532="zníž. prenesená",J532,0)</f>
        <v>0</v>
      </c>
      <c r="BI532" s="201">
        <f>IF(N532="nulová",J532,0)</f>
        <v>0</v>
      </c>
      <c r="BJ532" s="19" t="s">
        <v>87</v>
      </c>
      <c r="BK532" s="202">
        <f>ROUND(I532*H532,3)</f>
        <v>0</v>
      </c>
      <c r="BL532" s="19" t="s">
        <v>240</v>
      </c>
      <c r="BM532" s="200" t="s">
        <v>867</v>
      </c>
    </row>
    <row r="533" s="2" customFormat="1" ht="24.15" customHeight="1">
      <c r="A533" s="38"/>
      <c r="B533" s="188"/>
      <c r="C533" s="189" t="s">
        <v>868</v>
      </c>
      <c r="D533" s="189" t="s">
        <v>154</v>
      </c>
      <c r="E533" s="190" t="s">
        <v>869</v>
      </c>
      <c r="F533" s="191" t="s">
        <v>870</v>
      </c>
      <c r="G533" s="192" t="s">
        <v>227</v>
      </c>
      <c r="H533" s="193">
        <v>140.61000000000001</v>
      </c>
      <c r="I533" s="194"/>
      <c r="J533" s="193">
        <f>ROUND(I533*H533,3)</f>
        <v>0</v>
      </c>
      <c r="K533" s="195"/>
      <c r="L533" s="39"/>
      <c r="M533" s="196" t="s">
        <v>1</v>
      </c>
      <c r="N533" s="197" t="s">
        <v>41</v>
      </c>
      <c r="O533" s="82"/>
      <c r="P533" s="198">
        <f>O533*H533</f>
        <v>0</v>
      </c>
      <c r="Q533" s="198">
        <v>0.02506512</v>
      </c>
      <c r="R533" s="198">
        <f>Q533*H533</f>
        <v>3.5244065232000001</v>
      </c>
      <c r="S533" s="198">
        <v>0</v>
      </c>
      <c r="T533" s="199">
        <f>S533*H533</f>
        <v>0</v>
      </c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R533" s="200" t="s">
        <v>240</v>
      </c>
      <c r="AT533" s="200" t="s">
        <v>154</v>
      </c>
      <c r="AU533" s="200" t="s">
        <v>87</v>
      </c>
      <c r="AY533" s="19" t="s">
        <v>152</v>
      </c>
      <c r="BE533" s="201">
        <f>IF(N533="základná",J533,0)</f>
        <v>0</v>
      </c>
      <c r="BF533" s="201">
        <f>IF(N533="znížená",J533,0)</f>
        <v>0</v>
      </c>
      <c r="BG533" s="201">
        <f>IF(N533="zákl. prenesená",J533,0)</f>
        <v>0</v>
      </c>
      <c r="BH533" s="201">
        <f>IF(N533="zníž. prenesená",J533,0)</f>
        <v>0</v>
      </c>
      <c r="BI533" s="201">
        <f>IF(N533="nulová",J533,0)</f>
        <v>0</v>
      </c>
      <c r="BJ533" s="19" t="s">
        <v>87</v>
      </c>
      <c r="BK533" s="202">
        <f>ROUND(I533*H533,3)</f>
        <v>0</v>
      </c>
      <c r="BL533" s="19" t="s">
        <v>240</v>
      </c>
      <c r="BM533" s="200" t="s">
        <v>871</v>
      </c>
    </row>
    <row r="534" s="15" customFormat="1">
      <c r="A534" s="15"/>
      <c r="B534" s="220"/>
      <c r="C534" s="15"/>
      <c r="D534" s="204" t="s">
        <v>160</v>
      </c>
      <c r="E534" s="221" t="s">
        <v>1</v>
      </c>
      <c r="F534" s="222" t="s">
        <v>872</v>
      </c>
      <c r="G534" s="15"/>
      <c r="H534" s="221" t="s">
        <v>1</v>
      </c>
      <c r="I534" s="223"/>
      <c r="J534" s="15"/>
      <c r="K534" s="15"/>
      <c r="L534" s="220"/>
      <c r="M534" s="224"/>
      <c r="N534" s="225"/>
      <c r="O534" s="225"/>
      <c r="P534" s="225"/>
      <c r="Q534" s="225"/>
      <c r="R534" s="225"/>
      <c r="S534" s="225"/>
      <c r="T534" s="226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T534" s="221" t="s">
        <v>160</v>
      </c>
      <c r="AU534" s="221" t="s">
        <v>87</v>
      </c>
      <c r="AV534" s="15" t="s">
        <v>79</v>
      </c>
      <c r="AW534" s="15" t="s">
        <v>30</v>
      </c>
      <c r="AX534" s="15" t="s">
        <v>75</v>
      </c>
      <c r="AY534" s="221" t="s">
        <v>152</v>
      </c>
    </row>
    <row r="535" s="13" customFormat="1">
      <c r="A535" s="13"/>
      <c r="B535" s="203"/>
      <c r="C535" s="13"/>
      <c r="D535" s="204" t="s">
        <v>160</v>
      </c>
      <c r="E535" s="205" t="s">
        <v>1</v>
      </c>
      <c r="F535" s="206" t="s">
        <v>873</v>
      </c>
      <c r="G535" s="13"/>
      <c r="H535" s="207">
        <v>140.61000000000001</v>
      </c>
      <c r="I535" s="208"/>
      <c r="J535" s="13"/>
      <c r="K535" s="13"/>
      <c r="L535" s="203"/>
      <c r="M535" s="209"/>
      <c r="N535" s="210"/>
      <c r="O535" s="210"/>
      <c r="P535" s="210"/>
      <c r="Q535" s="210"/>
      <c r="R535" s="210"/>
      <c r="S535" s="210"/>
      <c r="T535" s="211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05" t="s">
        <v>160</v>
      </c>
      <c r="AU535" s="205" t="s">
        <v>87</v>
      </c>
      <c r="AV535" s="13" t="s">
        <v>87</v>
      </c>
      <c r="AW535" s="13" t="s">
        <v>30</v>
      </c>
      <c r="AX535" s="13" t="s">
        <v>79</v>
      </c>
      <c r="AY535" s="205" t="s">
        <v>152</v>
      </c>
    </row>
    <row r="536" s="2" customFormat="1" ht="24.15" customHeight="1">
      <c r="A536" s="38"/>
      <c r="B536" s="188"/>
      <c r="C536" s="189" t="s">
        <v>874</v>
      </c>
      <c r="D536" s="189" t="s">
        <v>154</v>
      </c>
      <c r="E536" s="190" t="s">
        <v>875</v>
      </c>
      <c r="F536" s="191" t="s">
        <v>876</v>
      </c>
      <c r="G536" s="192" t="s">
        <v>227</v>
      </c>
      <c r="H536" s="193">
        <v>14.960000000000001</v>
      </c>
      <c r="I536" s="194"/>
      <c r="J536" s="193">
        <f>ROUND(I536*H536,3)</f>
        <v>0</v>
      </c>
      <c r="K536" s="195"/>
      <c r="L536" s="39"/>
      <c r="M536" s="196" t="s">
        <v>1</v>
      </c>
      <c r="N536" s="197" t="s">
        <v>41</v>
      </c>
      <c r="O536" s="82"/>
      <c r="P536" s="198">
        <f>O536*H536</f>
        <v>0</v>
      </c>
      <c r="Q536" s="198">
        <v>0.031365120000000003</v>
      </c>
      <c r="R536" s="198">
        <f>Q536*H536</f>
        <v>0.46922219520000008</v>
      </c>
      <c r="S536" s="198">
        <v>0</v>
      </c>
      <c r="T536" s="199">
        <f>S536*H536</f>
        <v>0</v>
      </c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R536" s="200" t="s">
        <v>240</v>
      </c>
      <c r="AT536" s="200" t="s">
        <v>154</v>
      </c>
      <c r="AU536" s="200" t="s">
        <v>87</v>
      </c>
      <c r="AY536" s="19" t="s">
        <v>152</v>
      </c>
      <c r="BE536" s="201">
        <f>IF(N536="základná",J536,0)</f>
        <v>0</v>
      </c>
      <c r="BF536" s="201">
        <f>IF(N536="znížená",J536,0)</f>
        <v>0</v>
      </c>
      <c r="BG536" s="201">
        <f>IF(N536="zákl. prenesená",J536,0)</f>
        <v>0</v>
      </c>
      <c r="BH536" s="201">
        <f>IF(N536="zníž. prenesená",J536,0)</f>
        <v>0</v>
      </c>
      <c r="BI536" s="201">
        <f>IF(N536="nulová",J536,0)</f>
        <v>0</v>
      </c>
      <c r="BJ536" s="19" t="s">
        <v>87</v>
      </c>
      <c r="BK536" s="202">
        <f>ROUND(I536*H536,3)</f>
        <v>0</v>
      </c>
      <c r="BL536" s="19" t="s">
        <v>240</v>
      </c>
      <c r="BM536" s="200" t="s">
        <v>877</v>
      </c>
    </row>
    <row r="537" s="13" customFormat="1">
      <c r="A537" s="13"/>
      <c r="B537" s="203"/>
      <c r="C537" s="13"/>
      <c r="D537" s="204" t="s">
        <v>160</v>
      </c>
      <c r="E537" s="205" t="s">
        <v>1</v>
      </c>
      <c r="F537" s="206" t="s">
        <v>878</v>
      </c>
      <c r="G537" s="13"/>
      <c r="H537" s="207">
        <v>14.960000000000001</v>
      </c>
      <c r="I537" s="208"/>
      <c r="J537" s="13"/>
      <c r="K537" s="13"/>
      <c r="L537" s="203"/>
      <c r="M537" s="209"/>
      <c r="N537" s="210"/>
      <c r="O537" s="210"/>
      <c r="P537" s="210"/>
      <c r="Q537" s="210"/>
      <c r="R537" s="210"/>
      <c r="S537" s="210"/>
      <c r="T537" s="211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05" t="s">
        <v>160</v>
      </c>
      <c r="AU537" s="205" t="s">
        <v>87</v>
      </c>
      <c r="AV537" s="13" t="s">
        <v>87</v>
      </c>
      <c r="AW537" s="13" t="s">
        <v>30</v>
      </c>
      <c r="AX537" s="13" t="s">
        <v>79</v>
      </c>
      <c r="AY537" s="205" t="s">
        <v>152</v>
      </c>
    </row>
    <row r="538" s="2" customFormat="1" ht="24.15" customHeight="1">
      <c r="A538" s="38"/>
      <c r="B538" s="188"/>
      <c r="C538" s="189" t="s">
        <v>879</v>
      </c>
      <c r="D538" s="189" t="s">
        <v>154</v>
      </c>
      <c r="E538" s="190" t="s">
        <v>880</v>
      </c>
      <c r="F538" s="191" t="s">
        <v>881</v>
      </c>
      <c r="G538" s="192" t="s">
        <v>444</v>
      </c>
      <c r="H538" s="193">
        <v>264.60000000000002</v>
      </c>
      <c r="I538" s="194"/>
      <c r="J538" s="193">
        <f>ROUND(I538*H538,3)</f>
        <v>0</v>
      </c>
      <c r="K538" s="195"/>
      <c r="L538" s="39"/>
      <c r="M538" s="196" t="s">
        <v>1</v>
      </c>
      <c r="N538" s="197" t="s">
        <v>41</v>
      </c>
      <c r="O538" s="82"/>
      <c r="P538" s="198">
        <f>O538*H538</f>
        <v>0</v>
      </c>
      <c r="Q538" s="198">
        <v>0</v>
      </c>
      <c r="R538" s="198">
        <f>Q538*H538</f>
        <v>0</v>
      </c>
      <c r="S538" s="198">
        <v>0</v>
      </c>
      <c r="T538" s="199">
        <f>S538*H538</f>
        <v>0</v>
      </c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R538" s="200" t="s">
        <v>240</v>
      </c>
      <c r="AT538" s="200" t="s">
        <v>154</v>
      </c>
      <c r="AU538" s="200" t="s">
        <v>87</v>
      </c>
      <c r="AY538" s="19" t="s">
        <v>152</v>
      </c>
      <c r="BE538" s="201">
        <f>IF(N538="základná",J538,0)</f>
        <v>0</v>
      </c>
      <c r="BF538" s="201">
        <f>IF(N538="znížená",J538,0)</f>
        <v>0</v>
      </c>
      <c r="BG538" s="201">
        <f>IF(N538="zákl. prenesená",J538,0)</f>
        <v>0</v>
      </c>
      <c r="BH538" s="201">
        <f>IF(N538="zníž. prenesená",J538,0)</f>
        <v>0</v>
      </c>
      <c r="BI538" s="201">
        <f>IF(N538="nulová",J538,0)</f>
        <v>0</v>
      </c>
      <c r="BJ538" s="19" t="s">
        <v>87</v>
      </c>
      <c r="BK538" s="202">
        <f>ROUND(I538*H538,3)</f>
        <v>0</v>
      </c>
      <c r="BL538" s="19" t="s">
        <v>240</v>
      </c>
      <c r="BM538" s="200" t="s">
        <v>882</v>
      </c>
    </row>
    <row r="539" s="13" customFormat="1">
      <c r="A539" s="13"/>
      <c r="B539" s="203"/>
      <c r="C539" s="13"/>
      <c r="D539" s="204" t="s">
        <v>160</v>
      </c>
      <c r="E539" s="205" t="s">
        <v>1</v>
      </c>
      <c r="F539" s="206" t="s">
        <v>883</v>
      </c>
      <c r="G539" s="13"/>
      <c r="H539" s="207">
        <v>145.09999999999999</v>
      </c>
      <c r="I539" s="208"/>
      <c r="J539" s="13"/>
      <c r="K539" s="13"/>
      <c r="L539" s="203"/>
      <c r="M539" s="209"/>
      <c r="N539" s="210"/>
      <c r="O539" s="210"/>
      <c r="P539" s="210"/>
      <c r="Q539" s="210"/>
      <c r="R539" s="210"/>
      <c r="S539" s="210"/>
      <c r="T539" s="211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05" t="s">
        <v>160</v>
      </c>
      <c r="AU539" s="205" t="s">
        <v>87</v>
      </c>
      <c r="AV539" s="13" t="s">
        <v>87</v>
      </c>
      <c r="AW539" s="13" t="s">
        <v>30</v>
      </c>
      <c r="AX539" s="13" t="s">
        <v>75</v>
      </c>
      <c r="AY539" s="205" t="s">
        <v>152</v>
      </c>
    </row>
    <row r="540" s="13" customFormat="1">
      <c r="A540" s="13"/>
      <c r="B540" s="203"/>
      <c r="C540" s="13"/>
      <c r="D540" s="204" t="s">
        <v>160</v>
      </c>
      <c r="E540" s="205" t="s">
        <v>1</v>
      </c>
      <c r="F540" s="206" t="s">
        <v>884</v>
      </c>
      <c r="G540" s="13"/>
      <c r="H540" s="207">
        <v>119.5</v>
      </c>
      <c r="I540" s="208"/>
      <c r="J540" s="13"/>
      <c r="K540" s="13"/>
      <c r="L540" s="203"/>
      <c r="M540" s="209"/>
      <c r="N540" s="210"/>
      <c r="O540" s="210"/>
      <c r="P540" s="210"/>
      <c r="Q540" s="210"/>
      <c r="R540" s="210"/>
      <c r="S540" s="210"/>
      <c r="T540" s="211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05" t="s">
        <v>160</v>
      </c>
      <c r="AU540" s="205" t="s">
        <v>87</v>
      </c>
      <c r="AV540" s="13" t="s">
        <v>87</v>
      </c>
      <c r="AW540" s="13" t="s">
        <v>30</v>
      </c>
      <c r="AX540" s="13" t="s">
        <v>75</v>
      </c>
      <c r="AY540" s="205" t="s">
        <v>152</v>
      </c>
    </row>
    <row r="541" s="14" customFormat="1">
      <c r="A541" s="14"/>
      <c r="B541" s="212"/>
      <c r="C541" s="14"/>
      <c r="D541" s="204" t="s">
        <v>160</v>
      </c>
      <c r="E541" s="213" t="s">
        <v>1</v>
      </c>
      <c r="F541" s="214" t="s">
        <v>164</v>
      </c>
      <c r="G541" s="14"/>
      <c r="H541" s="215">
        <v>264.60000000000002</v>
      </c>
      <c r="I541" s="216"/>
      <c r="J541" s="14"/>
      <c r="K541" s="14"/>
      <c r="L541" s="212"/>
      <c r="M541" s="217"/>
      <c r="N541" s="218"/>
      <c r="O541" s="218"/>
      <c r="P541" s="218"/>
      <c r="Q541" s="218"/>
      <c r="R541" s="218"/>
      <c r="S541" s="218"/>
      <c r="T541" s="219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13" t="s">
        <v>160</v>
      </c>
      <c r="AU541" s="213" t="s">
        <v>87</v>
      </c>
      <c r="AV541" s="14" t="s">
        <v>158</v>
      </c>
      <c r="AW541" s="14" t="s">
        <v>30</v>
      </c>
      <c r="AX541" s="14" t="s">
        <v>79</v>
      </c>
      <c r="AY541" s="213" t="s">
        <v>152</v>
      </c>
    </row>
    <row r="542" s="2" customFormat="1" ht="55.5" customHeight="1">
      <c r="A542" s="38"/>
      <c r="B542" s="188"/>
      <c r="C542" s="235" t="s">
        <v>885</v>
      </c>
      <c r="D542" s="235" t="s">
        <v>378</v>
      </c>
      <c r="E542" s="236" t="s">
        <v>886</v>
      </c>
      <c r="F542" s="237" t="s">
        <v>887</v>
      </c>
      <c r="G542" s="238" t="s">
        <v>227</v>
      </c>
      <c r="H542" s="239">
        <v>259.69999999999999</v>
      </c>
      <c r="I542" s="240"/>
      <c r="J542" s="239">
        <f>ROUND(I542*H542,3)</f>
        <v>0</v>
      </c>
      <c r="K542" s="241"/>
      <c r="L542" s="242"/>
      <c r="M542" s="243" t="s">
        <v>1</v>
      </c>
      <c r="N542" s="244" t="s">
        <v>41</v>
      </c>
      <c r="O542" s="82"/>
      <c r="P542" s="198">
        <f>O542*H542</f>
        <v>0</v>
      </c>
      <c r="Q542" s="198">
        <v>0.02</v>
      </c>
      <c r="R542" s="198">
        <f>Q542*H542</f>
        <v>5.194</v>
      </c>
      <c r="S542" s="198">
        <v>0</v>
      </c>
      <c r="T542" s="199">
        <f>S542*H542</f>
        <v>0</v>
      </c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200" t="s">
        <v>331</v>
      </c>
      <c r="AT542" s="200" t="s">
        <v>378</v>
      </c>
      <c r="AU542" s="200" t="s">
        <v>87</v>
      </c>
      <c r="AY542" s="19" t="s">
        <v>152</v>
      </c>
      <c r="BE542" s="201">
        <f>IF(N542="základná",J542,0)</f>
        <v>0</v>
      </c>
      <c r="BF542" s="201">
        <f>IF(N542="znížená",J542,0)</f>
        <v>0</v>
      </c>
      <c r="BG542" s="201">
        <f>IF(N542="zákl. prenesená",J542,0)</f>
        <v>0</v>
      </c>
      <c r="BH542" s="201">
        <f>IF(N542="zníž. prenesená",J542,0)</f>
        <v>0</v>
      </c>
      <c r="BI542" s="201">
        <f>IF(N542="nulová",J542,0)</f>
        <v>0</v>
      </c>
      <c r="BJ542" s="19" t="s">
        <v>87</v>
      </c>
      <c r="BK542" s="202">
        <f>ROUND(I542*H542,3)</f>
        <v>0</v>
      </c>
      <c r="BL542" s="19" t="s">
        <v>240</v>
      </c>
      <c r="BM542" s="200" t="s">
        <v>888</v>
      </c>
    </row>
    <row r="543" s="2" customFormat="1" ht="21.75" customHeight="1">
      <c r="A543" s="38"/>
      <c r="B543" s="188"/>
      <c r="C543" s="189" t="s">
        <v>889</v>
      </c>
      <c r="D543" s="189" t="s">
        <v>154</v>
      </c>
      <c r="E543" s="190" t="s">
        <v>890</v>
      </c>
      <c r="F543" s="191" t="s">
        <v>891</v>
      </c>
      <c r="G543" s="192" t="s">
        <v>731</v>
      </c>
      <c r="H543" s="194"/>
      <c r="I543" s="194"/>
      <c r="J543" s="193">
        <f>ROUND(I543*H543,3)</f>
        <v>0</v>
      </c>
      <c r="K543" s="195"/>
      <c r="L543" s="39"/>
      <c r="M543" s="196" t="s">
        <v>1</v>
      </c>
      <c r="N543" s="197" t="s">
        <v>41</v>
      </c>
      <c r="O543" s="82"/>
      <c r="P543" s="198">
        <f>O543*H543</f>
        <v>0</v>
      </c>
      <c r="Q543" s="198">
        <v>0</v>
      </c>
      <c r="R543" s="198">
        <f>Q543*H543</f>
        <v>0</v>
      </c>
      <c r="S543" s="198">
        <v>0</v>
      </c>
      <c r="T543" s="199">
        <f>S543*H543</f>
        <v>0</v>
      </c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R543" s="200" t="s">
        <v>240</v>
      </c>
      <c r="AT543" s="200" t="s">
        <v>154</v>
      </c>
      <c r="AU543" s="200" t="s">
        <v>87</v>
      </c>
      <c r="AY543" s="19" t="s">
        <v>152</v>
      </c>
      <c r="BE543" s="201">
        <f>IF(N543="základná",J543,0)</f>
        <v>0</v>
      </c>
      <c r="BF543" s="201">
        <f>IF(N543="znížená",J543,0)</f>
        <v>0</v>
      </c>
      <c r="BG543" s="201">
        <f>IF(N543="zákl. prenesená",J543,0)</f>
        <v>0</v>
      </c>
      <c r="BH543" s="201">
        <f>IF(N543="zníž. prenesená",J543,0)</f>
        <v>0</v>
      </c>
      <c r="BI543" s="201">
        <f>IF(N543="nulová",J543,0)</f>
        <v>0</v>
      </c>
      <c r="BJ543" s="19" t="s">
        <v>87</v>
      </c>
      <c r="BK543" s="202">
        <f>ROUND(I543*H543,3)</f>
        <v>0</v>
      </c>
      <c r="BL543" s="19" t="s">
        <v>240</v>
      </c>
      <c r="BM543" s="200" t="s">
        <v>892</v>
      </c>
    </row>
    <row r="544" s="12" customFormat="1" ht="22.8" customHeight="1">
      <c r="A544" s="12"/>
      <c r="B544" s="175"/>
      <c r="C544" s="12"/>
      <c r="D544" s="176" t="s">
        <v>74</v>
      </c>
      <c r="E544" s="186" t="s">
        <v>893</v>
      </c>
      <c r="F544" s="186" t="s">
        <v>894</v>
      </c>
      <c r="G544" s="12"/>
      <c r="H544" s="12"/>
      <c r="I544" s="178"/>
      <c r="J544" s="187">
        <f>BK544</f>
        <v>0</v>
      </c>
      <c r="K544" s="12"/>
      <c r="L544" s="175"/>
      <c r="M544" s="180"/>
      <c r="N544" s="181"/>
      <c r="O544" s="181"/>
      <c r="P544" s="182">
        <f>SUM(P545:P552)</f>
        <v>0</v>
      </c>
      <c r="Q544" s="181"/>
      <c r="R544" s="182">
        <f>SUM(R545:R552)</f>
        <v>0.1350049264</v>
      </c>
      <c r="S544" s="181"/>
      <c r="T544" s="183">
        <f>SUM(T545:T552)</f>
        <v>0</v>
      </c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R544" s="176" t="s">
        <v>87</v>
      </c>
      <c r="AT544" s="184" t="s">
        <v>74</v>
      </c>
      <c r="AU544" s="184" t="s">
        <v>79</v>
      </c>
      <c r="AY544" s="176" t="s">
        <v>152</v>
      </c>
      <c r="BK544" s="185">
        <f>SUM(BK545:BK552)</f>
        <v>0</v>
      </c>
    </row>
    <row r="545" s="2" customFormat="1" ht="44.25" customHeight="1">
      <c r="A545" s="38"/>
      <c r="B545" s="188"/>
      <c r="C545" s="189" t="s">
        <v>895</v>
      </c>
      <c r="D545" s="189" t="s">
        <v>154</v>
      </c>
      <c r="E545" s="190" t="s">
        <v>896</v>
      </c>
      <c r="F545" s="191" t="s">
        <v>897</v>
      </c>
      <c r="G545" s="192" t="s">
        <v>444</v>
      </c>
      <c r="H545" s="193">
        <v>7.7000000000000002</v>
      </c>
      <c r="I545" s="194"/>
      <c r="J545" s="193">
        <f>ROUND(I545*H545,3)</f>
        <v>0</v>
      </c>
      <c r="K545" s="195"/>
      <c r="L545" s="39"/>
      <c r="M545" s="196" t="s">
        <v>1</v>
      </c>
      <c r="N545" s="197" t="s">
        <v>41</v>
      </c>
      <c r="O545" s="82"/>
      <c r="P545" s="198">
        <f>O545*H545</f>
        <v>0</v>
      </c>
      <c r="Q545" s="198">
        <v>0.0012780000000000001</v>
      </c>
      <c r="R545" s="198">
        <f>Q545*H545</f>
        <v>0.0098406000000000014</v>
      </c>
      <c r="S545" s="198">
        <v>0</v>
      </c>
      <c r="T545" s="199">
        <f>S545*H545</f>
        <v>0</v>
      </c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R545" s="200" t="s">
        <v>240</v>
      </c>
      <c r="AT545" s="200" t="s">
        <v>154</v>
      </c>
      <c r="AU545" s="200" t="s">
        <v>87</v>
      </c>
      <c r="AY545" s="19" t="s">
        <v>152</v>
      </c>
      <c r="BE545" s="201">
        <f>IF(N545="základná",J545,0)</f>
        <v>0</v>
      </c>
      <c r="BF545" s="201">
        <f>IF(N545="znížená",J545,0)</f>
        <v>0</v>
      </c>
      <c r="BG545" s="201">
        <f>IF(N545="zákl. prenesená",J545,0)</f>
        <v>0</v>
      </c>
      <c r="BH545" s="201">
        <f>IF(N545="zníž. prenesená",J545,0)</f>
        <v>0</v>
      </c>
      <c r="BI545" s="201">
        <f>IF(N545="nulová",J545,0)</f>
        <v>0</v>
      </c>
      <c r="BJ545" s="19" t="s">
        <v>87</v>
      </c>
      <c r="BK545" s="202">
        <f>ROUND(I545*H545,3)</f>
        <v>0</v>
      </c>
      <c r="BL545" s="19" t="s">
        <v>240</v>
      </c>
      <c r="BM545" s="200" t="s">
        <v>898</v>
      </c>
    </row>
    <row r="546" s="13" customFormat="1">
      <c r="A546" s="13"/>
      <c r="B546" s="203"/>
      <c r="C546" s="13"/>
      <c r="D546" s="204" t="s">
        <v>160</v>
      </c>
      <c r="E546" s="205" t="s">
        <v>1</v>
      </c>
      <c r="F546" s="206" t="s">
        <v>899</v>
      </c>
      <c r="G546" s="13"/>
      <c r="H546" s="207">
        <v>7.7000000000000002</v>
      </c>
      <c r="I546" s="208"/>
      <c r="J546" s="13"/>
      <c r="K546" s="13"/>
      <c r="L546" s="203"/>
      <c r="M546" s="209"/>
      <c r="N546" s="210"/>
      <c r="O546" s="210"/>
      <c r="P546" s="210"/>
      <c r="Q546" s="210"/>
      <c r="R546" s="210"/>
      <c r="S546" s="210"/>
      <c r="T546" s="211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05" t="s">
        <v>160</v>
      </c>
      <c r="AU546" s="205" t="s">
        <v>87</v>
      </c>
      <c r="AV546" s="13" t="s">
        <v>87</v>
      </c>
      <c r="AW546" s="13" t="s">
        <v>30</v>
      </c>
      <c r="AX546" s="13" t="s">
        <v>79</v>
      </c>
      <c r="AY546" s="205" t="s">
        <v>152</v>
      </c>
    </row>
    <row r="547" s="2" customFormat="1" ht="37.8" customHeight="1">
      <c r="A547" s="38"/>
      <c r="B547" s="188"/>
      <c r="C547" s="189" t="s">
        <v>900</v>
      </c>
      <c r="D547" s="189" t="s">
        <v>154</v>
      </c>
      <c r="E547" s="190" t="s">
        <v>901</v>
      </c>
      <c r="F547" s="191" t="s">
        <v>902</v>
      </c>
      <c r="G547" s="192" t="s">
        <v>444</v>
      </c>
      <c r="H547" s="193">
        <v>53.299999999999997</v>
      </c>
      <c r="I547" s="194"/>
      <c r="J547" s="193">
        <f>ROUND(I547*H547,3)</f>
        <v>0</v>
      </c>
      <c r="K547" s="195"/>
      <c r="L547" s="39"/>
      <c r="M547" s="196" t="s">
        <v>1</v>
      </c>
      <c r="N547" s="197" t="s">
        <v>41</v>
      </c>
      <c r="O547" s="82"/>
      <c r="P547" s="198">
        <f>O547*H547</f>
        <v>0</v>
      </c>
      <c r="Q547" s="198">
        <v>0.0014475759999999999</v>
      </c>
      <c r="R547" s="198">
        <f>Q547*H547</f>
        <v>0.077155800799999993</v>
      </c>
      <c r="S547" s="198">
        <v>0</v>
      </c>
      <c r="T547" s="199">
        <f>S547*H547</f>
        <v>0</v>
      </c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R547" s="200" t="s">
        <v>240</v>
      </c>
      <c r="AT547" s="200" t="s">
        <v>154</v>
      </c>
      <c r="AU547" s="200" t="s">
        <v>87</v>
      </c>
      <c r="AY547" s="19" t="s">
        <v>152</v>
      </c>
      <c r="BE547" s="201">
        <f>IF(N547="základná",J547,0)</f>
        <v>0</v>
      </c>
      <c r="BF547" s="201">
        <f>IF(N547="znížená",J547,0)</f>
        <v>0</v>
      </c>
      <c r="BG547" s="201">
        <f>IF(N547="zákl. prenesená",J547,0)</f>
        <v>0</v>
      </c>
      <c r="BH547" s="201">
        <f>IF(N547="zníž. prenesená",J547,0)</f>
        <v>0</v>
      </c>
      <c r="BI547" s="201">
        <f>IF(N547="nulová",J547,0)</f>
        <v>0</v>
      </c>
      <c r="BJ547" s="19" t="s">
        <v>87</v>
      </c>
      <c r="BK547" s="202">
        <f>ROUND(I547*H547,3)</f>
        <v>0</v>
      </c>
      <c r="BL547" s="19" t="s">
        <v>240</v>
      </c>
      <c r="BM547" s="200" t="s">
        <v>903</v>
      </c>
    </row>
    <row r="548" s="13" customFormat="1">
      <c r="A548" s="13"/>
      <c r="B548" s="203"/>
      <c r="C548" s="13"/>
      <c r="D548" s="204" t="s">
        <v>160</v>
      </c>
      <c r="E548" s="205" t="s">
        <v>1</v>
      </c>
      <c r="F548" s="206" t="s">
        <v>904</v>
      </c>
      <c r="G548" s="13"/>
      <c r="H548" s="207">
        <v>53.299999999999997</v>
      </c>
      <c r="I548" s="208"/>
      <c r="J548" s="13"/>
      <c r="K548" s="13"/>
      <c r="L548" s="203"/>
      <c r="M548" s="209"/>
      <c r="N548" s="210"/>
      <c r="O548" s="210"/>
      <c r="P548" s="210"/>
      <c r="Q548" s="210"/>
      <c r="R548" s="210"/>
      <c r="S548" s="210"/>
      <c r="T548" s="211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05" t="s">
        <v>160</v>
      </c>
      <c r="AU548" s="205" t="s">
        <v>87</v>
      </c>
      <c r="AV548" s="13" t="s">
        <v>87</v>
      </c>
      <c r="AW548" s="13" t="s">
        <v>30</v>
      </c>
      <c r="AX548" s="13" t="s">
        <v>79</v>
      </c>
      <c r="AY548" s="205" t="s">
        <v>152</v>
      </c>
    </row>
    <row r="549" s="2" customFormat="1" ht="33" customHeight="1">
      <c r="A549" s="38"/>
      <c r="B549" s="188"/>
      <c r="C549" s="189" t="s">
        <v>905</v>
      </c>
      <c r="D549" s="189" t="s">
        <v>154</v>
      </c>
      <c r="E549" s="190" t="s">
        <v>906</v>
      </c>
      <c r="F549" s="191" t="s">
        <v>907</v>
      </c>
      <c r="G549" s="192" t="s">
        <v>279</v>
      </c>
      <c r="H549" s="193">
        <v>2</v>
      </c>
      <c r="I549" s="194"/>
      <c r="J549" s="193">
        <f>ROUND(I549*H549,3)</f>
        <v>0</v>
      </c>
      <c r="K549" s="195"/>
      <c r="L549" s="39"/>
      <c r="M549" s="196" t="s">
        <v>1</v>
      </c>
      <c r="N549" s="197" t="s">
        <v>41</v>
      </c>
      <c r="O549" s="82"/>
      <c r="P549" s="198">
        <f>O549*H549</f>
        <v>0</v>
      </c>
      <c r="Q549" s="198">
        <v>0.00157752</v>
      </c>
      <c r="R549" s="198">
        <f>Q549*H549</f>
        <v>0.00315504</v>
      </c>
      <c r="S549" s="198">
        <v>0</v>
      </c>
      <c r="T549" s="199">
        <f>S549*H549</f>
        <v>0</v>
      </c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200" t="s">
        <v>240</v>
      </c>
      <c r="AT549" s="200" t="s">
        <v>154</v>
      </c>
      <c r="AU549" s="200" t="s">
        <v>87</v>
      </c>
      <c r="AY549" s="19" t="s">
        <v>152</v>
      </c>
      <c r="BE549" s="201">
        <f>IF(N549="základná",J549,0)</f>
        <v>0</v>
      </c>
      <c r="BF549" s="201">
        <f>IF(N549="znížená",J549,0)</f>
        <v>0</v>
      </c>
      <c r="BG549" s="201">
        <f>IF(N549="zákl. prenesená",J549,0)</f>
        <v>0</v>
      </c>
      <c r="BH549" s="201">
        <f>IF(N549="zníž. prenesená",J549,0)</f>
        <v>0</v>
      </c>
      <c r="BI549" s="201">
        <f>IF(N549="nulová",J549,0)</f>
        <v>0</v>
      </c>
      <c r="BJ549" s="19" t="s">
        <v>87</v>
      </c>
      <c r="BK549" s="202">
        <f>ROUND(I549*H549,3)</f>
        <v>0</v>
      </c>
      <c r="BL549" s="19" t="s">
        <v>240</v>
      </c>
      <c r="BM549" s="200" t="s">
        <v>908</v>
      </c>
    </row>
    <row r="550" s="2" customFormat="1" ht="33" customHeight="1">
      <c r="A550" s="38"/>
      <c r="B550" s="188"/>
      <c r="C550" s="189" t="s">
        <v>909</v>
      </c>
      <c r="D550" s="189" t="s">
        <v>154</v>
      </c>
      <c r="E550" s="190" t="s">
        <v>910</v>
      </c>
      <c r="F550" s="191" t="s">
        <v>911</v>
      </c>
      <c r="G550" s="192" t="s">
        <v>444</v>
      </c>
      <c r="H550" s="193">
        <v>15.4</v>
      </c>
      <c r="I550" s="194"/>
      <c r="J550" s="193">
        <f>ROUND(I550*H550,3)</f>
        <v>0</v>
      </c>
      <c r="K550" s="195"/>
      <c r="L550" s="39"/>
      <c r="M550" s="196" t="s">
        <v>1</v>
      </c>
      <c r="N550" s="197" t="s">
        <v>41</v>
      </c>
      <c r="O550" s="82"/>
      <c r="P550" s="198">
        <f>O550*H550</f>
        <v>0</v>
      </c>
      <c r="Q550" s="198">
        <v>0.0029125639999999999</v>
      </c>
      <c r="R550" s="198">
        <f>Q550*H550</f>
        <v>0.0448534856</v>
      </c>
      <c r="S550" s="198">
        <v>0</v>
      </c>
      <c r="T550" s="199">
        <f>S550*H550</f>
        <v>0</v>
      </c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R550" s="200" t="s">
        <v>240</v>
      </c>
      <c r="AT550" s="200" t="s">
        <v>154</v>
      </c>
      <c r="AU550" s="200" t="s">
        <v>87</v>
      </c>
      <c r="AY550" s="19" t="s">
        <v>152</v>
      </c>
      <c r="BE550" s="201">
        <f>IF(N550="základná",J550,0)</f>
        <v>0</v>
      </c>
      <c r="BF550" s="201">
        <f>IF(N550="znížená",J550,0)</f>
        <v>0</v>
      </c>
      <c r="BG550" s="201">
        <f>IF(N550="zákl. prenesená",J550,0)</f>
        <v>0</v>
      </c>
      <c r="BH550" s="201">
        <f>IF(N550="zníž. prenesená",J550,0)</f>
        <v>0</v>
      </c>
      <c r="BI550" s="201">
        <f>IF(N550="nulová",J550,0)</f>
        <v>0</v>
      </c>
      <c r="BJ550" s="19" t="s">
        <v>87</v>
      </c>
      <c r="BK550" s="202">
        <f>ROUND(I550*H550,3)</f>
        <v>0</v>
      </c>
      <c r="BL550" s="19" t="s">
        <v>240</v>
      </c>
      <c r="BM550" s="200" t="s">
        <v>912</v>
      </c>
    </row>
    <row r="551" s="13" customFormat="1">
      <c r="A551" s="13"/>
      <c r="B551" s="203"/>
      <c r="C551" s="13"/>
      <c r="D551" s="204" t="s">
        <v>160</v>
      </c>
      <c r="E551" s="205" t="s">
        <v>1</v>
      </c>
      <c r="F551" s="206" t="s">
        <v>559</v>
      </c>
      <c r="G551" s="13"/>
      <c r="H551" s="207">
        <v>15.4</v>
      </c>
      <c r="I551" s="208"/>
      <c r="J551" s="13"/>
      <c r="K551" s="13"/>
      <c r="L551" s="203"/>
      <c r="M551" s="209"/>
      <c r="N551" s="210"/>
      <c r="O551" s="210"/>
      <c r="P551" s="210"/>
      <c r="Q551" s="210"/>
      <c r="R551" s="210"/>
      <c r="S551" s="210"/>
      <c r="T551" s="211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05" t="s">
        <v>160</v>
      </c>
      <c r="AU551" s="205" t="s">
        <v>87</v>
      </c>
      <c r="AV551" s="13" t="s">
        <v>87</v>
      </c>
      <c r="AW551" s="13" t="s">
        <v>30</v>
      </c>
      <c r="AX551" s="13" t="s">
        <v>79</v>
      </c>
      <c r="AY551" s="205" t="s">
        <v>152</v>
      </c>
    </row>
    <row r="552" s="2" customFormat="1" ht="24.15" customHeight="1">
      <c r="A552" s="38"/>
      <c r="B552" s="188"/>
      <c r="C552" s="189" t="s">
        <v>913</v>
      </c>
      <c r="D552" s="189" t="s">
        <v>154</v>
      </c>
      <c r="E552" s="190" t="s">
        <v>914</v>
      </c>
      <c r="F552" s="191" t="s">
        <v>915</v>
      </c>
      <c r="G552" s="192" t="s">
        <v>731</v>
      </c>
      <c r="H552" s="194"/>
      <c r="I552" s="194"/>
      <c r="J552" s="193">
        <f>ROUND(I552*H552,3)</f>
        <v>0</v>
      </c>
      <c r="K552" s="195"/>
      <c r="L552" s="39"/>
      <c r="M552" s="196" t="s">
        <v>1</v>
      </c>
      <c r="N552" s="197" t="s">
        <v>41</v>
      </c>
      <c r="O552" s="82"/>
      <c r="P552" s="198">
        <f>O552*H552</f>
        <v>0</v>
      </c>
      <c r="Q552" s="198">
        <v>0</v>
      </c>
      <c r="R552" s="198">
        <f>Q552*H552</f>
        <v>0</v>
      </c>
      <c r="S552" s="198">
        <v>0</v>
      </c>
      <c r="T552" s="199">
        <f>S552*H552</f>
        <v>0</v>
      </c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R552" s="200" t="s">
        <v>240</v>
      </c>
      <c r="AT552" s="200" t="s">
        <v>154</v>
      </c>
      <c r="AU552" s="200" t="s">
        <v>87</v>
      </c>
      <c r="AY552" s="19" t="s">
        <v>152</v>
      </c>
      <c r="BE552" s="201">
        <f>IF(N552="základná",J552,0)</f>
        <v>0</v>
      </c>
      <c r="BF552" s="201">
        <f>IF(N552="znížená",J552,0)</f>
        <v>0</v>
      </c>
      <c r="BG552" s="201">
        <f>IF(N552="zákl. prenesená",J552,0)</f>
        <v>0</v>
      </c>
      <c r="BH552" s="201">
        <f>IF(N552="zníž. prenesená",J552,0)</f>
        <v>0</v>
      </c>
      <c r="BI552" s="201">
        <f>IF(N552="nulová",J552,0)</f>
        <v>0</v>
      </c>
      <c r="BJ552" s="19" t="s">
        <v>87</v>
      </c>
      <c r="BK552" s="202">
        <f>ROUND(I552*H552,3)</f>
        <v>0</v>
      </c>
      <c r="BL552" s="19" t="s">
        <v>240</v>
      </c>
      <c r="BM552" s="200" t="s">
        <v>916</v>
      </c>
    </row>
    <row r="553" s="12" customFormat="1" ht="22.8" customHeight="1">
      <c r="A553" s="12"/>
      <c r="B553" s="175"/>
      <c r="C553" s="12"/>
      <c r="D553" s="176" t="s">
        <v>74</v>
      </c>
      <c r="E553" s="186" t="s">
        <v>917</v>
      </c>
      <c r="F553" s="186" t="s">
        <v>918</v>
      </c>
      <c r="G553" s="12"/>
      <c r="H553" s="12"/>
      <c r="I553" s="178"/>
      <c r="J553" s="187">
        <f>BK553</f>
        <v>0</v>
      </c>
      <c r="K553" s="12"/>
      <c r="L553" s="175"/>
      <c r="M553" s="180"/>
      <c r="N553" s="181"/>
      <c r="O553" s="181"/>
      <c r="P553" s="182">
        <f>SUM(P554:P564)</f>
        <v>0</v>
      </c>
      <c r="Q553" s="181"/>
      <c r="R553" s="182">
        <f>SUM(R554:R564)</f>
        <v>0.23368244000000002</v>
      </c>
      <c r="S553" s="181"/>
      <c r="T553" s="183">
        <f>SUM(T554:T564)</f>
        <v>0</v>
      </c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R553" s="176" t="s">
        <v>87</v>
      </c>
      <c r="AT553" s="184" t="s">
        <v>74</v>
      </c>
      <c r="AU553" s="184" t="s">
        <v>79</v>
      </c>
      <c r="AY553" s="176" t="s">
        <v>152</v>
      </c>
      <c r="BK553" s="185">
        <f>SUM(BK554:BK564)</f>
        <v>0</v>
      </c>
    </row>
    <row r="554" s="2" customFormat="1" ht="24.15" customHeight="1">
      <c r="A554" s="38"/>
      <c r="B554" s="188"/>
      <c r="C554" s="189" t="s">
        <v>919</v>
      </c>
      <c r="D554" s="189" t="s">
        <v>154</v>
      </c>
      <c r="E554" s="190" t="s">
        <v>920</v>
      </c>
      <c r="F554" s="191" t="s">
        <v>921</v>
      </c>
      <c r="G554" s="192" t="s">
        <v>227</v>
      </c>
      <c r="H554" s="193">
        <v>195</v>
      </c>
      <c r="I554" s="194"/>
      <c r="J554" s="193">
        <f>ROUND(I554*H554,3)</f>
        <v>0</v>
      </c>
      <c r="K554" s="195"/>
      <c r="L554" s="39"/>
      <c r="M554" s="196" t="s">
        <v>1</v>
      </c>
      <c r="N554" s="197" t="s">
        <v>41</v>
      </c>
      <c r="O554" s="82"/>
      <c r="P554" s="198">
        <f>O554*H554</f>
        <v>0</v>
      </c>
      <c r="Q554" s="198">
        <v>0.00041740000000000001</v>
      </c>
      <c r="R554" s="198">
        <f>Q554*H554</f>
        <v>0.081393000000000007</v>
      </c>
      <c r="S554" s="198">
        <v>0</v>
      </c>
      <c r="T554" s="199">
        <f>S554*H554</f>
        <v>0</v>
      </c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R554" s="200" t="s">
        <v>240</v>
      </c>
      <c r="AT554" s="200" t="s">
        <v>154</v>
      </c>
      <c r="AU554" s="200" t="s">
        <v>87</v>
      </c>
      <c r="AY554" s="19" t="s">
        <v>152</v>
      </c>
      <c r="BE554" s="201">
        <f>IF(N554="základná",J554,0)</f>
        <v>0</v>
      </c>
      <c r="BF554" s="201">
        <f>IF(N554="znížená",J554,0)</f>
        <v>0</v>
      </c>
      <c r="BG554" s="201">
        <f>IF(N554="zákl. prenesená",J554,0)</f>
        <v>0</v>
      </c>
      <c r="BH554" s="201">
        <f>IF(N554="zníž. prenesená",J554,0)</f>
        <v>0</v>
      </c>
      <c r="BI554" s="201">
        <f>IF(N554="nulová",J554,0)</f>
        <v>0</v>
      </c>
      <c r="BJ554" s="19" t="s">
        <v>87</v>
      </c>
      <c r="BK554" s="202">
        <f>ROUND(I554*H554,3)</f>
        <v>0</v>
      </c>
      <c r="BL554" s="19" t="s">
        <v>240</v>
      </c>
      <c r="BM554" s="200" t="s">
        <v>922</v>
      </c>
    </row>
    <row r="555" s="13" customFormat="1">
      <c r="A555" s="13"/>
      <c r="B555" s="203"/>
      <c r="C555" s="13"/>
      <c r="D555" s="204" t="s">
        <v>160</v>
      </c>
      <c r="E555" s="205" t="s">
        <v>1</v>
      </c>
      <c r="F555" s="206" t="s">
        <v>923</v>
      </c>
      <c r="G555" s="13"/>
      <c r="H555" s="207">
        <v>195</v>
      </c>
      <c r="I555" s="208"/>
      <c r="J555" s="13"/>
      <c r="K555" s="13"/>
      <c r="L555" s="203"/>
      <c r="M555" s="209"/>
      <c r="N555" s="210"/>
      <c r="O555" s="210"/>
      <c r="P555" s="210"/>
      <c r="Q555" s="210"/>
      <c r="R555" s="210"/>
      <c r="S555" s="210"/>
      <c r="T555" s="211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05" t="s">
        <v>160</v>
      </c>
      <c r="AU555" s="205" t="s">
        <v>87</v>
      </c>
      <c r="AV555" s="13" t="s">
        <v>87</v>
      </c>
      <c r="AW555" s="13" t="s">
        <v>30</v>
      </c>
      <c r="AX555" s="13" t="s">
        <v>79</v>
      </c>
      <c r="AY555" s="205" t="s">
        <v>152</v>
      </c>
    </row>
    <row r="556" s="2" customFormat="1" ht="37.8" customHeight="1">
      <c r="A556" s="38"/>
      <c r="B556" s="188"/>
      <c r="C556" s="235" t="s">
        <v>924</v>
      </c>
      <c r="D556" s="235" t="s">
        <v>378</v>
      </c>
      <c r="E556" s="236" t="s">
        <v>925</v>
      </c>
      <c r="F556" s="237" t="s">
        <v>926</v>
      </c>
      <c r="G556" s="238" t="s">
        <v>750</v>
      </c>
      <c r="H556" s="239">
        <v>1</v>
      </c>
      <c r="I556" s="240"/>
      <c r="J556" s="239">
        <f>ROUND(I556*H556,3)</f>
        <v>0</v>
      </c>
      <c r="K556" s="241"/>
      <c r="L556" s="242"/>
      <c r="M556" s="243" t="s">
        <v>1</v>
      </c>
      <c r="N556" s="244" t="s">
        <v>41</v>
      </c>
      <c r="O556" s="82"/>
      <c r="P556" s="198">
        <f>O556*H556</f>
        <v>0</v>
      </c>
      <c r="Q556" s="198">
        <v>0.0051000000000000004</v>
      </c>
      <c r="R556" s="198">
        <f>Q556*H556</f>
        <v>0.0051000000000000004</v>
      </c>
      <c r="S556" s="198">
        <v>0</v>
      </c>
      <c r="T556" s="199">
        <f>S556*H556</f>
        <v>0</v>
      </c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R556" s="200" t="s">
        <v>331</v>
      </c>
      <c r="AT556" s="200" t="s">
        <v>378</v>
      </c>
      <c r="AU556" s="200" t="s">
        <v>87</v>
      </c>
      <c r="AY556" s="19" t="s">
        <v>152</v>
      </c>
      <c r="BE556" s="201">
        <f>IF(N556="základná",J556,0)</f>
        <v>0</v>
      </c>
      <c r="BF556" s="201">
        <f>IF(N556="znížená",J556,0)</f>
        <v>0</v>
      </c>
      <c r="BG556" s="201">
        <f>IF(N556="zákl. prenesená",J556,0)</f>
        <v>0</v>
      </c>
      <c r="BH556" s="201">
        <f>IF(N556="zníž. prenesená",J556,0)</f>
        <v>0</v>
      </c>
      <c r="BI556" s="201">
        <f>IF(N556="nulová",J556,0)</f>
        <v>0</v>
      </c>
      <c r="BJ556" s="19" t="s">
        <v>87</v>
      </c>
      <c r="BK556" s="202">
        <f>ROUND(I556*H556,3)</f>
        <v>0</v>
      </c>
      <c r="BL556" s="19" t="s">
        <v>240</v>
      </c>
      <c r="BM556" s="200" t="s">
        <v>927</v>
      </c>
    </row>
    <row r="557" s="2" customFormat="1" ht="24.15" customHeight="1">
      <c r="A557" s="38"/>
      <c r="B557" s="188"/>
      <c r="C557" s="189" t="s">
        <v>928</v>
      </c>
      <c r="D557" s="189" t="s">
        <v>154</v>
      </c>
      <c r="E557" s="190" t="s">
        <v>929</v>
      </c>
      <c r="F557" s="191" t="s">
        <v>930</v>
      </c>
      <c r="G557" s="192" t="s">
        <v>444</v>
      </c>
      <c r="H557" s="193">
        <v>5.5999999999999996</v>
      </c>
      <c r="I557" s="194"/>
      <c r="J557" s="193">
        <f>ROUND(I557*H557,3)</f>
        <v>0</v>
      </c>
      <c r="K557" s="195"/>
      <c r="L557" s="39"/>
      <c r="M557" s="196" t="s">
        <v>1</v>
      </c>
      <c r="N557" s="197" t="s">
        <v>41</v>
      </c>
      <c r="O557" s="82"/>
      <c r="P557" s="198">
        <f>O557*H557</f>
        <v>0</v>
      </c>
      <c r="Q557" s="198">
        <v>0.0014479</v>
      </c>
      <c r="R557" s="198">
        <f>Q557*H557</f>
        <v>0.0081082399999999992</v>
      </c>
      <c r="S557" s="198">
        <v>0</v>
      </c>
      <c r="T557" s="199">
        <f>S557*H557</f>
        <v>0</v>
      </c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R557" s="200" t="s">
        <v>240</v>
      </c>
      <c r="AT557" s="200" t="s">
        <v>154</v>
      </c>
      <c r="AU557" s="200" t="s">
        <v>87</v>
      </c>
      <c r="AY557" s="19" t="s">
        <v>152</v>
      </c>
      <c r="BE557" s="201">
        <f>IF(N557="základná",J557,0)</f>
        <v>0</v>
      </c>
      <c r="BF557" s="201">
        <f>IF(N557="znížená",J557,0)</f>
        <v>0</v>
      </c>
      <c r="BG557" s="201">
        <f>IF(N557="zákl. prenesená",J557,0)</f>
        <v>0</v>
      </c>
      <c r="BH557" s="201">
        <f>IF(N557="zníž. prenesená",J557,0)</f>
        <v>0</v>
      </c>
      <c r="BI557" s="201">
        <f>IF(N557="nulová",J557,0)</f>
        <v>0</v>
      </c>
      <c r="BJ557" s="19" t="s">
        <v>87</v>
      </c>
      <c r="BK557" s="202">
        <f>ROUND(I557*H557,3)</f>
        <v>0</v>
      </c>
      <c r="BL557" s="19" t="s">
        <v>240</v>
      </c>
      <c r="BM557" s="200" t="s">
        <v>931</v>
      </c>
    </row>
    <row r="558" s="2" customFormat="1" ht="24.15" customHeight="1">
      <c r="A558" s="38"/>
      <c r="B558" s="188"/>
      <c r="C558" s="189" t="s">
        <v>932</v>
      </c>
      <c r="D558" s="189" t="s">
        <v>154</v>
      </c>
      <c r="E558" s="190" t="s">
        <v>933</v>
      </c>
      <c r="F558" s="191" t="s">
        <v>934</v>
      </c>
      <c r="G558" s="192" t="s">
        <v>444</v>
      </c>
      <c r="H558" s="193">
        <v>40</v>
      </c>
      <c r="I558" s="194"/>
      <c r="J558" s="193">
        <f>ROUND(I558*H558,3)</f>
        <v>0</v>
      </c>
      <c r="K558" s="195"/>
      <c r="L558" s="39"/>
      <c r="M558" s="196" t="s">
        <v>1</v>
      </c>
      <c r="N558" s="197" t="s">
        <v>41</v>
      </c>
      <c r="O558" s="82"/>
      <c r="P558" s="198">
        <f>O558*H558</f>
        <v>0</v>
      </c>
      <c r="Q558" s="198">
        <v>0.0018729</v>
      </c>
      <c r="R558" s="198">
        <f>Q558*H558</f>
        <v>0.074915999999999996</v>
      </c>
      <c r="S558" s="198">
        <v>0</v>
      </c>
      <c r="T558" s="199">
        <f>S558*H558</f>
        <v>0</v>
      </c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R558" s="200" t="s">
        <v>240</v>
      </c>
      <c r="AT558" s="200" t="s">
        <v>154</v>
      </c>
      <c r="AU558" s="200" t="s">
        <v>87</v>
      </c>
      <c r="AY558" s="19" t="s">
        <v>152</v>
      </c>
      <c r="BE558" s="201">
        <f>IF(N558="základná",J558,0)</f>
        <v>0</v>
      </c>
      <c r="BF558" s="201">
        <f>IF(N558="znížená",J558,0)</f>
        <v>0</v>
      </c>
      <c r="BG558" s="201">
        <f>IF(N558="zákl. prenesená",J558,0)</f>
        <v>0</v>
      </c>
      <c r="BH558" s="201">
        <f>IF(N558="zníž. prenesená",J558,0)</f>
        <v>0</v>
      </c>
      <c r="BI558" s="201">
        <f>IF(N558="nulová",J558,0)</f>
        <v>0</v>
      </c>
      <c r="BJ558" s="19" t="s">
        <v>87</v>
      </c>
      <c r="BK558" s="202">
        <f>ROUND(I558*H558,3)</f>
        <v>0</v>
      </c>
      <c r="BL558" s="19" t="s">
        <v>240</v>
      </c>
      <c r="BM558" s="200" t="s">
        <v>935</v>
      </c>
    </row>
    <row r="559" s="2" customFormat="1" ht="24.15" customHeight="1">
      <c r="A559" s="38"/>
      <c r="B559" s="188"/>
      <c r="C559" s="189" t="s">
        <v>936</v>
      </c>
      <c r="D559" s="189" t="s">
        <v>154</v>
      </c>
      <c r="E559" s="190" t="s">
        <v>937</v>
      </c>
      <c r="F559" s="191" t="s">
        <v>938</v>
      </c>
      <c r="G559" s="192" t="s">
        <v>444</v>
      </c>
      <c r="H559" s="193">
        <v>140</v>
      </c>
      <c r="I559" s="194"/>
      <c r="J559" s="193">
        <f>ROUND(I559*H559,3)</f>
        <v>0</v>
      </c>
      <c r="K559" s="195"/>
      <c r="L559" s="39"/>
      <c r="M559" s="196" t="s">
        <v>1</v>
      </c>
      <c r="N559" s="197" t="s">
        <v>41</v>
      </c>
      <c r="O559" s="82"/>
      <c r="P559" s="198">
        <f>O559*H559</f>
        <v>0</v>
      </c>
      <c r="Q559" s="198">
        <v>0.00014300000000000001</v>
      </c>
      <c r="R559" s="198">
        <f>Q559*H559</f>
        <v>0.02002</v>
      </c>
      <c r="S559" s="198">
        <v>0</v>
      </c>
      <c r="T559" s="199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200" t="s">
        <v>240</v>
      </c>
      <c r="AT559" s="200" t="s">
        <v>154</v>
      </c>
      <c r="AU559" s="200" t="s">
        <v>87</v>
      </c>
      <c r="AY559" s="19" t="s">
        <v>152</v>
      </c>
      <c r="BE559" s="201">
        <f>IF(N559="základná",J559,0)</f>
        <v>0</v>
      </c>
      <c r="BF559" s="201">
        <f>IF(N559="znížená",J559,0)</f>
        <v>0</v>
      </c>
      <c r="BG559" s="201">
        <f>IF(N559="zákl. prenesená",J559,0)</f>
        <v>0</v>
      </c>
      <c r="BH559" s="201">
        <f>IF(N559="zníž. prenesená",J559,0)</f>
        <v>0</v>
      </c>
      <c r="BI559" s="201">
        <f>IF(N559="nulová",J559,0)</f>
        <v>0</v>
      </c>
      <c r="BJ559" s="19" t="s">
        <v>87</v>
      </c>
      <c r="BK559" s="202">
        <f>ROUND(I559*H559,3)</f>
        <v>0</v>
      </c>
      <c r="BL559" s="19" t="s">
        <v>240</v>
      </c>
      <c r="BM559" s="200" t="s">
        <v>939</v>
      </c>
    </row>
    <row r="560" s="2" customFormat="1" ht="21.75" customHeight="1">
      <c r="A560" s="38"/>
      <c r="B560" s="188"/>
      <c r="C560" s="189" t="s">
        <v>940</v>
      </c>
      <c r="D560" s="189" t="s">
        <v>154</v>
      </c>
      <c r="E560" s="190" t="s">
        <v>941</v>
      </c>
      <c r="F560" s="191" t="s">
        <v>942</v>
      </c>
      <c r="G560" s="192" t="s">
        <v>444</v>
      </c>
      <c r="H560" s="193">
        <v>53.899999999999999</v>
      </c>
      <c r="I560" s="194"/>
      <c r="J560" s="193">
        <f>ROUND(I560*H560,3)</f>
        <v>0</v>
      </c>
      <c r="K560" s="195"/>
      <c r="L560" s="39"/>
      <c r="M560" s="196" t="s">
        <v>1</v>
      </c>
      <c r="N560" s="197" t="s">
        <v>41</v>
      </c>
      <c r="O560" s="82"/>
      <c r="P560" s="198">
        <f>O560*H560</f>
        <v>0</v>
      </c>
      <c r="Q560" s="198">
        <v>0.00016000000000000001</v>
      </c>
      <c r="R560" s="198">
        <f>Q560*H560</f>
        <v>0.0086239999999999997</v>
      </c>
      <c r="S560" s="198">
        <v>0</v>
      </c>
      <c r="T560" s="199">
        <f>S560*H560</f>
        <v>0</v>
      </c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R560" s="200" t="s">
        <v>240</v>
      </c>
      <c r="AT560" s="200" t="s">
        <v>154</v>
      </c>
      <c r="AU560" s="200" t="s">
        <v>87</v>
      </c>
      <c r="AY560" s="19" t="s">
        <v>152</v>
      </c>
      <c r="BE560" s="201">
        <f>IF(N560="základná",J560,0)</f>
        <v>0</v>
      </c>
      <c r="BF560" s="201">
        <f>IF(N560="znížená",J560,0)</f>
        <v>0</v>
      </c>
      <c r="BG560" s="201">
        <f>IF(N560="zákl. prenesená",J560,0)</f>
        <v>0</v>
      </c>
      <c r="BH560" s="201">
        <f>IF(N560="zníž. prenesená",J560,0)</f>
        <v>0</v>
      </c>
      <c r="BI560" s="201">
        <f>IF(N560="nulová",J560,0)</f>
        <v>0</v>
      </c>
      <c r="BJ560" s="19" t="s">
        <v>87</v>
      </c>
      <c r="BK560" s="202">
        <f>ROUND(I560*H560,3)</f>
        <v>0</v>
      </c>
      <c r="BL560" s="19" t="s">
        <v>240</v>
      </c>
      <c r="BM560" s="200" t="s">
        <v>943</v>
      </c>
    </row>
    <row r="561" s="13" customFormat="1">
      <c r="A561" s="13"/>
      <c r="B561" s="203"/>
      <c r="C561" s="13"/>
      <c r="D561" s="204" t="s">
        <v>160</v>
      </c>
      <c r="E561" s="205" t="s">
        <v>1</v>
      </c>
      <c r="F561" s="206" t="s">
        <v>944</v>
      </c>
      <c r="G561" s="13"/>
      <c r="H561" s="207">
        <v>53.899999999999999</v>
      </c>
      <c r="I561" s="208"/>
      <c r="J561" s="13"/>
      <c r="K561" s="13"/>
      <c r="L561" s="203"/>
      <c r="M561" s="209"/>
      <c r="N561" s="210"/>
      <c r="O561" s="210"/>
      <c r="P561" s="210"/>
      <c r="Q561" s="210"/>
      <c r="R561" s="210"/>
      <c r="S561" s="210"/>
      <c r="T561" s="211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05" t="s">
        <v>160</v>
      </c>
      <c r="AU561" s="205" t="s">
        <v>87</v>
      </c>
      <c r="AV561" s="13" t="s">
        <v>87</v>
      </c>
      <c r="AW561" s="13" t="s">
        <v>30</v>
      </c>
      <c r="AX561" s="13" t="s">
        <v>79</v>
      </c>
      <c r="AY561" s="205" t="s">
        <v>152</v>
      </c>
    </row>
    <row r="562" s="2" customFormat="1" ht="24.15" customHeight="1">
      <c r="A562" s="38"/>
      <c r="B562" s="188"/>
      <c r="C562" s="189" t="s">
        <v>945</v>
      </c>
      <c r="D562" s="189" t="s">
        <v>154</v>
      </c>
      <c r="E562" s="190" t="s">
        <v>946</v>
      </c>
      <c r="F562" s="191" t="s">
        <v>947</v>
      </c>
      <c r="G562" s="192" t="s">
        <v>227</v>
      </c>
      <c r="H562" s="193">
        <v>224.25</v>
      </c>
      <c r="I562" s="194"/>
      <c r="J562" s="193">
        <f>ROUND(I562*H562,3)</f>
        <v>0</v>
      </c>
      <c r="K562" s="195"/>
      <c r="L562" s="39"/>
      <c r="M562" s="196" t="s">
        <v>1</v>
      </c>
      <c r="N562" s="197" t="s">
        <v>41</v>
      </c>
      <c r="O562" s="82"/>
      <c r="P562" s="198">
        <f>O562*H562</f>
        <v>0</v>
      </c>
      <c r="Q562" s="198">
        <v>0.0001584</v>
      </c>
      <c r="R562" s="198">
        <f>Q562*H562</f>
        <v>0.035521200000000003</v>
      </c>
      <c r="S562" s="198">
        <v>0</v>
      </c>
      <c r="T562" s="199">
        <f>S562*H562</f>
        <v>0</v>
      </c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R562" s="200" t="s">
        <v>240</v>
      </c>
      <c r="AT562" s="200" t="s">
        <v>154</v>
      </c>
      <c r="AU562" s="200" t="s">
        <v>87</v>
      </c>
      <c r="AY562" s="19" t="s">
        <v>152</v>
      </c>
      <c r="BE562" s="201">
        <f>IF(N562="základná",J562,0)</f>
        <v>0</v>
      </c>
      <c r="BF562" s="201">
        <f>IF(N562="znížená",J562,0)</f>
        <v>0</v>
      </c>
      <c r="BG562" s="201">
        <f>IF(N562="zákl. prenesená",J562,0)</f>
        <v>0</v>
      </c>
      <c r="BH562" s="201">
        <f>IF(N562="zníž. prenesená",J562,0)</f>
        <v>0</v>
      </c>
      <c r="BI562" s="201">
        <f>IF(N562="nulová",J562,0)</f>
        <v>0</v>
      </c>
      <c r="BJ562" s="19" t="s">
        <v>87</v>
      </c>
      <c r="BK562" s="202">
        <f>ROUND(I562*H562,3)</f>
        <v>0</v>
      </c>
      <c r="BL562" s="19" t="s">
        <v>240</v>
      </c>
      <c r="BM562" s="200" t="s">
        <v>948</v>
      </c>
    </row>
    <row r="563" s="13" customFormat="1">
      <c r="A563" s="13"/>
      <c r="B563" s="203"/>
      <c r="C563" s="13"/>
      <c r="D563" s="204" t="s">
        <v>160</v>
      </c>
      <c r="E563" s="205" t="s">
        <v>1</v>
      </c>
      <c r="F563" s="206" t="s">
        <v>949</v>
      </c>
      <c r="G563" s="13"/>
      <c r="H563" s="207">
        <v>224.25</v>
      </c>
      <c r="I563" s="208"/>
      <c r="J563" s="13"/>
      <c r="K563" s="13"/>
      <c r="L563" s="203"/>
      <c r="M563" s="209"/>
      <c r="N563" s="210"/>
      <c r="O563" s="210"/>
      <c r="P563" s="210"/>
      <c r="Q563" s="210"/>
      <c r="R563" s="210"/>
      <c r="S563" s="210"/>
      <c r="T563" s="211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05" t="s">
        <v>160</v>
      </c>
      <c r="AU563" s="205" t="s">
        <v>87</v>
      </c>
      <c r="AV563" s="13" t="s">
        <v>87</v>
      </c>
      <c r="AW563" s="13" t="s">
        <v>30</v>
      </c>
      <c r="AX563" s="13" t="s">
        <v>79</v>
      </c>
      <c r="AY563" s="205" t="s">
        <v>152</v>
      </c>
    </row>
    <row r="564" s="2" customFormat="1" ht="21.75" customHeight="1">
      <c r="A564" s="38"/>
      <c r="B564" s="188"/>
      <c r="C564" s="189" t="s">
        <v>950</v>
      </c>
      <c r="D564" s="189" t="s">
        <v>154</v>
      </c>
      <c r="E564" s="190" t="s">
        <v>951</v>
      </c>
      <c r="F564" s="191" t="s">
        <v>952</v>
      </c>
      <c r="G564" s="192" t="s">
        <v>731</v>
      </c>
      <c r="H564" s="194"/>
      <c r="I564" s="194"/>
      <c r="J564" s="193">
        <f>ROUND(I564*H564,3)</f>
        <v>0</v>
      </c>
      <c r="K564" s="195"/>
      <c r="L564" s="39"/>
      <c r="M564" s="196" t="s">
        <v>1</v>
      </c>
      <c r="N564" s="197" t="s">
        <v>41</v>
      </c>
      <c r="O564" s="82"/>
      <c r="P564" s="198">
        <f>O564*H564</f>
        <v>0</v>
      </c>
      <c r="Q564" s="198">
        <v>0</v>
      </c>
      <c r="R564" s="198">
        <f>Q564*H564</f>
        <v>0</v>
      </c>
      <c r="S564" s="198">
        <v>0</v>
      </c>
      <c r="T564" s="199">
        <f>S564*H564</f>
        <v>0</v>
      </c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R564" s="200" t="s">
        <v>240</v>
      </c>
      <c r="AT564" s="200" t="s">
        <v>154</v>
      </c>
      <c r="AU564" s="200" t="s">
        <v>87</v>
      </c>
      <c r="AY564" s="19" t="s">
        <v>152</v>
      </c>
      <c r="BE564" s="201">
        <f>IF(N564="základná",J564,0)</f>
        <v>0</v>
      </c>
      <c r="BF564" s="201">
        <f>IF(N564="znížená",J564,0)</f>
        <v>0</v>
      </c>
      <c r="BG564" s="201">
        <f>IF(N564="zákl. prenesená",J564,0)</f>
        <v>0</v>
      </c>
      <c r="BH564" s="201">
        <f>IF(N564="zníž. prenesená",J564,0)</f>
        <v>0</v>
      </c>
      <c r="BI564" s="201">
        <f>IF(N564="nulová",J564,0)</f>
        <v>0</v>
      </c>
      <c r="BJ564" s="19" t="s">
        <v>87</v>
      </c>
      <c r="BK564" s="202">
        <f>ROUND(I564*H564,3)</f>
        <v>0</v>
      </c>
      <c r="BL564" s="19" t="s">
        <v>240</v>
      </c>
      <c r="BM564" s="200" t="s">
        <v>953</v>
      </c>
    </row>
    <row r="565" s="12" customFormat="1" ht="22.8" customHeight="1">
      <c r="A565" s="12"/>
      <c r="B565" s="175"/>
      <c r="C565" s="12"/>
      <c r="D565" s="176" t="s">
        <v>74</v>
      </c>
      <c r="E565" s="186" t="s">
        <v>954</v>
      </c>
      <c r="F565" s="186" t="s">
        <v>955</v>
      </c>
      <c r="G565" s="12"/>
      <c r="H565" s="12"/>
      <c r="I565" s="178"/>
      <c r="J565" s="187">
        <f>BK565</f>
        <v>0</v>
      </c>
      <c r="K565" s="12"/>
      <c r="L565" s="175"/>
      <c r="M565" s="180"/>
      <c r="N565" s="181"/>
      <c r="O565" s="181"/>
      <c r="P565" s="182">
        <f>SUM(P566:P605)</f>
        <v>0</v>
      </c>
      <c r="Q565" s="181"/>
      <c r="R565" s="182">
        <f>SUM(R566:R605)</f>
        <v>5.3231464000000006</v>
      </c>
      <c r="S565" s="181"/>
      <c r="T565" s="183">
        <f>SUM(T566:T605)</f>
        <v>0</v>
      </c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R565" s="176" t="s">
        <v>87</v>
      </c>
      <c r="AT565" s="184" t="s">
        <v>74</v>
      </c>
      <c r="AU565" s="184" t="s">
        <v>79</v>
      </c>
      <c r="AY565" s="176" t="s">
        <v>152</v>
      </c>
      <c r="BK565" s="185">
        <f>SUM(BK566:BK605)</f>
        <v>0</v>
      </c>
    </row>
    <row r="566" s="2" customFormat="1" ht="16.5" customHeight="1">
      <c r="A566" s="38"/>
      <c r="B566" s="188"/>
      <c r="C566" s="189" t="s">
        <v>956</v>
      </c>
      <c r="D566" s="189" t="s">
        <v>154</v>
      </c>
      <c r="E566" s="190" t="s">
        <v>957</v>
      </c>
      <c r="F566" s="191" t="s">
        <v>958</v>
      </c>
      <c r="G566" s="192" t="s">
        <v>279</v>
      </c>
      <c r="H566" s="193">
        <v>5</v>
      </c>
      <c r="I566" s="194"/>
      <c r="J566" s="193">
        <f>ROUND(I566*H566,3)</f>
        <v>0</v>
      </c>
      <c r="K566" s="195"/>
      <c r="L566" s="39"/>
      <c r="M566" s="196" t="s">
        <v>1</v>
      </c>
      <c r="N566" s="197" t="s">
        <v>41</v>
      </c>
      <c r="O566" s="82"/>
      <c r="P566" s="198">
        <f>O566*H566</f>
        <v>0</v>
      </c>
      <c r="Q566" s="198">
        <v>5.0000000000000002E-05</v>
      </c>
      <c r="R566" s="198">
        <f>Q566*H566</f>
        <v>0.00025000000000000001</v>
      </c>
      <c r="S566" s="198">
        <v>0</v>
      </c>
      <c r="T566" s="199">
        <f>S566*H566</f>
        <v>0</v>
      </c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200" t="s">
        <v>240</v>
      </c>
      <c r="AT566" s="200" t="s">
        <v>154</v>
      </c>
      <c r="AU566" s="200" t="s">
        <v>87</v>
      </c>
      <c r="AY566" s="19" t="s">
        <v>152</v>
      </c>
      <c r="BE566" s="201">
        <f>IF(N566="základná",J566,0)</f>
        <v>0</v>
      </c>
      <c r="BF566" s="201">
        <f>IF(N566="znížená",J566,0)</f>
        <v>0</v>
      </c>
      <c r="BG566" s="201">
        <f>IF(N566="zákl. prenesená",J566,0)</f>
        <v>0</v>
      </c>
      <c r="BH566" s="201">
        <f>IF(N566="zníž. prenesená",J566,0)</f>
        <v>0</v>
      </c>
      <c r="BI566" s="201">
        <f>IF(N566="nulová",J566,0)</f>
        <v>0</v>
      </c>
      <c r="BJ566" s="19" t="s">
        <v>87</v>
      </c>
      <c r="BK566" s="202">
        <f>ROUND(I566*H566,3)</f>
        <v>0</v>
      </c>
      <c r="BL566" s="19" t="s">
        <v>240</v>
      </c>
      <c r="BM566" s="200" t="s">
        <v>959</v>
      </c>
    </row>
    <row r="567" s="2" customFormat="1" ht="37.8" customHeight="1">
      <c r="A567" s="38"/>
      <c r="B567" s="188"/>
      <c r="C567" s="235" t="s">
        <v>960</v>
      </c>
      <c r="D567" s="235" t="s">
        <v>378</v>
      </c>
      <c r="E567" s="236" t="s">
        <v>961</v>
      </c>
      <c r="F567" s="237" t="s">
        <v>962</v>
      </c>
      <c r="G567" s="238" t="s">
        <v>279</v>
      </c>
      <c r="H567" s="239">
        <v>5</v>
      </c>
      <c r="I567" s="240"/>
      <c r="J567" s="239">
        <f>ROUND(I567*H567,3)</f>
        <v>0</v>
      </c>
      <c r="K567" s="241"/>
      <c r="L567" s="242"/>
      <c r="M567" s="243" t="s">
        <v>1</v>
      </c>
      <c r="N567" s="244" t="s">
        <v>41</v>
      </c>
      <c r="O567" s="82"/>
      <c r="P567" s="198">
        <f>O567*H567</f>
        <v>0</v>
      </c>
      <c r="Q567" s="198">
        <v>0.0062199999999999998</v>
      </c>
      <c r="R567" s="198">
        <f>Q567*H567</f>
        <v>0.031099999999999999</v>
      </c>
      <c r="S567" s="198">
        <v>0</v>
      </c>
      <c r="T567" s="199">
        <f>S567*H567</f>
        <v>0</v>
      </c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R567" s="200" t="s">
        <v>331</v>
      </c>
      <c r="AT567" s="200" t="s">
        <v>378</v>
      </c>
      <c r="AU567" s="200" t="s">
        <v>87</v>
      </c>
      <c r="AY567" s="19" t="s">
        <v>152</v>
      </c>
      <c r="BE567" s="201">
        <f>IF(N567="základná",J567,0)</f>
        <v>0</v>
      </c>
      <c r="BF567" s="201">
        <f>IF(N567="znížená",J567,0)</f>
        <v>0</v>
      </c>
      <c r="BG567" s="201">
        <f>IF(N567="zákl. prenesená",J567,0)</f>
        <v>0</v>
      </c>
      <c r="BH567" s="201">
        <f>IF(N567="zníž. prenesená",J567,0)</f>
        <v>0</v>
      </c>
      <c r="BI567" s="201">
        <f>IF(N567="nulová",J567,0)</f>
        <v>0</v>
      </c>
      <c r="BJ567" s="19" t="s">
        <v>87</v>
      </c>
      <c r="BK567" s="202">
        <f>ROUND(I567*H567,3)</f>
        <v>0</v>
      </c>
      <c r="BL567" s="19" t="s">
        <v>240</v>
      </c>
      <c r="BM567" s="200" t="s">
        <v>963</v>
      </c>
    </row>
    <row r="568" s="2" customFormat="1" ht="24.15" customHeight="1">
      <c r="A568" s="38"/>
      <c r="B568" s="188"/>
      <c r="C568" s="189" t="s">
        <v>964</v>
      </c>
      <c r="D568" s="189" t="s">
        <v>154</v>
      </c>
      <c r="E568" s="190" t="s">
        <v>965</v>
      </c>
      <c r="F568" s="191" t="s">
        <v>966</v>
      </c>
      <c r="G568" s="192" t="s">
        <v>444</v>
      </c>
      <c r="H568" s="193">
        <v>63.600000000000001</v>
      </c>
      <c r="I568" s="194"/>
      <c r="J568" s="193">
        <f>ROUND(I568*H568,3)</f>
        <v>0</v>
      </c>
      <c r="K568" s="195"/>
      <c r="L568" s="39"/>
      <c r="M568" s="196" t="s">
        <v>1</v>
      </c>
      <c r="N568" s="197" t="s">
        <v>41</v>
      </c>
      <c r="O568" s="82"/>
      <c r="P568" s="198">
        <f>O568*H568</f>
        <v>0</v>
      </c>
      <c r="Q568" s="198">
        <v>0.000215</v>
      </c>
      <c r="R568" s="198">
        <f>Q568*H568</f>
        <v>0.013674</v>
      </c>
      <c r="S568" s="198">
        <v>0</v>
      </c>
      <c r="T568" s="199">
        <f>S568*H568</f>
        <v>0</v>
      </c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R568" s="200" t="s">
        <v>240</v>
      </c>
      <c r="AT568" s="200" t="s">
        <v>154</v>
      </c>
      <c r="AU568" s="200" t="s">
        <v>87</v>
      </c>
      <c r="AY568" s="19" t="s">
        <v>152</v>
      </c>
      <c r="BE568" s="201">
        <f>IF(N568="základná",J568,0)</f>
        <v>0</v>
      </c>
      <c r="BF568" s="201">
        <f>IF(N568="znížená",J568,0)</f>
        <v>0</v>
      </c>
      <c r="BG568" s="201">
        <f>IF(N568="zákl. prenesená",J568,0)</f>
        <v>0</v>
      </c>
      <c r="BH568" s="201">
        <f>IF(N568="zníž. prenesená",J568,0)</f>
        <v>0</v>
      </c>
      <c r="BI568" s="201">
        <f>IF(N568="nulová",J568,0)</f>
        <v>0</v>
      </c>
      <c r="BJ568" s="19" t="s">
        <v>87</v>
      </c>
      <c r="BK568" s="202">
        <f>ROUND(I568*H568,3)</f>
        <v>0</v>
      </c>
      <c r="BL568" s="19" t="s">
        <v>240</v>
      </c>
      <c r="BM568" s="200" t="s">
        <v>967</v>
      </c>
    </row>
    <row r="569" s="15" customFormat="1">
      <c r="A569" s="15"/>
      <c r="B569" s="220"/>
      <c r="C569" s="15"/>
      <c r="D569" s="204" t="s">
        <v>160</v>
      </c>
      <c r="E569" s="221" t="s">
        <v>1</v>
      </c>
      <c r="F569" s="222" t="s">
        <v>485</v>
      </c>
      <c r="G569" s="15"/>
      <c r="H569" s="221" t="s">
        <v>1</v>
      </c>
      <c r="I569" s="223"/>
      <c r="J569" s="15"/>
      <c r="K569" s="15"/>
      <c r="L569" s="220"/>
      <c r="M569" s="224"/>
      <c r="N569" s="225"/>
      <c r="O569" s="225"/>
      <c r="P569" s="225"/>
      <c r="Q569" s="225"/>
      <c r="R569" s="225"/>
      <c r="S569" s="225"/>
      <c r="T569" s="226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T569" s="221" t="s">
        <v>160</v>
      </c>
      <c r="AU569" s="221" t="s">
        <v>87</v>
      </c>
      <c r="AV569" s="15" t="s">
        <v>79</v>
      </c>
      <c r="AW569" s="15" t="s">
        <v>30</v>
      </c>
      <c r="AX569" s="15" t="s">
        <v>75</v>
      </c>
      <c r="AY569" s="221" t="s">
        <v>152</v>
      </c>
    </row>
    <row r="570" s="15" customFormat="1">
      <c r="A570" s="15"/>
      <c r="B570" s="220"/>
      <c r="C570" s="15"/>
      <c r="D570" s="204" t="s">
        <v>160</v>
      </c>
      <c r="E570" s="221" t="s">
        <v>1</v>
      </c>
      <c r="F570" s="222" t="s">
        <v>486</v>
      </c>
      <c r="G570" s="15"/>
      <c r="H570" s="221" t="s">
        <v>1</v>
      </c>
      <c r="I570" s="223"/>
      <c r="J570" s="15"/>
      <c r="K570" s="15"/>
      <c r="L570" s="220"/>
      <c r="M570" s="224"/>
      <c r="N570" s="225"/>
      <c r="O570" s="225"/>
      <c r="P570" s="225"/>
      <c r="Q570" s="225"/>
      <c r="R570" s="225"/>
      <c r="S570" s="225"/>
      <c r="T570" s="226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T570" s="221" t="s">
        <v>160</v>
      </c>
      <c r="AU570" s="221" t="s">
        <v>87</v>
      </c>
      <c r="AV570" s="15" t="s">
        <v>79</v>
      </c>
      <c r="AW570" s="15" t="s">
        <v>30</v>
      </c>
      <c r="AX570" s="15" t="s">
        <v>75</v>
      </c>
      <c r="AY570" s="221" t="s">
        <v>152</v>
      </c>
    </row>
    <row r="571" s="13" customFormat="1">
      <c r="A571" s="13"/>
      <c r="B571" s="203"/>
      <c r="C571" s="13"/>
      <c r="D571" s="204" t="s">
        <v>160</v>
      </c>
      <c r="E571" s="205" t="s">
        <v>1</v>
      </c>
      <c r="F571" s="206" t="s">
        <v>968</v>
      </c>
      <c r="G571" s="13"/>
      <c r="H571" s="207">
        <v>25.199999999999999</v>
      </c>
      <c r="I571" s="208"/>
      <c r="J571" s="13"/>
      <c r="K571" s="13"/>
      <c r="L571" s="203"/>
      <c r="M571" s="209"/>
      <c r="N571" s="210"/>
      <c r="O571" s="210"/>
      <c r="P571" s="210"/>
      <c r="Q571" s="210"/>
      <c r="R571" s="210"/>
      <c r="S571" s="210"/>
      <c r="T571" s="211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05" t="s">
        <v>160</v>
      </c>
      <c r="AU571" s="205" t="s">
        <v>87</v>
      </c>
      <c r="AV571" s="13" t="s">
        <v>87</v>
      </c>
      <c r="AW571" s="13" t="s">
        <v>30</v>
      </c>
      <c r="AX571" s="13" t="s">
        <v>75</v>
      </c>
      <c r="AY571" s="205" t="s">
        <v>152</v>
      </c>
    </row>
    <row r="572" s="13" customFormat="1">
      <c r="A572" s="13"/>
      <c r="B572" s="203"/>
      <c r="C572" s="13"/>
      <c r="D572" s="204" t="s">
        <v>160</v>
      </c>
      <c r="E572" s="205" t="s">
        <v>1</v>
      </c>
      <c r="F572" s="206" t="s">
        <v>969</v>
      </c>
      <c r="G572" s="13"/>
      <c r="H572" s="207">
        <v>13.199999999999999</v>
      </c>
      <c r="I572" s="208"/>
      <c r="J572" s="13"/>
      <c r="K572" s="13"/>
      <c r="L572" s="203"/>
      <c r="M572" s="209"/>
      <c r="N572" s="210"/>
      <c r="O572" s="210"/>
      <c r="P572" s="210"/>
      <c r="Q572" s="210"/>
      <c r="R572" s="210"/>
      <c r="S572" s="210"/>
      <c r="T572" s="211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05" t="s">
        <v>160</v>
      </c>
      <c r="AU572" s="205" t="s">
        <v>87</v>
      </c>
      <c r="AV572" s="13" t="s">
        <v>87</v>
      </c>
      <c r="AW572" s="13" t="s">
        <v>30</v>
      </c>
      <c r="AX572" s="13" t="s">
        <v>75</v>
      </c>
      <c r="AY572" s="205" t="s">
        <v>152</v>
      </c>
    </row>
    <row r="573" s="13" customFormat="1">
      <c r="A573" s="13"/>
      <c r="B573" s="203"/>
      <c r="C573" s="13"/>
      <c r="D573" s="204" t="s">
        <v>160</v>
      </c>
      <c r="E573" s="205" t="s">
        <v>1</v>
      </c>
      <c r="F573" s="206" t="s">
        <v>970</v>
      </c>
      <c r="G573" s="13"/>
      <c r="H573" s="207">
        <v>6</v>
      </c>
      <c r="I573" s="208"/>
      <c r="J573" s="13"/>
      <c r="K573" s="13"/>
      <c r="L573" s="203"/>
      <c r="M573" s="209"/>
      <c r="N573" s="210"/>
      <c r="O573" s="210"/>
      <c r="P573" s="210"/>
      <c r="Q573" s="210"/>
      <c r="R573" s="210"/>
      <c r="S573" s="210"/>
      <c r="T573" s="211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05" t="s">
        <v>160</v>
      </c>
      <c r="AU573" s="205" t="s">
        <v>87</v>
      </c>
      <c r="AV573" s="13" t="s">
        <v>87</v>
      </c>
      <c r="AW573" s="13" t="s">
        <v>30</v>
      </c>
      <c r="AX573" s="13" t="s">
        <v>75</v>
      </c>
      <c r="AY573" s="205" t="s">
        <v>152</v>
      </c>
    </row>
    <row r="574" s="13" customFormat="1">
      <c r="A574" s="13"/>
      <c r="B574" s="203"/>
      <c r="C574" s="13"/>
      <c r="D574" s="204" t="s">
        <v>160</v>
      </c>
      <c r="E574" s="205" t="s">
        <v>1</v>
      </c>
      <c r="F574" s="206" t="s">
        <v>971</v>
      </c>
      <c r="G574" s="13"/>
      <c r="H574" s="207">
        <v>4.2000000000000002</v>
      </c>
      <c r="I574" s="208"/>
      <c r="J574" s="13"/>
      <c r="K574" s="13"/>
      <c r="L574" s="203"/>
      <c r="M574" s="209"/>
      <c r="N574" s="210"/>
      <c r="O574" s="210"/>
      <c r="P574" s="210"/>
      <c r="Q574" s="210"/>
      <c r="R574" s="210"/>
      <c r="S574" s="210"/>
      <c r="T574" s="211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05" t="s">
        <v>160</v>
      </c>
      <c r="AU574" s="205" t="s">
        <v>87</v>
      </c>
      <c r="AV574" s="13" t="s">
        <v>87</v>
      </c>
      <c r="AW574" s="13" t="s">
        <v>30</v>
      </c>
      <c r="AX574" s="13" t="s">
        <v>75</v>
      </c>
      <c r="AY574" s="205" t="s">
        <v>152</v>
      </c>
    </row>
    <row r="575" s="13" customFormat="1">
      <c r="A575" s="13"/>
      <c r="B575" s="203"/>
      <c r="C575" s="13"/>
      <c r="D575" s="204" t="s">
        <v>160</v>
      </c>
      <c r="E575" s="205" t="s">
        <v>1</v>
      </c>
      <c r="F575" s="206" t="s">
        <v>972</v>
      </c>
      <c r="G575" s="13"/>
      <c r="H575" s="207">
        <v>5.2000000000000002</v>
      </c>
      <c r="I575" s="208"/>
      <c r="J575" s="13"/>
      <c r="K575" s="13"/>
      <c r="L575" s="203"/>
      <c r="M575" s="209"/>
      <c r="N575" s="210"/>
      <c r="O575" s="210"/>
      <c r="P575" s="210"/>
      <c r="Q575" s="210"/>
      <c r="R575" s="210"/>
      <c r="S575" s="210"/>
      <c r="T575" s="211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05" t="s">
        <v>160</v>
      </c>
      <c r="AU575" s="205" t="s">
        <v>87</v>
      </c>
      <c r="AV575" s="13" t="s">
        <v>87</v>
      </c>
      <c r="AW575" s="13" t="s">
        <v>30</v>
      </c>
      <c r="AX575" s="13" t="s">
        <v>75</v>
      </c>
      <c r="AY575" s="205" t="s">
        <v>152</v>
      </c>
    </row>
    <row r="576" s="13" customFormat="1">
      <c r="A576" s="13"/>
      <c r="B576" s="203"/>
      <c r="C576" s="13"/>
      <c r="D576" s="204" t="s">
        <v>160</v>
      </c>
      <c r="E576" s="205" t="s">
        <v>1</v>
      </c>
      <c r="F576" s="206" t="s">
        <v>973</v>
      </c>
      <c r="G576" s="13"/>
      <c r="H576" s="207">
        <v>9.8000000000000007</v>
      </c>
      <c r="I576" s="208"/>
      <c r="J576" s="13"/>
      <c r="K576" s="13"/>
      <c r="L576" s="203"/>
      <c r="M576" s="209"/>
      <c r="N576" s="210"/>
      <c r="O576" s="210"/>
      <c r="P576" s="210"/>
      <c r="Q576" s="210"/>
      <c r="R576" s="210"/>
      <c r="S576" s="210"/>
      <c r="T576" s="211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05" t="s">
        <v>160</v>
      </c>
      <c r="AU576" s="205" t="s">
        <v>87</v>
      </c>
      <c r="AV576" s="13" t="s">
        <v>87</v>
      </c>
      <c r="AW576" s="13" t="s">
        <v>30</v>
      </c>
      <c r="AX576" s="13" t="s">
        <v>75</v>
      </c>
      <c r="AY576" s="205" t="s">
        <v>152</v>
      </c>
    </row>
    <row r="577" s="14" customFormat="1">
      <c r="A577" s="14"/>
      <c r="B577" s="212"/>
      <c r="C577" s="14"/>
      <c r="D577" s="204" t="s">
        <v>160</v>
      </c>
      <c r="E577" s="213" t="s">
        <v>1</v>
      </c>
      <c r="F577" s="214" t="s">
        <v>164</v>
      </c>
      <c r="G577" s="14"/>
      <c r="H577" s="215">
        <v>63.600000000000009</v>
      </c>
      <c r="I577" s="216"/>
      <c r="J577" s="14"/>
      <c r="K577" s="14"/>
      <c r="L577" s="212"/>
      <c r="M577" s="217"/>
      <c r="N577" s="218"/>
      <c r="O577" s="218"/>
      <c r="P577" s="218"/>
      <c r="Q577" s="218"/>
      <c r="R577" s="218"/>
      <c r="S577" s="218"/>
      <c r="T577" s="219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13" t="s">
        <v>160</v>
      </c>
      <c r="AU577" s="213" t="s">
        <v>87</v>
      </c>
      <c r="AV577" s="14" t="s">
        <v>158</v>
      </c>
      <c r="AW577" s="14" t="s">
        <v>30</v>
      </c>
      <c r="AX577" s="14" t="s">
        <v>79</v>
      </c>
      <c r="AY577" s="213" t="s">
        <v>152</v>
      </c>
    </row>
    <row r="578" s="2" customFormat="1" ht="49.05" customHeight="1">
      <c r="A578" s="38"/>
      <c r="B578" s="188"/>
      <c r="C578" s="235" t="s">
        <v>974</v>
      </c>
      <c r="D578" s="235" t="s">
        <v>378</v>
      </c>
      <c r="E578" s="236" t="s">
        <v>975</v>
      </c>
      <c r="F578" s="237" t="s">
        <v>976</v>
      </c>
      <c r="G578" s="238" t="s">
        <v>227</v>
      </c>
      <c r="H578" s="239">
        <v>28.949999999999999</v>
      </c>
      <c r="I578" s="240"/>
      <c r="J578" s="239">
        <f>ROUND(I578*H578,3)</f>
        <v>0</v>
      </c>
      <c r="K578" s="241"/>
      <c r="L578" s="242"/>
      <c r="M578" s="243" t="s">
        <v>1</v>
      </c>
      <c r="N578" s="244" t="s">
        <v>41</v>
      </c>
      <c r="O578" s="82"/>
      <c r="P578" s="198">
        <f>O578*H578</f>
        <v>0</v>
      </c>
      <c r="Q578" s="198">
        <v>0.076420000000000002</v>
      </c>
      <c r="R578" s="198">
        <f>Q578*H578</f>
        <v>2.2123590000000002</v>
      </c>
      <c r="S578" s="198">
        <v>0</v>
      </c>
      <c r="T578" s="199">
        <f>S578*H578</f>
        <v>0</v>
      </c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R578" s="200" t="s">
        <v>331</v>
      </c>
      <c r="AT578" s="200" t="s">
        <v>378</v>
      </c>
      <c r="AU578" s="200" t="s">
        <v>87</v>
      </c>
      <c r="AY578" s="19" t="s">
        <v>152</v>
      </c>
      <c r="BE578" s="201">
        <f>IF(N578="základná",J578,0)</f>
        <v>0</v>
      </c>
      <c r="BF578" s="201">
        <f>IF(N578="znížená",J578,0)</f>
        <v>0</v>
      </c>
      <c r="BG578" s="201">
        <f>IF(N578="zákl. prenesená",J578,0)</f>
        <v>0</v>
      </c>
      <c r="BH578" s="201">
        <f>IF(N578="zníž. prenesená",J578,0)</f>
        <v>0</v>
      </c>
      <c r="BI578" s="201">
        <f>IF(N578="nulová",J578,0)</f>
        <v>0</v>
      </c>
      <c r="BJ578" s="19" t="s">
        <v>87</v>
      </c>
      <c r="BK578" s="202">
        <f>ROUND(I578*H578,3)</f>
        <v>0</v>
      </c>
      <c r="BL578" s="19" t="s">
        <v>240</v>
      </c>
      <c r="BM578" s="200" t="s">
        <v>977</v>
      </c>
    </row>
    <row r="579" s="15" customFormat="1">
      <c r="A579" s="15"/>
      <c r="B579" s="220"/>
      <c r="C579" s="15"/>
      <c r="D579" s="204" t="s">
        <v>160</v>
      </c>
      <c r="E579" s="221" t="s">
        <v>1</v>
      </c>
      <c r="F579" s="222" t="s">
        <v>978</v>
      </c>
      <c r="G579" s="15"/>
      <c r="H579" s="221" t="s">
        <v>1</v>
      </c>
      <c r="I579" s="223"/>
      <c r="J579" s="15"/>
      <c r="K579" s="15"/>
      <c r="L579" s="220"/>
      <c r="M579" s="224"/>
      <c r="N579" s="225"/>
      <c r="O579" s="225"/>
      <c r="P579" s="225"/>
      <c r="Q579" s="225"/>
      <c r="R579" s="225"/>
      <c r="S579" s="225"/>
      <c r="T579" s="226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T579" s="221" t="s">
        <v>160</v>
      </c>
      <c r="AU579" s="221" t="s">
        <v>87</v>
      </c>
      <c r="AV579" s="15" t="s">
        <v>79</v>
      </c>
      <c r="AW579" s="15" t="s">
        <v>30</v>
      </c>
      <c r="AX579" s="15" t="s">
        <v>75</v>
      </c>
      <c r="AY579" s="221" t="s">
        <v>152</v>
      </c>
    </row>
    <row r="580" s="13" customFormat="1">
      <c r="A580" s="13"/>
      <c r="B580" s="203"/>
      <c r="C580" s="13"/>
      <c r="D580" s="204" t="s">
        <v>160</v>
      </c>
      <c r="E580" s="205" t="s">
        <v>1</v>
      </c>
      <c r="F580" s="206" t="s">
        <v>979</v>
      </c>
      <c r="G580" s="13"/>
      <c r="H580" s="207">
        <v>28.949999999999999</v>
      </c>
      <c r="I580" s="208"/>
      <c r="J580" s="13"/>
      <c r="K580" s="13"/>
      <c r="L580" s="203"/>
      <c r="M580" s="209"/>
      <c r="N580" s="210"/>
      <c r="O580" s="210"/>
      <c r="P580" s="210"/>
      <c r="Q580" s="210"/>
      <c r="R580" s="210"/>
      <c r="S580" s="210"/>
      <c r="T580" s="211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05" t="s">
        <v>160</v>
      </c>
      <c r="AU580" s="205" t="s">
        <v>87</v>
      </c>
      <c r="AV580" s="13" t="s">
        <v>87</v>
      </c>
      <c r="AW580" s="13" t="s">
        <v>30</v>
      </c>
      <c r="AX580" s="13" t="s">
        <v>79</v>
      </c>
      <c r="AY580" s="205" t="s">
        <v>152</v>
      </c>
    </row>
    <row r="581" s="2" customFormat="1" ht="16.5" customHeight="1">
      <c r="A581" s="38"/>
      <c r="B581" s="188"/>
      <c r="C581" s="235" t="s">
        <v>980</v>
      </c>
      <c r="D581" s="235" t="s">
        <v>378</v>
      </c>
      <c r="E581" s="236" t="s">
        <v>981</v>
      </c>
      <c r="F581" s="237" t="s">
        <v>982</v>
      </c>
      <c r="G581" s="238" t="s">
        <v>227</v>
      </c>
      <c r="H581" s="239">
        <v>28.949999999999999</v>
      </c>
      <c r="I581" s="240"/>
      <c r="J581" s="239">
        <f>ROUND(I581*H581,3)</f>
        <v>0</v>
      </c>
      <c r="K581" s="241"/>
      <c r="L581" s="242"/>
      <c r="M581" s="243" t="s">
        <v>1</v>
      </c>
      <c r="N581" s="244" t="s">
        <v>41</v>
      </c>
      <c r="O581" s="82"/>
      <c r="P581" s="198">
        <f>O581*H581</f>
        <v>0</v>
      </c>
      <c r="Q581" s="198">
        <v>0.076420000000000002</v>
      </c>
      <c r="R581" s="198">
        <f>Q581*H581</f>
        <v>2.2123590000000002</v>
      </c>
      <c r="S581" s="198">
        <v>0</v>
      </c>
      <c r="T581" s="199">
        <f>S581*H581</f>
        <v>0</v>
      </c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R581" s="200" t="s">
        <v>195</v>
      </c>
      <c r="AT581" s="200" t="s">
        <v>378</v>
      </c>
      <c r="AU581" s="200" t="s">
        <v>87</v>
      </c>
      <c r="AY581" s="19" t="s">
        <v>152</v>
      </c>
      <c r="BE581" s="201">
        <f>IF(N581="základná",J581,0)</f>
        <v>0</v>
      </c>
      <c r="BF581" s="201">
        <f>IF(N581="znížená",J581,0)</f>
        <v>0</v>
      </c>
      <c r="BG581" s="201">
        <f>IF(N581="zákl. prenesená",J581,0)</f>
        <v>0</v>
      </c>
      <c r="BH581" s="201">
        <f>IF(N581="zníž. prenesená",J581,0)</f>
        <v>0</v>
      </c>
      <c r="BI581" s="201">
        <f>IF(N581="nulová",J581,0)</f>
        <v>0</v>
      </c>
      <c r="BJ581" s="19" t="s">
        <v>87</v>
      </c>
      <c r="BK581" s="202">
        <f>ROUND(I581*H581,3)</f>
        <v>0</v>
      </c>
      <c r="BL581" s="19" t="s">
        <v>158</v>
      </c>
      <c r="BM581" s="200" t="s">
        <v>983</v>
      </c>
    </row>
    <row r="582" s="13" customFormat="1">
      <c r="A582" s="13"/>
      <c r="B582" s="203"/>
      <c r="C582" s="13"/>
      <c r="D582" s="204" t="s">
        <v>160</v>
      </c>
      <c r="E582" s="205" t="s">
        <v>1</v>
      </c>
      <c r="F582" s="206" t="s">
        <v>984</v>
      </c>
      <c r="G582" s="13"/>
      <c r="H582" s="207">
        <v>28.949999999999999</v>
      </c>
      <c r="I582" s="208"/>
      <c r="J582" s="13"/>
      <c r="K582" s="13"/>
      <c r="L582" s="203"/>
      <c r="M582" s="209"/>
      <c r="N582" s="210"/>
      <c r="O582" s="210"/>
      <c r="P582" s="210"/>
      <c r="Q582" s="210"/>
      <c r="R582" s="210"/>
      <c r="S582" s="210"/>
      <c r="T582" s="211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05" t="s">
        <v>160</v>
      </c>
      <c r="AU582" s="205" t="s">
        <v>87</v>
      </c>
      <c r="AV582" s="13" t="s">
        <v>87</v>
      </c>
      <c r="AW582" s="13" t="s">
        <v>30</v>
      </c>
      <c r="AX582" s="13" t="s">
        <v>79</v>
      </c>
      <c r="AY582" s="205" t="s">
        <v>152</v>
      </c>
    </row>
    <row r="583" s="2" customFormat="1" ht="21.75" customHeight="1">
      <c r="A583" s="38"/>
      <c r="B583" s="188"/>
      <c r="C583" s="189" t="s">
        <v>985</v>
      </c>
      <c r="D583" s="189" t="s">
        <v>154</v>
      </c>
      <c r="E583" s="190" t="s">
        <v>986</v>
      </c>
      <c r="F583" s="191" t="s">
        <v>987</v>
      </c>
      <c r="G583" s="192" t="s">
        <v>444</v>
      </c>
      <c r="H583" s="193">
        <v>16.199999999999999</v>
      </c>
      <c r="I583" s="194"/>
      <c r="J583" s="193">
        <f>ROUND(I583*H583,3)</f>
        <v>0</v>
      </c>
      <c r="K583" s="195"/>
      <c r="L583" s="39"/>
      <c r="M583" s="196" t="s">
        <v>1</v>
      </c>
      <c r="N583" s="197" t="s">
        <v>41</v>
      </c>
      <c r="O583" s="82"/>
      <c r="P583" s="198">
        <f>O583*H583</f>
        <v>0</v>
      </c>
      <c r="Q583" s="198">
        <v>0.00042499999999999998</v>
      </c>
      <c r="R583" s="198">
        <f>Q583*H583</f>
        <v>0.0068849999999999996</v>
      </c>
      <c r="S583" s="198">
        <v>0</v>
      </c>
      <c r="T583" s="199">
        <f>S583*H583</f>
        <v>0</v>
      </c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R583" s="200" t="s">
        <v>240</v>
      </c>
      <c r="AT583" s="200" t="s">
        <v>154</v>
      </c>
      <c r="AU583" s="200" t="s">
        <v>87</v>
      </c>
      <c r="AY583" s="19" t="s">
        <v>152</v>
      </c>
      <c r="BE583" s="201">
        <f>IF(N583="základná",J583,0)</f>
        <v>0</v>
      </c>
      <c r="BF583" s="201">
        <f>IF(N583="znížená",J583,0)</f>
        <v>0</v>
      </c>
      <c r="BG583" s="201">
        <f>IF(N583="zákl. prenesená",J583,0)</f>
        <v>0</v>
      </c>
      <c r="BH583" s="201">
        <f>IF(N583="zníž. prenesená",J583,0)</f>
        <v>0</v>
      </c>
      <c r="BI583" s="201">
        <f>IF(N583="nulová",J583,0)</f>
        <v>0</v>
      </c>
      <c r="BJ583" s="19" t="s">
        <v>87</v>
      </c>
      <c r="BK583" s="202">
        <f>ROUND(I583*H583,3)</f>
        <v>0</v>
      </c>
      <c r="BL583" s="19" t="s">
        <v>240</v>
      </c>
      <c r="BM583" s="200" t="s">
        <v>988</v>
      </c>
    </row>
    <row r="584" s="15" customFormat="1">
      <c r="A584" s="15"/>
      <c r="B584" s="220"/>
      <c r="C584" s="15"/>
      <c r="D584" s="204" t="s">
        <v>160</v>
      </c>
      <c r="E584" s="221" t="s">
        <v>1</v>
      </c>
      <c r="F584" s="222" t="s">
        <v>493</v>
      </c>
      <c r="G584" s="15"/>
      <c r="H584" s="221" t="s">
        <v>1</v>
      </c>
      <c r="I584" s="223"/>
      <c r="J584" s="15"/>
      <c r="K584" s="15"/>
      <c r="L584" s="220"/>
      <c r="M584" s="224"/>
      <c r="N584" s="225"/>
      <c r="O584" s="225"/>
      <c r="P584" s="225"/>
      <c r="Q584" s="225"/>
      <c r="R584" s="225"/>
      <c r="S584" s="225"/>
      <c r="T584" s="226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T584" s="221" t="s">
        <v>160</v>
      </c>
      <c r="AU584" s="221" t="s">
        <v>87</v>
      </c>
      <c r="AV584" s="15" t="s">
        <v>79</v>
      </c>
      <c r="AW584" s="15" t="s">
        <v>30</v>
      </c>
      <c r="AX584" s="15" t="s">
        <v>75</v>
      </c>
      <c r="AY584" s="221" t="s">
        <v>152</v>
      </c>
    </row>
    <row r="585" s="13" customFormat="1">
      <c r="A585" s="13"/>
      <c r="B585" s="203"/>
      <c r="C585" s="13"/>
      <c r="D585" s="204" t="s">
        <v>160</v>
      </c>
      <c r="E585" s="205" t="s">
        <v>1</v>
      </c>
      <c r="F585" s="206" t="s">
        <v>989</v>
      </c>
      <c r="G585" s="13"/>
      <c r="H585" s="207">
        <v>7.7999999999999998</v>
      </c>
      <c r="I585" s="208"/>
      <c r="J585" s="13"/>
      <c r="K585" s="13"/>
      <c r="L585" s="203"/>
      <c r="M585" s="209"/>
      <c r="N585" s="210"/>
      <c r="O585" s="210"/>
      <c r="P585" s="210"/>
      <c r="Q585" s="210"/>
      <c r="R585" s="210"/>
      <c r="S585" s="210"/>
      <c r="T585" s="211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05" t="s">
        <v>160</v>
      </c>
      <c r="AU585" s="205" t="s">
        <v>87</v>
      </c>
      <c r="AV585" s="13" t="s">
        <v>87</v>
      </c>
      <c r="AW585" s="13" t="s">
        <v>30</v>
      </c>
      <c r="AX585" s="13" t="s">
        <v>75</v>
      </c>
      <c r="AY585" s="205" t="s">
        <v>152</v>
      </c>
    </row>
    <row r="586" s="13" customFormat="1">
      <c r="A586" s="13"/>
      <c r="B586" s="203"/>
      <c r="C586" s="13"/>
      <c r="D586" s="204" t="s">
        <v>160</v>
      </c>
      <c r="E586" s="205" t="s">
        <v>1</v>
      </c>
      <c r="F586" s="206" t="s">
        <v>990</v>
      </c>
      <c r="G586" s="13"/>
      <c r="H586" s="207">
        <v>8.4000000000000004</v>
      </c>
      <c r="I586" s="208"/>
      <c r="J586" s="13"/>
      <c r="K586" s="13"/>
      <c r="L586" s="203"/>
      <c r="M586" s="209"/>
      <c r="N586" s="210"/>
      <c r="O586" s="210"/>
      <c r="P586" s="210"/>
      <c r="Q586" s="210"/>
      <c r="R586" s="210"/>
      <c r="S586" s="210"/>
      <c r="T586" s="211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05" t="s">
        <v>160</v>
      </c>
      <c r="AU586" s="205" t="s">
        <v>87</v>
      </c>
      <c r="AV586" s="13" t="s">
        <v>87</v>
      </c>
      <c r="AW586" s="13" t="s">
        <v>30</v>
      </c>
      <c r="AX586" s="13" t="s">
        <v>75</v>
      </c>
      <c r="AY586" s="205" t="s">
        <v>152</v>
      </c>
    </row>
    <row r="587" s="14" customFormat="1">
      <c r="A587" s="14"/>
      <c r="B587" s="212"/>
      <c r="C587" s="14"/>
      <c r="D587" s="204" t="s">
        <v>160</v>
      </c>
      <c r="E587" s="213" t="s">
        <v>1</v>
      </c>
      <c r="F587" s="214" t="s">
        <v>164</v>
      </c>
      <c r="G587" s="14"/>
      <c r="H587" s="215">
        <v>16.199999999999999</v>
      </c>
      <c r="I587" s="216"/>
      <c r="J587" s="14"/>
      <c r="K587" s="14"/>
      <c r="L587" s="212"/>
      <c r="M587" s="217"/>
      <c r="N587" s="218"/>
      <c r="O587" s="218"/>
      <c r="P587" s="218"/>
      <c r="Q587" s="218"/>
      <c r="R587" s="218"/>
      <c r="S587" s="218"/>
      <c r="T587" s="219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13" t="s">
        <v>160</v>
      </c>
      <c r="AU587" s="213" t="s">
        <v>87</v>
      </c>
      <c r="AV587" s="14" t="s">
        <v>158</v>
      </c>
      <c r="AW587" s="14" t="s">
        <v>30</v>
      </c>
      <c r="AX587" s="14" t="s">
        <v>79</v>
      </c>
      <c r="AY587" s="213" t="s">
        <v>152</v>
      </c>
    </row>
    <row r="588" s="2" customFormat="1" ht="49.05" customHeight="1">
      <c r="A588" s="38"/>
      <c r="B588" s="188"/>
      <c r="C588" s="235" t="s">
        <v>991</v>
      </c>
      <c r="D588" s="235" t="s">
        <v>378</v>
      </c>
      <c r="E588" s="236" t="s">
        <v>992</v>
      </c>
      <c r="F588" s="237" t="s">
        <v>993</v>
      </c>
      <c r="G588" s="238" t="s">
        <v>227</v>
      </c>
      <c r="H588" s="239">
        <v>7.9199999999999999</v>
      </c>
      <c r="I588" s="240"/>
      <c r="J588" s="239">
        <f>ROUND(I588*H588,3)</f>
        <v>0</v>
      </c>
      <c r="K588" s="241"/>
      <c r="L588" s="242"/>
      <c r="M588" s="243" t="s">
        <v>1</v>
      </c>
      <c r="N588" s="244" t="s">
        <v>41</v>
      </c>
      <c r="O588" s="82"/>
      <c r="P588" s="198">
        <f>O588*H588</f>
        <v>0</v>
      </c>
      <c r="Q588" s="198">
        <v>0.076420000000000002</v>
      </c>
      <c r="R588" s="198">
        <f>Q588*H588</f>
        <v>0.60524639999999996</v>
      </c>
      <c r="S588" s="198">
        <v>0</v>
      </c>
      <c r="T588" s="199">
        <f>S588*H588</f>
        <v>0</v>
      </c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R588" s="200" t="s">
        <v>331</v>
      </c>
      <c r="AT588" s="200" t="s">
        <v>378</v>
      </c>
      <c r="AU588" s="200" t="s">
        <v>87</v>
      </c>
      <c r="AY588" s="19" t="s">
        <v>152</v>
      </c>
      <c r="BE588" s="201">
        <f>IF(N588="základná",J588,0)</f>
        <v>0</v>
      </c>
      <c r="BF588" s="201">
        <f>IF(N588="znížená",J588,0)</f>
        <v>0</v>
      </c>
      <c r="BG588" s="201">
        <f>IF(N588="zákl. prenesená",J588,0)</f>
        <v>0</v>
      </c>
      <c r="BH588" s="201">
        <f>IF(N588="zníž. prenesená",J588,0)</f>
        <v>0</v>
      </c>
      <c r="BI588" s="201">
        <f>IF(N588="nulová",J588,0)</f>
        <v>0</v>
      </c>
      <c r="BJ588" s="19" t="s">
        <v>87</v>
      </c>
      <c r="BK588" s="202">
        <f>ROUND(I588*H588,3)</f>
        <v>0</v>
      </c>
      <c r="BL588" s="19" t="s">
        <v>240</v>
      </c>
      <c r="BM588" s="200" t="s">
        <v>994</v>
      </c>
    </row>
    <row r="589" s="13" customFormat="1">
      <c r="A589" s="13"/>
      <c r="B589" s="203"/>
      <c r="C589" s="13"/>
      <c r="D589" s="204" t="s">
        <v>160</v>
      </c>
      <c r="E589" s="205" t="s">
        <v>1</v>
      </c>
      <c r="F589" s="206" t="s">
        <v>995</v>
      </c>
      <c r="G589" s="13"/>
      <c r="H589" s="207">
        <v>7.9199999999999999</v>
      </c>
      <c r="I589" s="208"/>
      <c r="J589" s="13"/>
      <c r="K589" s="13"/>
      <c r="L589" s="203"/>
      <c r="M589" s="209"/>
      <c r="N589" s="210"/>
      <c r="O589" s="210"/>
      <c r="P589" s="210"/>
      <c r="Q589" s="210"/>
      <c r="R589" s="210"/>
      <c r="S589" s="210"/>
      <c r="T589" s="211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05" t="s">
        <v>160</v>
      </c>
      <c r="AU589" s="205" t="s">
        <v>87</v>
      </c>
      <c r="AV589" s="13" t="s">
        <v>87</v>
      </c>
      <c r="AW589" s="13" t="s">
        <v>30</v>
      </c>
      <c r="AX589" s="13" t="s">
        <v>79</v>
      </c>
      <c r="AY589" s="205" t="s">
        <v>152</v>
      </c>
    </row>
    <row r="590" s="2" customFormat="1" ht="24.15" customHeight="1">
      <c r="A590" s="38"/>
      <c r="B590" s="188"/>
      <c r="C590" s="235" t="s">
        <v>996</v>
      </c>
      <c r="D590" s="235" t="s">
        <v>378</v>
      </c>
      <c r="E590" s="236" t="s">
        <v>997</v>
      </c>
      <c r="F590" s="237" t="s">
        <v>998</v>
      </c>
      <c r="G590" s="238" t="s">
        <v>999</v>
      </c>
      <c r="H590" s="239">
        <v>79.799999999999997</v>
      </c>
      <c r="I590" s="240"/>
      <c r="J590" s="239">
        <f>ROUND(I590*H590,3)</f>
        <v>0</v>
      </c>
      <c r="K590" s="241"/>
      <c r="L590" s="242"/>
      <c r="M590" s="243" t="s">
        <v>1</v>
      </c>
      <c r="N590" s="244" t="s">
        <v>41</v>
      </c>
      <c r="O590" s="82"/>
      <c r="P590" s="198">
        <f>O590*H590</f>
        <v>0</v>
      </c>
      <c r="Q590" s="198">
        <v>0</v>
      </c>
      <c r="R590" s="198">
        <f>Q590*H590</f>
        <v>0</v>
      </c>
      <c r="S590" s="198">
        <v>0</v>
      </c>
      <c r="T590" s="199">
        <f>S590*H590</f>
        <v>0</v>
      </c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R590" s="200" t="s">
        <v>331</v>
      </c>
      <c r="AT590" s="200" t="s">
        <v>378</v>
      </c>
      <c r="AU590" s="200" t="s">
        <v>87</v>
      </c>
      <c r="AY590" s="19" t="s">
        <v>152</v>
      </c>
      <c r="BE590" s="201">
        <f>IF(N590="základná",J590,0)</f>
        <v>0</v>
      </c>
      <c r="BF590" s="201">
        <f>IF(N590="znížená",J590,0)</f>
        <v>0</v>
      </c>
      <c r="BG590" s="201">
        <f>IF(N590="zákl. prenesená",J590,0)</f>
        <v>0</v>
      </c>
      <c r="BH590" s="201">
        <f>IF(N590="zníž. prenesená",J590,0)</f>
        <v>0</v>
      </c>
      <c r="BI590" s="201">
        <f>IF(N590="nulová",J590,0)</f>
        <v>0</v>
      </c>
      <c r="BJ590" s="19" t="s">
        <v>87</v>
      </c>
      <c r="BK590" s="202">
        <f>ROUND(I590*H590,3)</f>
        <v>0</v>
      </c>
      <c r="BL590" s="19" t="s">
        <v>240</v>
      </c>
      <c r="BM590" s="200" t="s">
        <v>1000</v>
      </c>
    </row>
    <row r="591" s="13" customFormat="1">
      <c r="A591" s="13"/>
      <c r="B591" s="203"/>
      <c r="C591" s="13"/>
      <c r="D591" s="204" t="s">
        <v>160</v>
      </c>
      <c r="E591" s="205" t="s">
        <v>1</v>
      </c>
      <c r="F591" s="206" t="s">
        <v>1001</v>
      </c>
      <c r="G591" s="13"/>
      <c r="H591" s="207">
        <v>79.799999999999997</v>
      </c>
      <c r="I591" s="208"/>
      <c r="J591" s="13"/>
      <c r="K591" s="13"/>
      <c r="L591" s="203"/>
      <c r="M591" s="209"/>
      <c r="N591" s="210"/>
      <c r="O591" s="210"/>
      <c r="P591" s="210"/>
      <c r="Q591" s="210"/>
      <c r="R591" s="210"/>
      <c r="S591" s="210"/>
      <c r="T591" s="211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05" t="s">
        <v>160</v>
      </c>
      <c r="AU591" s="205" t="s">
        <v>87</v>
      </c>
      <c r="AV591" s="13" t="s">
        <v>87</v>
      </c>
      <c r="AW591" s="13" t="s">
        <v>30</v>
      </c>
      <c r="AX591" s="13" t="s">
        <v>79</v>
      </c>
      <c r="AY591" s="205" t="s">
        <v>152</v>
      </c>
    </row>
    <row r="592" s="2" customFormat="1" ht="24.15" customHeight="1">
      <c r="A592" s="38"/>
      <c r="B592" s="188"/>
      <c r="C592" s="235" t="s">
        <v>1002</v>
      </c>
      <c r="D592" s="235" t="s">
        <v>378</v>
      </c>
      <c r="E592" s="236" t="s">
        <v>1003</v>
      </c>
      <c r="F592" s="237" t="s">
        <v>1004</v>
      </c>
      <c r="G592" s="238" t="s">
        <v>999</v>
      </c>
      <c r="H592" s="239">
        <v>79.799999999999997</v>
      </c>
      <c r="I592" s="240"/>
      <c r="J592" s="239">
        <f>ROUND(I592*H592,3)</f>
        <v>0</v>
      </c>
      <c r="K592" s="241"/>
      <c r="L592" s="242"/>
      <c r="M592" s="243" t="s">
        <v>1</v>
      </c>
      <c r="N592" s="244" t="s">
        <v>41</v>
      </c>
      <c r="O592" s="82"/>
      <c r="P592" s="198">
        <f>O592*H592</f>
        <v>0</v>
      </c>
      <c r="Q592" s="198">
        <v>0</v>
      </c>
      <c r="R592" s="198">
        <f>Q592*H592</f>
        <v>0</v>
      </c>
      <c r="S592" s="198">
        <v>0</v>
      </c>
      <c r="T592" s="199">
        <f>S592*H592</f>
        <v>0</v>
      </c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R592" s="200" t="s">
        <v>331</v>
      </c>
      <c r="AT592" s="200" t="s">
        <v>378</v>
      </c>
      <c r="AU592" s="200" t="s">
        <v>87</v>
      </c>
      <c r="AY592" s="19" t="s">
        <v>152</v>
      </c>
      <c r="BE592" s="201">
        <f>IF(N592="základná",J592,0)</f>
        <v>0</v>
      </c>
      <c r="BF592" s="201">
        <f>IF(N592="znížená",J592,0)</f>
        <v>0</v>
      </c>
      <c r="BG592" s="201">
        <f>IF(N592="zákl. prenesená",J592,0)</f>
        <v>0</v>
      </c>
      <c r="BH592" s="201">
        <f>IF(N592="zníž. prenesená",J592,0)</f>
        <v>0</v>
      </c>
      <c r="BI592" s="201">
        <f>IF(N592="nulová",J592,0)</f>
        <v>0</v>
      </c>
      <c r="BJ592" s="19" t="s">
        <v>87</v>
      </c>
      <c r="BK592" s="202">
        <f>ROUND(I592*H592,3)</f>
        <v>0</v>
      </c>
      <c r="BL592" s="19" t="s">
        <v>240</v>
      </c>
      <c r="BM592" s="200" t="s">
        <v>1005</v>
      </c>
    </row>
    <row r="593" s="2" customFormat="1" ht="33" customHeight="1">
      <c r="A593" s="38"/>
      <c r="B593" s="188"/>
      <c r="C593" s="189" t="s">
        <v>1006</v>
      </c>
      <c r="D593" s="189" t="s">
        <v>154</v>
      </c>
      <c r="E593" s="190" t="s">
        <v>1007</v>
      </c>
      <c r="F593" s="191" t="s">
        <v>1008</v>
      </c>
      <c r="G593" s="192" t="s">
        <v>279</v>
      </c>
      <c r="H593" s="193">
        <v>5</v>
      </c>
      <c r="I593" s="194"/>
      <c r="J593" s="193">
        <f>ROUND(I593*H593,3)</f>
        <v>0</v>
      </c>
      <c r="K593" s="195"/>
      <c r="L593" s="39"/>
      <c r="M593" s="196" t="s">
        <v>1</v>
      </c>
      <c r="N593" s="197" t="s">
        <v>41</v>
      </c>
      <c r="O593" s="82"/>
      <c r="P593" s="198">
        <f>O593*H593</f>
        <v>0</v>
      </c>
      <c r="Q593" s="198">
        <v>0</v>
      </c>
      <c r="R593" s="198">
        <f>Q593*H593</f>
        <v>0</v>
      </c>
      <c r="S593" s="198">
        <v>0</v>
      </c>
      <c r="T593" s="199">
        <f>S593*H593</f>
        <v>0</v>
      </c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R593" s="200" t="s">
        <v>240</v>
      </c>
      <c r="AT593" s="200" t="s">
        <v>154</v>
      </c>
      <c r="AU593" s="200" t="s">
        <v>87</v>
      </c>
      <c r="AY593" s="19" t="s">
        <v>152</v>
      </c>
      <c r="BE593" s="201">
        <f>IF(N593="základná",J593,0)</f>
        <v>0</v>
      </c>
      <c r="BF593" s="201">
        <f>IF(N593="znížená",J593,0)</f>
        <v>0</v>
      </c>
      <c r="BG593" s="201">
        <f>IF(N593="zákl. prenesená",J593,0)</f>
        <v>0</v>
      </c>
      <c r="BH593" s="201">
        <f>IF(N593="zníž. prenesená",J593,0)</f>
        <v>0</v>
      </c>
      <c r="BI593" s="201">
        <f>IF(N593="nulová",J593,0)</f>
        <v>0</v>
      </c>
      <c r="BJ593" s="19" t="s">
        <v>87</v>
      </c>
      <c r="BK593" s="202">
        <f>ROUND(I593*H593,3)</f>
        <v>0</v>
      </c>
      <c r="BL593" s="19" t="s">
        <v>240</v>
      </c>
      <c r="BM593" s="200" t="s">
        <v>1009</v>
      </c>
    </row>
    <row r="594" s="13" customFormat="1">
      <c r="A594" s="13"/>
      <c r="B594" s="203"/>
      <c r="C594" s="13"/>
      <c r="D594" s="204" t="s">
        <v>160</v>
      </c>
      <c r="E594" s="205" t="s">
        <v>1</v>
      </c>
      <c r="F594" s="206" t="s">
        <v>1010</v>
      </c>
      <c r="G594" s="13"/>
      <c r="H594" s="207">
        <v>5</v>
      </c>
      <c r="I594" s="208"/>
      <c r="J594" s="13"/>
      <c r="K594" s="13"/>
      <c r="L594" s="203"/>
      <c r="M594" s="209"/>
      <c r="N594" s="210"/>
      <c r="O594" s="210"/>
      <c r="P594" s="210"/>
      <c r="Q594" s="210"/>
      <c r="R594" s="210"/>
      <c r="S594" s="210"/>
      <c r="T594" s="211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05" t="s">
        <v>160</v>
      </c>
      <c r="AU594" s="205" t="s">
        <v>87</v>
      </c>
      <c r="AV594" s="13" t="s">
        <v>87</v>
      </c>
      <c r="AW594" s="13" t="s">
        <v>30</v>
      </c>
      <c r="AX594" s="13" t="s">
        <v>79</v>
      </c>
      <c r="AY594" s="205" t="s">
        <v>152</v>
      </c>
    </row>
    <row r="595" s="2" customFormat="1" ht="16.5" customHeight="1">
      <c r="A595" s="38"/>
      <c r="B595" s="188"/>
      <c r="C595" s="235" t="s">
        <v>1011</v>
      </c>
      <c r="D595" s="235" t="s">
        <v>378</v>
      </c>
      <c r="E595" s="236" t="s">
        <v>1012</v>
      </c>
      <c r="F595" s="237" t="s">
        <v>1013</v>
      </c>
      <c r="G595" s="238" t="s">
        <v>279</v>
      </c>
      <c r="H595" s="239">
        <v>5</v>
      </c>
      <c r="I595" s="240"/>
      <c r="J595" s="239">
        <f>ROUND(I595*H595,3)</f>
        <v>0</v>
      </c>
      <c r="K595" s="241"/>
      <c r="L595" s="242"/>
      <c r="M595" s="243" t="s">
        <v>1</v>
      </c>
      <c r="N595" s="244" t="s">
        <v>41</v>
      </c>
      <c r="O595" s="82"/>
      <c r="P595" s="198">
        <f>O595*H595</f>
        <v>0</v>
      </c>
      <c r="Q595" s="198">
        <v>0.020500000000000001</v>
      </c>
      <c r="R595" s="198">
        <f>Q595*H595</f>
        <v>0.10250000000000001</v>
      </c>
      <c r="S595" s="198">
        <v>0</v>
      </c>
      <c r="T595" s="199">
        <f>S595*H595</f>
        <v>0</v>
      </c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R595" s="200" t="s">
        <v>195</v>
      </c>
      <c r="AT595" s="200" t="s">
        <v>378</v>
      </c>
      <c r="AU595" s="200" t="s">
        <v>87</v>
      </c>
      <c r="AY595" s="19" t="s">
        <v>152</v>
      </c>
      <c r="BE595" s="201">
        <f>IF(N595="základná",J595,0)</f>
        <v>0</v>
      </c>
      <c r="BF595" s="201">
        <f>IF(N595="znížená",J595,0)</f>
        <v>0</v>
      </c>
      <c r="BG595" s="201">
        <f>IF(N595="zákl. prenesená",J595,0)</f>
        <v>0</v>
      </c>
      <c r="BH595" s="201">
        <f>IF(N595="zníž. prenesená",J595,0)</f>
        <v>0</v>
      </c>
      <c r="BI595" s="201">
        <f>IF(N595="nulová",J595,0)</f>
        <v>0</v>
      </c>
      <c r="BJ595" s="19" t="s">
        <v>87</v>
      </c>
      <c r="BK595" s="202">
        <f>ROUND(I595*H595,3)</f>
        <v>0</v>
      </c>
      <c r="BL595" s="19" t="s">
        <v>158</v>
      </c>
      <c r="BM595" s="200" t="s">
        <v>1014</v>
      </c>
    </row>
    <row r="596" s="13" customFormat="1">
      <c r="A596" s="13"/>
      <c r="B596" s="203"/>
      <c r="C596" s="13"/>
      <c r="D596" s="204" t="s">
        <v>160</v>
      </c>
      <c r="E596" s="205" t="s">
        <v>1</v>
      </c>
      <c r="F596" s="206" t="s">
        <v>1015</v>
      </c>
      <c r="G596" s="13"/>
      <c r="H596" s="207">
        <v>5</v>
      </c>
      <c r="I596" s="208"/>
      <c r="J596" s="13"/>
      <c r="K596" s="13"/>
      <c r="L596" s="203"/>
      <c r="M596" s="209"/>
      <c r="N596" s="210"/>
      <c r="O596" s="210"/>
      <c r="P596" s="210"/>
      <c r="Q596" s="210"/>
      <c r="R596" s="210"/>
      <c r="S596" s="210"/>
      <c r="T596" s="211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05" t="s">
        <v>160</v>
      </c>
      <c r="AU596" s="205" t="s">
        <v>87</v>
      </c>
      <c r="AV596" s="13" t="s">
        <v>87</v>
      </c>
      <c r="AW596" s="13" t="s">
        <v>30</v>
      </c>
      <c r="AX596" s="13" t="s">
        <v>79</v>
      </c>
      <c r="AY596" s="205" t="s">
        <v>152</v>
      </c>
    </row>
    <row r="597" s="2" customFormat="1" ht="16.5" customHeight="1">
      <c r="A597" s="38"/>
      <c r="B597" s="188"/>
      <c r="C597" s="235" t="s">
        <v>1016</v>
      </c>
      <c r="D597" s="235" t="s">
        <v>378</v>
      </c>
      <c r="E597" s="236" t="s">
        <v>1017</v>
      </c>
      <c r="F597" s="237" t="s">
        <v>1018</v>
      </c>
      <c r="G597" s="238" t="s">
        <v>279</v>
      </c>
      <c r="H597" s="239">
        <v>0</v>
      </c>
      <c r="I597" s="240"/>
      <c r="J597" s="239">
        <f>ROUND(I597*H597,3)</f>
        <v>0</v>
      </c>
      <c r="K597" s="241"/>
      <c r="L597" s="242"/>
      <c r="M597" s="243" t="s">
        <v>1</v>
      </c>
      <c r="N597" s="244" t="s">
        <v>41</v>
      </c>
      <c r="O597" s="82"/>
      <c r="P597" s="198">
        <f>O597*H597</f>
        <v>0</v>
      </c>
      <c r="Q597" s="198">
        <v>0.020500000000000001</v>
      </c>
      <c r="R597" s="198">
        <f>Q597*H597</f>
        <v>0</v>
      </c>
      <c r="S597" s="198">
        <v>0</v>
      </c>
      <c r="T597" s="199">
        <f>S597*H597</f>
        <v>0</v>
      </c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R597" s="200" t="s">
        <v>195</v>
      </c>
      <c r="AT597" s="200" t="s">
        <v>378</v>
      </c>
      <c r="AU597" s="200" t="s">
        <v>87</v>
      </c>
      <c r="AY597" s="19" t="s">
        <v>152</v>
      </c>
      <c r="BE597" s="201">
        <f>IF(N597="základná",J597,0)</f>
        <v>0</v>
      </c>
      <c r="BF597" s="201">
        <f>IF(N597="znížená",J597,0)</f>
        <v>0</v>
      </c>
      <c r="BG597" s="201">
        <f>IF(N597="zákl. prenesená",J597,0)</f>
        <v>0</v>
      </c>
      <c r="BH597" s="201">
        <f>IF(N597="zníž. prenesená",J597,0)</f>
        <v>0</v>
      </c>
      <c r="BI597" s="201">
        <f>IF(N597="nulová",J597,0)</f>
        <v>0</v>
      </c>
      <c r="BJ597" s="19" t="s">
        <v>87</v>
      </c>
      <c r="BK597" s="202">
        <f>ROUND(I597*H597,3)</f>
        <v>0</v>
      </c>
      <c r="BL597" s="19" t="s">
        <v>158</v>
      </c>
      <c r="BM597" s="200" t="s">
        <v>1019</v>
      </c>
    </row>
    <row r="598" s="2" customFormat="1" ht="33" customHeight="1">
      <c r="A598" s="38"/>
      <c r="B598" s="188"/>
      <c r="C598" s="189" t="s">
        <v>1020</v>
      </c>
      <c r="D598" s="189" t="s">
        <v>154</v>
      </c>
      <c r="E598" s="190" t="s">
        <v>1021</v>
      </c>
      <c r="F598" s="191" t="s">
        <v>1022</v>
      </c>
      <c r="G598" s="192" t="s">
        <v>279</v>
      </c>
      <c r="H598" s="193">
        <v>1</v>
      </c>
      <c r="I598" s="194"/>
      <c r="J598" s="193">
        <f>ROUND(I598*H598,3)</f>
        <v>0</v>
      </c>
      <c r="K598" s="195"/>
      <c r="L598" s="39"/>
      <c r="M598" s="196" t="s">
        <v>1</v>
      </c>
      <c r="N598" s="197" t="s">
        <v>41</v>
      </c>
      <c r="O598" s="82"/>
      <c r="P598" s="198">
        <f>O598*H598</f>
        <v>0</v>
      </c>
      <c r="Q598" s="198">
        <v>0</v>
      </c>
      <c r="R598" s="198">
        <f>Q598*H598</f>
        <v>0</v>
      </c>
      <c r="S598" s="198">
        <v>0</v>
      </c>
      <c r="T598" s="199">
        <f>S598*H598</f>
        <v>0</v>
      </c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R598" s="200" t="s">
        <v>240</v>
      </c>
      <c r="AT598" s="200" t="s">
        <v>154</v>
      </c>
      <c r="AU598" s="200" t="s">
        <v>87</v>
      </c>
      <c r="AY598" s="19" t="s">
        <v>152</v>
      </c>
      <c r="BE598" s="201">
        <f>IF(N598="základná",J598,0)</f>
        <v>0</v>
      </c>
      <c r="BF598" s="201">
        <f>IF(N598="znížená",J598,0)</f>
        <v>0</v>
      </c>
      <c r="BG598" s="201">
        <f>IF(N598="zákl. prenesená",J598,0)</f>
        <v>0</v>
      </c>
      <c r="BH598" s="201">
        <f>IF(N598="zníž. prenesená",J598,0)</f>
        <v>0</v>
      </c>
      <c r="BI598" s="201">
        <f>IF(N598="nulová",J598,0)</f>
        <v>0</v>
      </c>
      <c r="BJ598" s="19" t="s">
        <v>87</v>
      </c>
      <c r="BK598" s="202">
        <f>ROUND(I598*H598,3)</f>
        <v>0</v>
      </c>
      <c r="BL598" s="19" t="s">
        <v>240</v>
      </c>
      <c r="BM598" s="200" t="s">
        <v>1023</v>
      </c>
    </row>
    <row r="599" s="2" customFormat="1" ht="24.15" customHeight="1">
      <c r="A599" s="38"/>
      <c r="B599" s="188"/>
      <c r="C599" s="235" t="s">
        <v>1024</v>
      </c>
      <c r="D599" s="235" t="s">
        <v>378</v>
      </c>
      <c r="E599" s="236" t="s">
        <v>1025</v>
      </c>
      <c r="F599" s="237" t="s">
        <v>1026</v>
      </c>
      <c r="G599" s="238" t="s">
        <v>279</v>
      </c>
      <c r="H599" s="239">
        <v>1</v>
      </c>
      <c r="I599" s="240"/>
      <c r="J599" s="239">
        <f>ROUND(I599*H599,3)</f>
        <v>0</v>
      </c>
      <c r="K599" s="241"/>
      <c r="L599" s="242"/>
      <c r="M599" s="243" t="s">
        <v>1</v>
      </c>
      <c r="N599" s="244" t="s">
        <v>41</v>
      </c>
      <c r="O599" s="82"/>
      <c r="P599" s="198">
        <f>O599*H599</f>
        <v>0</v>
      </c>
      <c r="Q599" s="198">
        <v>0.041000000000000002</v>
      </c>
      <c r="R599" s="198">
        <f>Q599*H599</f>
        <v>0.041000000000000002</v>
      </c>
      <c r="S599" s="198">
        <v>0</v>
      </c>
      <c r="T599" s="199">
        <f>S599*H599</f>
        <v>0</v>
      </c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R599" s="200" t="s">
        <v>195</v>
      </c>
      <c r="AT599" s="200" t="s">
        <v>378</v>
      </c>
      <c r="AU599" s="200" t="s">
        <v>87</v>
      </c>
      <c r="AY599" s="19" t="s">
        <v>152</v>
      </c>
      <c r="BE599" s="201">
        <f>IF(N599="základná",J599,0)</f>
        <v>0</v>
      </c>
      <c r="BF599" s="201">
        <f>IF(N599="znížená",J599,0)</f>
        <v>0</v>
      </c>
      <c r="BG599" s="201">
        <f>IF(N599="zákl. prenesená",J599,0)</f>
        <v>0</v>
      </c>
      <c r="BH599" s="201">
        <f>IF(N599="zníž. prenesená",J599,0)</f>
        <v>0</v>
      </c>
      <c r="BI599" s="201">
        <f>IF(N599="nulová",J599,0)</f>
        <v>0</v>
      </c>
      <c r="BJ599" s="19" t="s">
        <v>87</v>
      </c>
      <c r="BK599" s="202">
        <f>ROUND(I599*H599,3)</f>
        <v>0</v>
      </c>
      <c r="BL599" s="19" t="s">
        <v>158</v>
      </c>
      <c r="BM599" s="200" t="s">
        <v>1027</v>
      </c>
    </row>
    <row r="600" s="13" customFormat="1">
      <c r="A600" s="13"/>
      <c r="B600" s="203"/>
      <c r="C600" s="13"/>
      <c r="D600" s="204" t="s">
        <v>160</v>
      </c>
      <c r="E600" s="205" t="s">
        <v>1</v>
      </c>
      <c r="F600" s="206" t="s">
        <v>1028</v>
      </c>
      <c r="G600" s="13"/>
      <c r="H600" s="207">
        <v>1</v>
      </c>
      <c r="I600" s="208"/>
      <c r="J600" s="13"/>
      <c r="K600" s="13"/>
      <c r="L600" s="203"/>
      <c r="M600" s="209"/>
      <c r="N600" s="210"/>
      <c r="O600" s="210"/>
      <c r="P600" s="210"/>
      <c r="Q600" s="210"/>
      <c r="R600" s="210"/>
      <c r="S600" s="210"/>
      <c r="T600" s="211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05" t="s">
        <v>160</v>
      </c>
      <c r="AU600" s="205" t="s">
        <v>87</v>
      </c>
      <c r="AV600" s="13" t="s">
        <v>87</v>
      </c>
      <c r="AW600" s="13" t="s">
        <v>30</v>
      </c>
      <c r="AX600" s="13" t="s">
        <v>79</v>
      </c>
      <c r="AY600" s="205" t="s">
        <v>152</v>
      </c>
    </row>
    <row r="601" s="2" customFormat="1" ht="21.75" customHeight="1">
      <c r="A601" s="38"/>
      <c r="B601" s="188"/>
      <c r="C601" s="189" t="s">
        <v>1029</v>
      </c>
      <c r="D601" s="189" t="s">
        <v>154</v>
      </c>
      <c r="E601" s="190" t="s">
        <v>1030</v>
      </c>
      <c r="F601" s="191" t="s">
        <v>1031</v>
      </c>
      <c r="G601" s="192" t="s">
        <v>279</v>
      </c>
      <c r="H601" s="193">
        <v>5</v>
      </c>
      <c r="I601" s="194"/>
      <c r="J601" s="193">
        <f>ROUND(I601*H601,3)</f>
        <v>0</v>
      </c>
      <c r="K601" s="195"/>
      <c r="L601" s="39"/>
      <c r="M601" s="196" t="s">
        <v>1</v>
      </c>
      <c r="N601" s="197" t="s">
        <v>41</v>
      </c>
      <c r="O601" s="82"/>
      <c r="P601" s="198">
        <f>O601*H601</f>
        <v>0</v>
      </c>
      <c r="Q601" s="198">
        <v>0.00045399999999999998</v>
      </c>
      <c r="R601" s="198">
        <f>Q601*H601</f>
        <v>0.0022699999999999999</v>
      </c>
      <c r="S601" s="198">
        <v>0</v>
      </c>
      <c r="T601" s="199">
        <f>S601*H601</f>
        <v>0</v>
      </c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R601" s="200" t="s">
        <v>240</v>
      </c>
      <c r="AT601" s="200" t="s">
        <v>154</v>
      </c>
      <c r="AU601" s="200" t="s">
        <v>87</v>
      </c>
      <c r="AY601" s="19" t="s">
        <v>152</v>
      </c>
      <c r="BE601" s="201">
        <f>IF(N601="základná",J601,0)</f>
        <v>0</v>
      </c>
      <c r="BF601" s="201">
        <f>IF(N601="znížená",J601,0)</f>
        <v>0</v>
      </c>
      <c r="BG601" s="201">
        <f>IF(N601="zákl. prenesená",J601,0)</f>
        <v>0</v>
      </c>
      <c r="BH601" s="201">
        <f>IF(N601="zníž. prenesená",J601,0)</f>
        <v>0</v>
      </c>
      <c r="BI601" s="201">
        <f>IF(N601="nulová",J601,0)</f>
        <v>0</v>
      </c>
      <c r="BJ601" s="19" t="s">
        <v>87</v>
      </c>
      <c r="BK601" s="202">
        <f>ROUND(I601*H601,3)</f>
        <v>0</v>
      </c>
      <c r="BL601" s="19" t="s">
        <v>240</v>
      </c>
      <c r="BM601" s="200" t="s">
        <v>1032</v>
      </c>
    </row>
    <row r="602" s="2" customFormat="1" ht="37.8" customHeight="1">
      <c r="A602" s="38"/>
      <c r="B602" s="188"/>
      <c r="C602" s="235" t="s">
        <v>1033</v>
      </c>
      <c r="D602" s="235" t="s">
        <v>378</v>
      </c>
      <c r="E602" s="236" t="s">
        <v>1034</v>
      </c>
      <c r="F602" s="237" t="s">
        <v>1035</v>
      </c>
      <c r="G602" s="238" t="s">
        <v>279</v>
      </c>
      <c r="H602" s="239">
        <v>5</v>
      </c>
      <c r="I602" s="240"/>
      <c r="J602" s="239">
        <f>ROUND(I602*H602,3)</f>
        <v>0</v>
      </c>
      <c r="K602" s="241"/>
      <c r="L602" s="242"/>
      <c r="M602" s="243" t="s">
        <v>1</v>
      </c>
      <c r="N602" s="244" t="s">
        <v>41</v>
      </c>
      <c r="O602" s="82"/>
      <c r="P602" s="198">
        <f>O602*H602</f>
        <v>0</v>
      </c>
      <c r="Q602" s="198">
        <v>0.014999999999999999</v>
      </c>
      <c r="R602" s="198">
        <f>Q602*H602</f>
        <v>0.074999999999999997</v>
      </c>
      <c r="S602" s="198">
        <v>0</v>
      </c>
      <c r="T602" s="199">
        <f>S602*H602</f>
        <v>0</v>
      </c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R602" s="200" t="s">
        <v>331</v>
      </c>
      <c r="AT602" s="200" t="s">
        <v>378</v>
      </c>
      <c r="AU602" s="200" t="s">
        <v>87</v>
      </c>
      <c r="AY602" s="19" t="s">
        <v>152</v>
      </c>
      <c r="BE602" s="201">
        <f>IF(N602="základná",J602,0)</f>
        <v>0</v>
      </c>
      <c r="BF602" s="201">
        <f>IF(N602="znížená",J602,0)</f>
        <v>0</v>
      </c>
      <c r="BG602" s="201">
        <f>IF(N602="zákl. prenesená",J602,0)</f>
        <v>0</v>
      </c>
      <c r="BH602" s="201">
        <f>IF(N602="zníž. prenesená",J602,0)</f>
        <v>0</v>
      </c>
      <c r="BI602" s="201">
        <f>IF(N602="nulová",J602,0)</f>
        <v>0</v>
      </c>
      <c r="BJ602" s="19" t="s">
        <v>87</v>
      </c>
      <c r="BK602" s="202">
        <f>ROUND(I602*H602,3)</f>
        <v>0</v>
      </c>
      <c r="BL602" s="19" t="s">
        <v>240</v>
      </c>
      <c r="BM602" s="200" t="s">
        <v>1036</v>
      </c>
    </row>
    <row r="603" s="2" customFormat="1" ht="21.75" customHeight="1">
      <c r="A603" s="38"/>
      <c r="B603" s="188"/>
      <c r="C603" s="189" t="s">
        <v>1037</v>
      </c>
      <c r="D603" s="189" t="s">
        <v>154</v>
      </c>
      <c r="E603" s="190" t="s">
        <v>1038</v>
      </c>
      <c r="F603" s="191" t="s">
        <v>1039</v>
      </c>
      <c r="G603" s="192" t="s">
        <v>279</v>
      </c>
      <c r="H603" s="193">
        <v>1</v>
      </c>
      <c r="I603" s="194"/>
      <c r="J603" s="193">
        <f>ROUND(I603*H603,3)</f>
        <v>0</v>
      </c>
      <c r="K603" s="195"/>
      <c r="L603" s="39"/>
      <c r="M603" s="196" t="s">
        <v>1</v>
      </c>
      <c r="N603" s="197" t="s">
        <v>41</v>
      </c>
      <c r="O603" s="82"/>
      <c r="P603" s="198">
        <f>O603*H603</f>
        <v>0</v>
      </c>
      <c r="Q603" s="198">
        <v>0.00050299999999999997</v>
      </c>
      <c r="R603" s="198">
        <f>Q603*H603</f>
        <v>0.00050299999999999997</v>
      </c>
      <c r="S603" s="198">
        <v>0</v>
      </c>
      <c r="T603" s="199">
        <f>S603*H603</f>
        <v>0</v>
      </c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R603" s="200" t="s">
        <v>240</v>
      </c>
      <c r="AT603" s="200" t="s">
        <v>154</v>
      </c>
      <c r="AU603" s="200" t="s">
        <v>87</v>
      </c>
      <c r="AY603" s="19" t="s">
        <v>152</v>
      </c>
      <c r="BE603" s="201">
        <f>IF(N603="základná",J603,0)</f>
        <v>0</v>
      </c>
      <c r="BF603" s="201">
        <f>IF(N603="znížená",J603,0)</f>
        <v>0</v>
      </c>
      <c r="BG603" s="201">
        <f>IF(N603="zákl. prenesená",J603,0)</f>
        <v>0</v>
      </c>
      <c r="BH603" s="201">
        <f>IF(N603="zníž. prenesená",J603,0)</f>
        <v>0</v>
      </c>
      <c r="BI603" s="201">
        <f>IF(N603="nulová",J603,0)</f>
        <v>0</v>
      </c>
      <c r="BJ603" s="19" t="s">
        <v>87</v>
      </c>
      <c r="BK603" s="202">
        <f>ROUND(I603*H603,3)</f>
        <v>0</v>
      </c>
      <c r="BL603" s="19" t="s">
        <v>240</v>
      </c>
      <c r="BM603" s="200" t="s">
        <v>1040</v>
      </c>
    </row>
    <row r="604" s="2" customFormat="1" ht="44.25" customHeight="1">
      <c r="A604" s="38"/>
      <c r="B604" s="188"/>
      <c r="C604" s="235" t="s">
        <v>1041</v>
      </c>
      <c r="D604" s="235" t="s">
        <v>378</v>
      </c>
      <c r="E604" s="236" t="s">
        <v>1042</v>
      </c>
      <c r="F604" s="237" t="s">
        <v>1043</v>
      </c>
      <c r="G604" s="238" t="s">
        <v>279</v>
      </c>
      <c r="H604" s="239">
        <v>1</v>
      </c>
      <c r="I604" s="240"/>
      <c r="J604" s="239">
        <f>ROUND(I604*H604,3)</f>
        <v>0</v>
      </c>
      <c r="K604" s="241"/>
      <c r="L604" s="242"/>
      <c r="M604" s="243" t="s">
        <v>1</v>
      </c>
      <c r="N604" s="244" t="s">
        <v>41</v>
      </c>
      <c r="O604" s="82"/>
      <c r="P604" s="198">
        <f>O604*H604</f>
        <v>0</v>
      </c>
      <c r="Q604" s="198">
        <v>0.02</v>
      </c>
      <c r="R604" s="198">
        <f>Q604*H604</f>
        <v>0.02</v>
      </c>
      <c r="S604" s="198">
        <v>0</v>
      </c>
      <c r="T604" s="199">
        <f>S604*H604</f>
        <v>0</v>
      </c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R604" s="200" t="s">
        <v>331</v>
      </c>
      <c r="AT604" s="200" t="s">
        <v>378</v>
      </c>
      <c r="AU604" s="200" t="s">
        <v>87</v>
      </c>
      <c r="AY604" s="19" t="s">
        <v>152</v>
      </c>
      <c r="BE604" s="201">
        <f>IF(N604="základná",J604,0)</f>
        <v>0</v>
      </c>
      <c r="BF604" s="201">
        <f>IF(N604="znížená",J604,0)</f>
        <v>0</v>
      </c>
      <c r="BG604" s="201">
        <f>IF(N604="zákl. prenesená",J604,0)</f>
        <v>0</v>
      </c>
      <c r="BH604" s="201">
        <f>IF(N604="zníž. prenesená",J604,0)</f>
        <v>0</v>
      </c>
      <c r="BI604" s="201">
        <f>IF(N604="nulová",J604,0)</f>
        <v>0</v>
      </c>
      <c r="BJ604" s="19" t="s">
        <v>87</v>
      </c>
      <c r="BK604" s="202">
        <f>ROUND(I604*H604,3)</f>
        <v>0</v>
      </c>
      <c r="BL604" s="19" t="s">
        <v>240</v>
      </c>
      <c r="BM604" s="200" t="s">
        <v>1044</v>
      </c>
    </row>
    <row r="605" s="2" customFormat="1" ht="24.15" customHeight="1">
      <c r="A605" s="38"/>
      <c r="B605" s="188"/>
      <c r="C605" s="189" t="s">
        <v>1045</v>
      </c>
      <c r="D605" s="189" t="s">
        <v>154</v>
      </c>
      <c r="E605" s="190" t="s">
        <v>1046</v>
      </c>
      <c r="F605" s="191" t="s">
        <v>1047</v>
      </c>
      <c r="G605" s="192" t="s">
        <v>731</v>
      </c>
      <c r="H605" s="194"/>
      <c r="I605" s="194"/>
      <c r="J605" s="193">
        <f>ROUND(I605*H605,3)</f>
        <v>0</v>
      </c>
      <c r="K605" s="195"/>
      <c r="L605" s="39"/>
      <c r="M605" s="196" t="s">
        <v>1</v>
      </c>
      <c r="N605" s="197" t="s">
        <v>41</v>
      </c>
      <c r="O605" s="82"/>
      <c r="P605" s="198">
        <f>O605*H605</f>
        <v>0</v>
      </c>
      <c r="Q605" s="198">
        <v>0</v>
      </c>
      <c r="R605" s="198">
        <f>Q605*H605</f>
        <v>0</v>
      </c>
      <c r="S605" s="198">
        <v>0</v>
      </c>
      <c r="T605" s="199">
        <f>S605*H605</f>
        <v>0</v>
      </c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R605" s="200" t="s">
        <v>240</v>
      </c>
      <c r="AT605" s="200" t="s">
        <v>154</v>
      </c>
      <c r="AU605" s="200" t="s">
        <v>87</v>
      </c>
      <c r="AY605" s="19" t="s">
        <v>152</v>
      </c>
      <c r="BE605" s="201">
        <f>IF(N605="základná",J605,0)</f>
        <v>0</v>
      </c>
      <c r="BF605" s="201">
        <f>IF(N605="znížená",J605,0)</f>
        <v>0</v>
      </c>
      <c r="BG605" s="201">
        <f>IF(N605="zákl. prenesená",J605,0)</f>
        <v>0</v>
      </c>
      <c r="BH605" s="201">
        <f>IF(N605="zníž. prenesená",J605,0)</f>
        <v>0</v>
      </c>
      <c r="BI605" s="201">
        <f>IF(N605="nulová",J605,0)</f>
        <v>0</v>
      </c>
      <c r="BJ605" s="19" t="s">
        <v>87</v>
      </c>
      <c r="BK605" s="202">
        <f>ROUND(I605*H605,3)</f>
        <v>0</v>
      </c>
      <c r="BL605" s="19" t="s">
        <v>240</v>
      </c>
      <c r="BM605" s="200" t="s">
        <v>1048</v>
      </c>
    </row>
    <row r="606" s="12" customFormat="1" ht="22.8" customHeight="1">
      <c r="A606" s="12"/>
      <c r="B606" s="175"/>
      <c r="C606" s="12"/>
      <c r="D606" s="176" t="s">
        <v>74</v>
      </c>
      <c r="E606" s="186" t="s">
        <v>1049</v>
      </c>
      <c r="F606" s="186" t="s">
        <v>1050</v>
      </c>
      <c r="G606" s="12"/>
      <c r="H606" s="12"/>
      <c r="I606" s="178"/>
      <c r="J606" s="187">
        <f>BK606</f>
        <v>0</v>
      </c>
      <c r="K606" s="12"/>
      <c r="L606" s="175"/>
      <c r="M606" s="180"/>
      <c r="N606" s="181"/>
      <c r="O606" s="181"/>
      <c r="P606" s="182">
        <f>SUM(P607:P613)</f>
        <v>0</v>
      </c>
      <c r="Q606" s="181"/>
      <c r="R606" s="182">
        <f>SUM(R607:R613)</f>
        <v>0.075524100000000011</v>
      </c>
      <c r="S606" s="181"/>
      <c r="T606" s="183">
        <f>SUM(T607:T613)</f>
        <v>0</v>
      </c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R606" s="176" t="s">
        <v>87</v>
      </c>
      <c r="AT606" s="184" t="s">
        <v>74</v>
      </c>
      <c r="AU606" s="184" t="s">
        <v>79</v>
      </c>
      <c r="AY606" s="176" t="s">
        <v>152</v>
      </c>
      <c r="BK606" s="185">
        <f>SUM(BK607:BK613)</f>
        <v>0</v>
      </c>
    </row>
    <row r="607" s="2" customFormat="1" ht="24.15" customHeight="1">
      <c r="A607" s="38"/>
      <c r="B607" s="188"/>
      <c r="C607" s="189" t="s">
        <v>1051</v>
      </c>
      <c r="D607" s="189" t="s">
        <v>154</v>
      </c>
      <c r="E607" s="190" t="s">
        <v>1052</v>
      </c>
      <c r="F607" s="191" t="s">
        <v>1053</v>
      </c>
      <c r="G607" s="192" t="s">
        <v>227</v>
      </c>
      <c r="H607" s="193">
        <v>35.241</v>
      </c>
      <c r="I607" s="194"/>
      <c r="J607" s="193">
        <f>ROUND(I607*H607,3)</f>
        <v>0</v>
      </c>
      <c r="K607" s="195"/>
      <c r="L607" s="39"/>
      <c r="M607" s="196" t="s">
        <v>1</v>
      </c>
      <c r="N607" s="197" t="s">
        <v>41</v>
      </c>
      <c r="O607" s="82"/>
      <c r="P607" s="198">
        <f>O607*H607</f>
        <v>0</v>
      </c>
      <c r="Q607" s="198">
        <v>0.00010000000000000001</v>
      </c>
      <c r="R607" s="198">
        <f>Q607*H607</f>
        <v>0.0035241000000000001</v>
      </c>
      <c r="S607" s="198">
        <v>0</v>
      </c>
      <c r="T607" s="199">
        <f>S607*H607</f>
        <v>0</v>
      </c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R607" s="200" t="s">
        <v>240</v>
      </c>
      <c r="AT607" s="200" t="s">
        <v>154</v>
      </c>
      <c r="AU607" s="200" t="s">
        <v>87</v>
      </c>
      <c r="AY607" s="19" t="s">
        <v>152</v>
      </c>
      <c r="BE607" s="201">
        <f>IF(N607="základná",J607,0)</f>
        <v>0</v>
      </c>
      <c r="BF607" s="201">
        <f>IF(N607="znížená",J607,0)</f>
        <v>0</v>
      </c>
      <c r="BG607" s="201">
        <f>IF(N607="zákl. prenesená",J607,0)</f>
        <v>0</v>
      </c>
      <c r="BH607" s="201">
        <f>IF(N607="zníž. prenesená",J607,0)</f>
        <v>0</v>
      </c>
      <c r="BI607" s="201">
        <f>IF(N607="nulová",J607,0)</f>
        <v>0</v>
      </c>
      <c r="BJ607" s="19" t="s">
        <v>87</v>
      </c>
      <c r="BK607" s="202">
        <f>ROUND(I607*H607,3)</f>
        <v>0</v>
      </c>
      <c r="BL607" s="19" t="s">
        <v>240</v>
      </c>
      <c r="BM607" s="200" t="s">
        <v>1054</v>
      </c>
    </row>
    <row r="608" s="15" customFormat="1">
      <c r="A608" s="15"/>
      <c r="B608" s="220"/>
      <c r="C608" s="15"/>
      <c r="D608" s="204" t="s">
        <v>160</v>
      </c>
      <c r="E608" s="221" t="s">
        <v>1</v>
      </c>
      <c r="F608" s="222" t="s">
        <v>978</v>
      </c>
      <c r="G608" s="15"/>
      <c r="H608" s="221" t="s">
        <v>1</v>
      </c>
      <c r="I608" s="223"/>
      <c r="J608" s="15"/>
      <c r="K608" s="15"/>
      <c r="L608" s="220"/>
      <c r="M608" s="224"/>
      <c r="N608" s="225"/>
      <c r="O608" s="225"/>
      <c r="P608" s="225"/>
      <c r="Q608" s="225"/>
      <c r="R608" s="225"/>
      <c r="S608" s="225"/>
      <c r="T608" s="226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T608" s="221" t="s">
        <v>160</v>
      </c>
      <c r="AU608" s="221" t="s">
        <v>87</v>
      </c>
      <c r="AV608" s="15" t="s">
        <v>79</v>
      </c>
      <c r="AW608" s="15" t="s">
        <v>30</v>
      </c>
      <c r="AX608" s="15" t="s">
        <v>75</v>
      </c>
      <c r="AY608" s="221" t="s">
        <v>152</v>
      </c>
    </row>
    <row r="609" s="13" customFormat="1">
      <c r="A609" s="13"/>
      <c r="B609" s="203"/>
      <c r="C609" s="13"/>
      <c r="D609" s="204" t="s">
        <v>160</v>
      </c>
      <c r="E609" s="205" t="s">
        <v>1</v>
      </c>
      <c r="F609" s="206" t="s">
        <v>979</v>
      </c>
      <c r="G609" s="13"/>
      <c r="H609" s="207">
        <v>28.949999999999999</v>
      </c>
      <c r="I609" s="208"/>
      <c r="J609" s="13"/>
      <c r="K609" s="13"/>
      <c r="L609" s="203"/>
      <c r="M609" s="209"/>
      <c r="N609" s="210"/>
      <c r="O609" s="210"/>
      <c r="P609" s="210"/>
      <c r="Q609" s="210"/>
      <c r="R609" s="210"/>
      <c r="S609" s="210"/>
      <c r="T609" s="211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05" t="s">
        <v>160</v>
      </c>
      <c r="AU609" s="205" t="s">
        <v>87</v>
      </c>
      <c r="AV609" s="13" t="s">
        <v>87</v>
      </c>
      <c r="AW609" s="13" t="s">
        <v>30</v>
      </c>
      <c r="AX609" s="13" t="s">
        <v>75</v>
      </c>
      <c r="AY609" s="205" t="s">
        <v>152</v>
      </c>
    </row>
    <row r="610" s="13" customFormat="1">
      <c r="A610" s="13"/>
      <c r="B610" s="203"/>
      <c r="C610" s="13"/>
      <c r="D610" s="204" t="s">
        <v>160</v>
      </c>
      <c r="E610" s="205" t="s">
        <v>1</v>
      </c>
      <c r="F610" s="206" t="s">
        <v>1055</v>
      </c>
      <c r="G610" s="13"/>
      <c r="H610" s="207">
        <v>6.2910000000000004</v>
      </c>
      <c r="I610" s="208"/>
      <c r="J610" s="13"/>
      <c r="K610" s="13"/>
      <c r="L610" s="203"/>
      <c r="M610" s="209"/>
      <c r="N610" s="210"/>
      <c r="O610" s="210"/>
      <c r="P610" s="210"/>
      <c r="Q610" s="210"/>
      <c r="R610" s="210"/>
      <c r="S610" s="210"/>
      <c r="T610" s="211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05" t="s">
        <v>160</v>
      </c>
      <c r="AU610" s="205" t="s">
        <v>87</v>
      </c>
      <c r="AV610" s="13" t="s">
        <v>87</v>
      </c>
      <c r="AW610" s="13" t="s">
        <v>30</v>
      </c>
      <c r="AX610" s="13" t="s">
        <v>75</v>
      </c>
      <c r="AY610" s="205" t="s">
        <v>152</v>
      </c>
    </row>
    <row r="611" s="14" customFormat="1">
      <c r="A611" s="14"/>
      <c r="B611" s="212"/>
      <c r="C611" s="14"/>
      <c r="D611" s="204" t="s">
        <v>160</v>
      </c>
      <c r="E611" s="213" t="s">
        <v>1</v>
      </c>
      <c r="F611" s="214" t="s">
        <v>164</v>
      </c>
      <c r="G611" s="14"/>
      <c r="H611" s="215">
        <v>35.241</v>
      </c>
      <c r="I611" s="216"/>
      <c r="J611" s="14"/>
      <c r="K611" s="14"/>
      <c r="L611" s="212"/>
      <c r="M611" s="217"/>
      <c r="N611" s="218"/>
      <c r="O611" s="218"/>
      <c r="P611" s="218"/>
      <c r="Q611" s="218"/>
      <c r="R611" s="218"/>
      <c r="S611" s="218"/>
      <c r="T611" s="219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13" t="s">
        <v>160</v>
      </c>
      <c r="AU611" s="213" t="s">
        <v>87</v>
      </c>
      <c r="AV611" s="14" t="s">
        <v>158</v>
      </c>
      <c r="AW611" s="14" t="s">
        <v>30</v>
      </c>
      <c r="AX611" s="14" t="s">
        <v>79</v>
      </c>
      <c r="AY611" s="213" t="s">
        <v>152</v>
      </c>
    </row>
    <row r="612" s="2" customFormat="1" ht="16.5" customHeight="1">
      <c r="A612" s="38"/>
      <c r="B612" s="188"/>
      <c r="C612" s="235" t="s">
        <v>1056</v>
      </c>
      <c r="D612" s="235" t="s">
        <v>378</v>
      </c>
      <c r="E612" s="236" t="s">
        <v>1057</v>
      </c>
      <c r="F612" s="237" t="s">
        <v>1058</v>
      </c>
      <c r="G612" s="238" t="s">
        <v>227</v>
      </c>
      <c r="H612" s="239">
        <v>36</v>
      </c>
      <c r="I612" s="240"/>
      <c r="J612" s="239">
        <f>ROUND(I612*H612,3)</f>
        <v>0</v>
      </c>
      <c r="K612" s="241"/>
      <c r="L612" s="242"/>
      <c r="M612" s="243" t="s">
        <v>1</v>
      </c>
      <c r="N612" s="244" t="s">
        <v>41</v>
      </c>
      <c r="O612" s="82"/>
      <c r="P612" s="198">
        <f>O612*H612</f>
        <v>0</v>
      </c>
      <c r="Q612" s="198">
        <v>0.002</v>
      </c>
      <c r="R612" s="198">
        <f>Q612*H612</f>
        <v>0.072000000000000008</v>
      </c>
      <c r="S612" s="198">
        <v>0</v>
      </c>
      <c r="T612" s="199">
        <f>S612*H612</f>
        <v>0</v>
      </c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R612" s="200" t="s">
        <v>331</v>
      </c>
      <c r="AT612" s="200" t="s">
        <v>378</v>
      </c>
      <c r="AU612" s="200" t="s">
        <v>87</v>
      </c>
      <c r="AY612" s="19" t="s">
        <v>152</v>
      </c>
      <c r="BE612" s="201">
        <f>IF(N612="základná",J612,0)</f>
        <v>0</v>
      </c>
      <c r="BF612" s="201">
        <f>IF(N612="znížená",J612,0)</f>
        <v>0</v>
      </c>
      <c r="BG612" s="201">
        <f>IF(N612="zákl. prenesená",J612,0)</f>
        <v>0</v>
      </c>
      <c r="BH612" s="201">
        <f>IF(N612="zníž. prenesená",J612,0)</f>
        <v>0</v>
      </c>
      <c r="BI612" s="201">
        <f>IF(N612="nulová",J612,0)</f>
        <v>0</v>
      </c>
      <c r="BJ612" s="19" t="s">
        <v>87</v>
      </c>
      <c r="BK612" s="202">
        <f>ROUND(I612*H612,3)</f>
        <v>0</v>
      </c>
      <c r="BL612" s="19" t="s">
        <v>240</v>
      </c>
      <c r="BM612" s="200" t="s">
        <v>1059</v>
      </c>
    </row>
    <row r="613" s="2" customFormat="1" ht="24.15" customHeight="1">
      <c r="A613" s="38"/>
      <c r="B613" s="188"/>
      <c r="C613" s="189" t="s">
        <v>1060</v>
      </c>
      <c r="D613" s="189" t="s">
        <v>154</v>
      </c>
      <c r="E613" s="190" t="s">
        <v>1061</v>
      </c>
      <c r="F613" s="191" t="s">
        <v>1062</v>
      </c>
      <c r="G613" s="192" t="s">
        <v>731</v>
      </c>
      <c r="H613" s="194"/>
      <c r="I613" s="194"/>
      <c r="J613" s="193">
        <f>ROUND(I613*H613,3)</f>
        <v>0</v>
      </c>
      <c r="K613" s="195"/>
      <c r="L613" s="39"/>
      <c r="M613" s="196" t="s">
        <v>1</v>
      </c>
      <c r="N613" s="197" t="s">
        <v>41</v>
      </c>
      <c r="O613" s="82"/>
      <c r="P613" s="198">
        <f>O613*H613</f>
        <v>0</v>
      </c>
      <c r="Q613" s="198">
        <v>0</v>
      </c>
      <c r="R613" s="198">
        <f>Q613*H613</f>
        <v>0</v>
      </c>
      <c r="S613" s="198">
        <v>0</v>
      </c>
      <c r="T613" s="199">
        <f>S613*H613</f>
        <v>0</v>
      </c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R613" s="200" t="s">
        <v>240</v>
      </c>
      <c r="AT613" s="200" t="s">
        <v>154</v>
      </c>
      <c r="AU613" s="200" t="s">
        <v>87</v>
      </c>
      <c r="AY613" s="19" t="s">
        <v>152</v>
      </c>
      <c r="BE613" s="201">
        <f>IF(N613="základná",J613,0)</f>
        <v>0</v>
      </c>
      <c r="BF613" s="201">
        <f>IF(N613="znížená",J613,0)</f>
        <v>0</v>
      </c>
      <c r="BG613" s="201">
        <f>IF(N613="zákl. prenesená",J613,0)</f>
        <v>0</v>
      </c>
      <c r="BH613" s="201">
        <f>IF(N613="zníž. prenesená",J613,0)</f>
        <v>0</v>
      </c>
      <c r="BI613" s="201">
        <f>IF(N613="nulová",J613,0)</f>
        <v>0</v>
      </c>
      <c r="BJ613" s="19" t="s">
        <v>87</v>
      </c>
      <c r="BK613" s="202">
        <f>ROUND(I613*H613,3)</f>
        <v>0</v>
      </c>
      <c r="BL613" s="19" t="s">
        <v>240</v>
      </c>
      <c r="BM613" s="200" t="s">
        <v>1063</v>
      </c>
    </row>
    <row r="614" s="12" customFormat="1" ht="22.8" customHeight="1">
      <c r="A614" s="12"/>
      <c r="B614" s="175"/>
      <c r="C614" s="12"/>
      <c r="D614" s="176" t="s">
        <v>74</v>
      </c>
      <c r="E614" s="186" t="s">
        <v>1064</v>
      </c>
      <c r="F614" s="186" t="s">
        <v>1065</v>
      </c>
      <c r="G614" s="12"/>
      <c r="H614" s="12"/>
      <c r="I614" s="178"/>
      <c r="J614" s="187">
        <f>BK614</f>
        <v>0</v>
      </c>
      <c r="K614" s="12"/>
      <c r="L614" s="175"/>
      <c r="M614" s="180"/>
      <c r="N614" s="181"/>
      <c r="O614" s="181"/>
      <c r="P614" s="182">
        <f>SUM(P615:P646)</f>
        <v>0</v>
      </c>
      <c r="Q614" s="181"/>
      <c r="R614" s="182">
        <f>SUM(R615:R646)</f>
        <v>2.3482167604000002</v>
      </c>
      <c r="S614" s="181"/>
      <c r="T614" s="183">
        <f>SUM(T615:T646)</f>
        <v>0</v>
      </c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R614" s="176" t="s">
        <v>87</v>
      </c>
      <c r="AT614" s="184" t="s">
        <v>74</v>
      </c>
      <c r="AU614" s="184" t="s">
        <v>79</v>
      </c>
      <c r="AY614" s="176" t="s">
        <v>152</v>
      </c>
      <c r="BK614" s="185">
        <f>SUM(BK615:BK646)</f>
        <v>0</v>
      </c>
    </row>
    <row r="615" s="2" customFormat="1" ht="16.5" customHeight="1">
      <c r="A615" s="38"/>
      <c r="B615" s="188"/>
      <c r="C615" s="189" t="s">
        <v>1066</v>
      </c>
      <c r="D615" s="189" t="s">
        <v>154</v>
      </c>
      <c r="E615" s="190" t="s">
        <v>1067</v>
      </c>
      <c r="F615" s="191" t="s">
        <v>1068</v>
      </c>
      <c r="G615" s="192" t="s">
        <v>444</v>
      </c>
      <c r="H615" s="193">
        <v>18.899999999999999</v>
      </c>
      <c r="I615" s="194"/>
      <c r="J615" s="193">
        <f>ROUND(I615*H615,3)</f>
        <v>0</v>
      </c>
      <c r="K615" s="195"/>
      <c r="L615" s="39"/>
      <c r="M615" s="196" t="s">
        <v>1</v>
      </c>
      <c r="N615" s="197" t="s">
        <v>41</v>
      </c>
      <c r="O615" s="82"/>
      <c r="P615" s="198">
        <f>O615*H615</f>
        <v>0</v>
      </c>
      <c r="Q615" s="198">
        <v>0</v>
      </c>
      <c r="R615" s="198">
        <f>Q615*H615</f>
        <v>0</v>
      </c>
      <c r="S615" s="198">
        <v>0</v>
      </c>
      <c r="T615" s="199">
        <f>S615*H615</f>
        <v>0</v>
      </c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R615" s="200" t="s">
        <v>240</v>
      </c>
      <c r="AT615" s="200" t="s">
        <v>154</v>
      </c>
      <c r="AU615" s="200" t="s">
        <v>87</v>
      </c>
      <c r="AY615" s="19" t="s">
        <v>152</v>
      </c>
      <c r="BE615" s="201">
        <f>IF(N615="základná",J615,0)</f>
        <v>0</v>
      </c>
      <c r="BF615" s="201">
        <f>IF(N615="znížená",J615,0)</f>
        <v>0</v>
      </c>
      <c r="BG615" s="201">
        <f>IF(N615="zákl. prenesená",J615,0)</f>
        <v>0</v>
      </c>
      <c r="BH615" s="201">
        <f>IF(N615="zníž. prenesená",J615,0)</f>
        <v>0</v>
      </c>
      <c r="BI615" s="201">
        <f>IF(N615="nulová",J615,0)</f>
        <v>0</v>
      </c>
      <c r="BJ615" s="19" t="s">
        <v>87</v>
      </c>
      <c r="BK615" s="202">
        <f>ROUND(I615*H615,3)</f>
        <v>0</v>
      </c>
      <c r="BL615" s="19" t="s">
        <v>240</v>
      </c>
      <c r="BM615" s="200" t="s">
        <v>1069</v>
      </c>
    </row>
    <row r="616" s="13" customFormat="1">
      <c r="A616" s="13"/>
      <c r="B616" s="203"/>
      <c r="C616" s="13"/>
      <c r="D616" s="204" t="s">
        <v>160</v>
      </c>
      <c r="E616" s="205" t="s">
        <v>1</v>
      </c>
      <c r="F616" s="206" t="s">
        <v>1070</v>
      </c>
      <c r="G616" s="13"/>
      <c r="H616" s="207">
        <v>18.899999999999999</v>
      </c>
      <c r="I616" s="208"/>
      <c r="J616" s="13"/>
      <c r="K616" s="13"/>
      <c r="L616" s="203"/>
      <c r="M616" s="209"/>
      <c r="N616" s="210"/>
      <c r="O616" s="210"/>
      <c r="P616" s="210"/>
      <c r="Q616" s="210"/>
      <c r="R616" s="210"/>
      <c r="S616" s="210"/>
      <c r="T616" s="211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05" t="s">
        <v>160</v>
      </c>
      <c r="AU616" s="205" t="s">
        <v>87</v>
      </c>
      <c r="AV616" s="13" t="s">
        <v>87</v>
      </c>
      <c r="AW616" s="13" t="s">
        <v>30</v>
      </c>
      <c r="AX616" s="13" t="s">
        <v>79</v>
      </c>
      <c r="AY616" s="205" t="s">
        <v>152</v>
      </c>
    </row>
    <row r="617" s="2" customFormat="1" ht="16.5" customHeight="1">
      <c r="A617" s="38"/>
      <c r="B617" s="188"/>
      <c r="C617" s="235" t="s">
        <v>1071</v>
      </c>
      <c r="D617" s="235" t="s">
        <v>378</v>
      </c>
      <c r="E617" s="236" t="s">
        <v>1072</v>
      </c>
      <c r="F617" s="237" t="s">
        <v>1073</v>
      </c>
      <c r="G617" s="238" t="s">
        <v>999</v>
      </c>
      <c r="H617" s="239">
        <v>19</v>
      </c>
      <c r="I617" s="240"/>
      <c r="J617" s="239">
        <f>ROUND(I617*H617,3)</f>
        <v>0</v>
      </c>
      <c r="K617" s="241"/>
      <c r="L617" s="242"/>
      <c r="M617" s="243" t="s">
        <v>1</v>
      </c>
      <c r="N617" s="244" t="s">
        <v>41</v>
      </c>
      <c r="O617" s="82"/>
      <c r="P617" s="198">
        <f>O617*H617</f>
        <v>0</v>
      </c>
      <c r="Q617" s="198">
        <v>0</v>
      </c>
      <c r="R617" s="198">
        <f>Q617*H617</f>
        <v>0</v>
      </c>
      <c r="S617" s="198">
        <v>0</v>
      </c>
      <c r="T617" s="199">
        <f>S617*H617</f>
        <v>0</v>
      </c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R617" s="200" t="s">
        <v>331</v>
      </c>
      <c r="AT617" s="200" t="s">
        <v>378</v>
      </c>
      <c r="AU617" s="200" t="s">
        <v>87</v>
      </c>
      <c r="AY617" s="19" t="s">
        <v>152</v>
      </c>
      <c r="BE617" s="201">
        <f>IF(N617="základná",J617,0)</f>
        <v>0</v>
      </c>
      <c r="BF617" s="201">
        <f>IF(N617="znížená",J617,0)</f>
        <v>0</v>
      </c>
      <c r="BG617" s="201">
        <f>IF(N617="zákl. prenesená",J617,0)</f>
        <v>0</v>
      </c>
      <c r="BH617" s="201">
        <f>IF(N617="zníž. prenesená",J617,0)</f>
        <v>0</v>
      </c>
      <c r="BI617" s="201">
        <f>IF(N617="nulová",J617,0)</f>
        <v>0</v>
      </c>
      <c r="BJ617" s="19" t="s">
        <v>87</v>
      </c>
      <c r="BK617" s="202">
        <f>ROUND(I617*H617,3)</f>
        <v>0</v>
      </c>
      <c r="BL617" s="19" t="s">
        <v>240</v>
      </c>
      <c r="BM617" s="200" t="s">
        <v>1074</v>
      </c>
    </row>
    <row r="618" s="2" customFormat="1" ht="24.15" customHeight="1">
      <c r="A618" s="38"/>
      <c r="B618" s="188"/>
      <c r="C618" s="189" t="s">
        <v>1075</v>
      </c>
      <c r="D618" s="189" t="s">
        <v>154</v>
      </c>
      <c r="E618" s="190" t="s">
        <v>1076</v>
      </c>
      <c r="F618" s="191" t="s">
        <v>1077</v>
      </c>
      <c r="G618" s="192" t="s">
        <v>444</v>
      </c>
      <c r="H618" s="193">
        <v>43.18</v>
      </c>
      <c r="I618" s="194"/>
      <c r="J618" s="193">
        <f>ROUND(I618*H618,3)</f>
        <v>0</v>
      </c>
      <c r="K618" s="195"/>
      <c r="L618" s="39"/>
      <c r="M618" s="196" t="s">
        <v>1</v>
      </c>
      <c r="N618" s="197" t="s">
        <v>41</v>
      </c>
      <c r="O618" s="82"/>
      <c r="P618" s="198">
        <f>O618*H618</f>
        <v>0</v>
      </c>
      <c r="Q618" s="198">
        <v>0.00048277999999999998</v>
      </c>
      <c r="R618" s="198">
        <f>Q618*H618</f>
        <v>0.020846440399999999</v>
      </c>
      <c r="S618" s="198">
        <v>0</v>
      </c>
      <c r="T618" s="199">
        <f>S618*H618</f>
        <v>0</v>
      </c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R618" s="200" t="s">
        <v>240</v>
      </c>
      <c r="AT618" s="200" t="s">
        <v>154</v>
      </c>
      <c r="AU618" s="200" t="s">
        <v>87</v>
      </c>
      <c r="AY618" s="19" t="s">
        <v>152</v>
      </c>
      <c r="BE618" s="201">
        <f>IF(N618="základná",J618,0)</f>
        <v>0</v>
      </c>
      <c r="BF618" s="201">
        <f>IF(N618="znížená",J618,0)</f>
        <v>0</v>
      </c>
      <c r="BG618" s="201">
        <f>IF(N618="zákl. prenesená",J618,0)</f>
        <v>0</v>
      </c>
      <c r="BH618" s="201">
        <f>IF(N618="zníž. prenesená",J618,0)</f>
        <v>0</v>
      </c>
      <c r="BI618" s="201">
        <f>IF(N618="nulová",J618,0)</f>
        <v>0</v>
      </c>
      <c r="BJ618" s="19" t="s">
        <v>87</v>
      </c>
      <c r="BK618" s="202">
        <f>ROUND(I618*H618,3)</f>
        <v>0</v>
      </c>
      <c r="BL618" s="19" t="s">
        <v>240</v>
      </c>
      <c r="BM618" s="200" t="s">
        <v>1078</v>
      </c>
    </row>
    <row r="619" s="15" customFormat="1">
      <c r="A619" s="15"/>
      <c r="B619" s="220"/>
      <c r="C619" s="15"/>
      <c r="D619" s="204" t="s">
        <v>160</v>
      </c>
      <c r="E619" s="221" t="s">
        <v>1</v>
      </c>
      <c r="F619" s="222" t="s">
        <v>1079</v>
      </c>
      <c r="G619" s="15"/>
      <c r="H619" s="221" t="s">
        <v>1</v>
      </c>
      <c r="I619" s="223"/>
      <c r="J619" s="15"/>
      <c r="K619" s="15"/>
      <c r="L619" s="220"/>
      <c r="M619" s="224"/>
      <c r="N619" s="225"/>
      <c r="O619" s="225"/>
      <c r="P619" s="225"/>
      <c r="Q619" s="225"/>
      <c r="R619" s="225"/>
      <c r="S619" s="225"/>
      <c r="T619" s="226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T619" s="221" t="s">
        <v>160</v>
      </c>
      <c r="AU619" s="221" t="s">
        <v>87</v>
      </c>
      <c r="AV619" s="15" t="s">
        <v>79</v>
      </c>
      <c r="AW619" s="15" t="s">
        <v>30</v>
      </c>
      <c r="AX619" s="15" t="s">
        <v>75</v>
      </c>
      <c r="AY619" s="221" t="s">
        <v>152</v>
      </c>
    </row>
    <row r="620" s="13" customFormat="1">
      <c r="A620" s="13"/>
      <c r="B620" s="203"/>
      <c r="C620" s="13"/>
      <c r="D620" s="204" t="s">
        <v>160</v>
      </c>
      <c r="E620" s="205" t="s">
        <v>1</v>
      </c>
      <c r="F620" s="206" t="s">
        <v>1080</v>
      </c>
      <c r="G620" s="13"/>
      <c r="H620" s="207">
        <v>12.4</v>
      </c>
      <c r="I620" s="208"/>
      <c r="J620" s="13"/>
      <c r="K620" s="13"/>
      <c r="L620" s="203"/>
      <c r="M620" s="209"/>
      <c r="N620" s="210"/>
      <c r="O620" s="210"/>
      <c r="P620" s="210"/>
      <c r="Q620" s="210"/>
      <c r="R620" s="210"/>
      <c r="S620" s="210"/>
      <c r="T620" s="211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05" t="s">
        <v>160</v>
      </c>
      <c r="AU620" s="205" t="s">
        <v>87</v>
      </c>
      <c r="AV620" s="13" t="s">
        <v>87</v>
      </c>
      <c r="AW620" s="13" t="s">
        <v>30</v>
      </c>
      <c r="AX620" s="13" t="s">
        <v>75</v>
      </c>
      <c r="AY620" s="205" t="s">
        <v>152</v>
      </c>
    </row>
    <row r="621" s="13" customFormat="1">
      <c r="A621" s="13"/>
      <c r="B621" s="203"/>
      <c r="C621" s="13"/>
      <c r="D621" s="204" t="s">
        <v>160</v>
      </c>
      <c r="E621" s="205" t="s">
        <v>1</v>
      </c>
      <c r="F621" s="206" t="s">
        <v>1081</v>
      </c>
      <c r="G621" s="13"/>
      <c r="H621" s="207">
        <v>6.4500000000000002</v>
      </c>
      <c r="I621" s="208"/>
      <c r="J621" s="13"/>
      <c r="K621" s="13"/>
      <c r="L621" s="203"/>
      <c r="M621" s="209"/>
      <c r="N621" s="210"/>
      <c r="O621" s="210"/>
      <c r="P621" s="210"/>
      <c r="Q621" s="210"/>
      <c r="R621" s="210"/>
      <c r="S621" s="210"/>
      <c r="T621" s="211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05" t="s">
        <v>160</v>
      </c>
      <c r="AU621" s="205" t="s">
        <v>87</v>
      </c>
      <c r="AV621" s="13" t="s">
        <v>87</v>
      </c>
      <c r="AW621" s="13" t="s">
        <v>30</v>
      </c>
      <c r="AX621" s="13" t="s">
        <v>75</v>
      </c>
      <c r="AY621" s="205" t="s">
        <v>152</v>
      </c>
    </row>
    <row r="622" s="13" customFormat="1">
      <c r="A622" s="13"/>
      <c r="B622" s="203"/>
      <c r="C622" s="13"/>
      <c r="D622" s="204" t="s">
        <v>160</v>
      </c>
      <c r="E622" s="205" t="s">
        <v>1</v>
      </c>
      <c r="F622" s="206" t="s">
        <v>1082</v>
      </c>
      <c r="G622" s="13"/>
      <c r="H622" s="207">
        <v>10.43</v>
      </c>
      <c r="I622" s="208"/>
      <c r="J622" s="13"/>
      <c r="K622" s="13"/>
      <c r="L622" s="203"/>
      <c r="M622" s="209"/>
      <c r="N622" s="210"/>
      <c r="O622" s="210"/>
      <c r="P622" s="210"/>
      <c r="Q622" s="210"/>
      <c r="R622" s="210"/>
      <c r="S622" s="210"/>
      <c r="T622" s="211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05" t="s">
        <v>160</v>
      </c>
      <c r="AU622" s="205" t="s">
        <v>87</v>
      </c>
      <c r="AV622" s="13" t="s">
        <v>87</v>
      </c>
      <c r="AW622" s="13" t="s">
        <v>30</v>
      </c>
      <c r="AX622" s="13" t="s">
        <v>75</v>
      </c>
      <c r="AY622" s="205" t="s">
        <v>152</v>
      </c>
    </row>
    <row r="623" s="15" customFormat="1">
      <c r="A623" s="15"/>
      <c r="B623" s="220"/>
      <c r="C623" s="15"/>
      <c r="D623" s="204" t="s">
        <v>160</v>
      </c>
      <c r="E623" s="221" t="s">
        <v>1</v>
      </c>
      <c r="F623" s="222" t="s">
        <v>1083</v>
      </c>
      <c r="G623" s="15"/>
      <c r="H623" s="221" t="s">
        <v>1</v>
      </c>
      <c r="I623" s="223"/>
      <c r="J623" s="15"/>
      <c r="K623" s="15"/>
      <c r="L623" s="220"/>
      <c r="M623" s="224"/>
      <c r="N623" s="225"/>
      <c r="O623" s="225"/>
      <c r="P623" s="225"/>
      <c r="Q623" s="225"/>
      <c r="R623" s="225"/>
      <c r="S623" s="225"/>
      <c r="T623" s="226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T623" s="221" t="s">
        <v>160</v>
      </c>
      <c r="AU623" s="221" t="s">
        <v>87</v>
      </c>
      <c r="AV623" s="15" t="s">
        <v>79</v>
      </c>
      <c r="AW623" s="15" t="s">
        <v>30</v>
      </c>
      <c r="AX623" s="15" t="s">
        <v>75</v>
      </c>
      <c r="AY623" s="221" t="s">
        <v>152</v>
      </c>
    </row>
    <row r="624" s="13" customFormat="1">
      <c r="A624" s="13"/>
      <c r="B624" s="203"/>
      <c r="C624" s="13"/>
      <c r="D624" s="204" t="s">
        <v>160</v>
      </c>
      <c r="E624" s="205" t="s">
        <v>1</v>
      </c>
      <c r="F624" s="206" t="s">
        <v>1084</v>
      </c>
      <c r="G624" s="13"/>
      <c r="H624" s="207">
        <v>13.9</v>
      </c>
      <c r="I624" s="208"/>
      <c r="J624" s="13"/>
      <c r="K624" s="13"/>
      <c r="L624" s="203"/>
      <c r="M624" s="209"/>
      <c r="N624" s="210"/>
      <c r="O624" s="210"/>
      <c r="P624" s="210"/>
      <c r="Q624" s="210"/>
      <c r="R624" s="210"/>
      <c r="S624" s="210"/>
      <c r="T624" s="211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05" t="s">
        <v>160</v>
      </c>
      <c r="AU624" s="205" t="s">
        <v>87</v>
      </c>
      <c r="AV624" s="13" t="s">
        <v>87</v>
      </c>
      <c r="AW624" s="13" t="s">
        <v>30</v>
      </c>
      <c r="AX624" s="13" t="s">
        <v>75</v>
      </c>
      <c r="AY624" s="205" t="s">
        <v>152</v>
      </c>
    </row>
    <row r="625" s="14" customFormat="1">
      <c r="A625" s="14"/>
      <c r="B625" s="212"/>
      <c r="C625" s="14"/>
      <c r="D625" s="204" t="s">
        <v>160</v>
      </c>
      <c r="E625" s="213" t="s">
        <v>1</v>
      </c>
      <c r="F625" s="214" t="s">
        <v>164</v>
      </c>
      <c r="G625" s="14"/>
      <c r="H625" s="215">
        <v>43.18</v>
      </c>
      <c r="I625" s="216"/>
      <c r="J625" s="14"/>
      <c r="K625" s="14"/>
      <c r="L625" s="212"/>
      <c r="M625" s="217"/>
      <c r="N625" s="218"/>
      <c r="O625" s="218"/>
      <c r="P625" s="218"/>
      <c r="Q625" s="218"/>
      <c r="R625" s="218"/>
      <c r="S625" s="218"/>
      <c r="T625" s="219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13" t="s">
        <v>160</v>
      </c>
      <c r="AU625" s="213" t="s">
        <v>87</v>
      </c>
      <c r="AV625" s="14" t="s">
        <v>158</v>
      </c>
      <c r="AW625" s="14" t="s">
        <v>30</v>
      </c>
      <c r="AX625" s="14" t="s">
        <v>79</v>
      </c>
      <c r="AY625" s="213" t="s">
        <v>152</v>
      </c>
    </row>
    <row r="626" s="2" customFormat="1" ht="24.15" customHeight="1">
      <c r="A626" s="38"/>
      <c r="B626" s="188"/>
      <c r="C626" s="189" t="s">
        <v>1085</v>
      </c>
      <c r="D626" s="189" t="s">
        <v>154</v>
      </c>
      <c r="E626" s="190" t="s">
        <v>1086</v>
      </c>
      <c r="F626" s="191" t="s">
        <v>1087</v>
      </c>
      <c r="G626" s="192" t="s">
        <v>227</v>
      </c>
      <c r="H626" s="193">
        <v>39.890000000000001</v>
      </c>
      <c r="I626" s="194"/>
      <c r="J626" s="193">
        <f>ROUND(I626*H626,3)</f>
        <v>0</v>
      </c>
      <c r="K626" s="195"/>
      <c r="L626" s="39"/>
      <c r="M626" s="196" t="s">
        <v>1</v>
      </c>
      <c r="N626" s="197" t="s">
        <v>41</v>
      </c>
      <c r="O626" s="82"/>
      <c r="P626" s="198">
        <f>O626*H626</f>
        <v>0</v>
      </c>
      <c r="Q626" s="198">
        <v>0.0037799999999999999</v>
      </c>
      <c r="R626" s="198">
        <f>Q626*H626</f>
        <v>0.15078420000000001</v>
      </c>
      <c r="S626" s="198">
        <v>0</v>
      </c>
      <c r="T626" s="199">
        <f>S626*H626</f>
        <v>0</v>
      </c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R626" s="200" t="s">
        <v>240</v>
      </c>
      <c r="AT626" s="200" t="s">
        <v>154</v>
      </c>
      <c r="AU626" s="200" t="s">
        <v>87</v>
      </c>
      <c r="AY626" s="19" t="s">
        <v>152</v>
      </c>
      <c r="BE626" s="201">
        <f>IF(N626="základná",J626,0)</f>
        <v>0</v>
      </c>
      <c r="BF626" s="201">
        <f>IF(N626="znížená",J626,0)</f>
        <v>0</v>
      </c>
      <c r="BG626" s="201">
        <f>IF(N626="zákl. prenesená",J626,0)</f>
        <v>0</v>
      </c>
      <c r="BH626" s="201">
        <f>IF(N626="zníž. prenesená",J626,0)</f>
        <v>0</v>
      </c>
      <c r="BI626" s="201">
        <f>IF(N626="nulová",J626,0)</f>
        <v>0</v>
      </c>
      <c r="BJ626" s="19" t="s">
        <v>87</v>
      </c>
      <c r="BK626" s="202">
        <f>ROUND(I626*H626,3)</f>
        <v>0</v>
      </c>
      <c r="BL626" s="19" t="s">
        <v>240</v>
      </c>
      <c r="BM626" s="200" t="s">
        <v>1088</v>
      </c>
    </row>
    <row r="627" s="15" customFormat="1">
      <c r="A627" s="15"/>
      <c r="B627" s="220"/>
      <c r="C627" s="15"/>
      <c r="D627" s="204" t="s">
        <v>160</v>
      </c>
      <c r="E627" s="221" t="s">
        <v>1</v>
      </c>
      <c r="F627" s="222" t="s">
        <v>1079</v>
      </c>
      <c r="G627" s="15"/>
      <c r="H627" s="221" t="s">
        <v>1</v>
      </c>
      <c r="I627" s="223"/>
      <c r="J627" s="15"/>
      <c r="K627" s="15"/>
      <c r="L627" s="220"/>
      <c r="M627" s="224"/>
      <c r="N627" s="225"/>
      <c r="O627" s="225"/>
      <c r="P627" s="225"/>
      <c r="Q627" s="225"/>
      <c r="R627" s="225"/>
      <c r="S627" s="225"/>
      <c r="T627" s="226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T627" s="221" t="s">
        <v>160</v>
      </c>
      <c r="AU627" s="221" t="s">
        <v>87</v>
      </c>
      <c r="AV627" s="15" t="s">
        <v>79</v>
      </c>
      <c r="AW627" s="15" t="s">
        <v>30</v>
      </c>
      <c r="AX627" s="15" t="s">
        <v>75</v>
      </c>
      <c r="AY627" s="221" t="s">
        <v>152</v>
      </c>
    </row>
    <row r="628" s="13" customFormat="1">
      <c r="A628" s="13"/>
      <c r="B628" s="203"/>
      <c r="C628" s="13"/>
      <c r="D628" s="204" t="s">
        <v>160</v>
      </c>
      <c r="E628" s="205" t="s">
        <v>1</v>
      </c>
      <c r="F628" s="206" t="s">
        <v>535</v>
      </c>
      <c r="G628" s="13"/>
      <c r="H628" s="207">
        <v>39.890000000000001</v>
      </c>
      <c r="I628" s="208"/>
      <c r="J628" s="13"/>
      <c r="K628" s="13"/>
      <c r="L628" s="203"/>
      <c r="M628" s="209"/>
      <c r="N628" s="210"/>
      <c r="O628" s="210"/>
      <c r="P628" s="210"/>
      <c r="Q628" s="210"/>
      <c r="R628" s="210"/>
      <c r="S628" s="210"/>
      <c r="T628" s="211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05" t="s">
        <v>160</v>
      </c>
      <c r="AU628" s="205" t="s">
        <v>87</v>
      </c>
      <c r="AV628" s="13" t="s">
        <v>87</v>
      </c>
      <c r="AW628" s="13" t="s">
        <v>30</v>
      </c>
      <c r="AX628" s="13" t="s">
        <v>79</v>
      </c>
      <c r="AY628" s="205" t="s">
        <v>152</v>
      </c>
    </row>
    <row r="629" s="2" customFormat="1" ht="24.15" customHeight="1">
      <c r="A629" s="38"/>
      <c r="B629" s="188"/>
      <c r="C629" s="235" t="s">
        <v>1089</v>
      </c>
      <c r="D629" s="235" t="s">
        <v>378</v>
      </c>
      <c r="E629" s="236" t="s">
        <v>1090</v>
      </c>
      <c r="F629" s="237" t="s">
        <v>1091</v>
      </c>
      <c r="G629" s="238" t="s">
        <v>227</v>
      </c>
      <c r="H629" s="239">
        <v>46.295000000000002</v>
      </c>
      <c r="I629" s="240"/>
      <c r="J629" s="239">
        <f>ROUND(I629*H629,3)</f>
        <v>0</v>
      </c>
      <c r="K629" s="241"/>
      <c r="L629" s="242"/>
      <c r="M629" s="243" t="s">
        <v>1</v>
      </c>
      <c r="N629" s="244" t="s">
        <v>41</v>
      </c>
      <c r="O629" s="82"/>
      <c r="P629" s="198">
        <f>O629*H629</f>
        <v>0</v>
      </c>
      <c r="Q629" s="198">
        <v>0.017999999999999999</v>
      </c>
      <c r="R629" s="198">
        <f>Q629*H629</f>
        <v>0.83331</v>
      </c>
      <c r="S629" s="198">
        <v>0</v>
      </c>
      <c r="T629" s="199">
        <f>S629*H629</f>
        <v>0</v>
      </c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R629" s="200" t="s">
        <v>195</v>
      </c>
      <c r="AT629" s="200" t="s">
        <v>378</v>
      </c>
      <c r="AU629" s="200" t="s">
        <v>87</v>
      </c>
      <c r="AY629" s="19" t="s">
        <v>152</v>
      </c>
      <c r="BE629" s="201">
        <f>IF(N629="základná",J629,0)</f>
        <v>0</v>
      </c>
      <c r="BF629" s="201">
        <f>IF(N629="znížená",J629,0)</f>
        <v>0</v>
      </c>
      <c r="BG629" s="201">
        <f>IF(N629="zákl. prenesená",J629,0)</f>
        <v>0</v>
      </c>
      <c r="BH629" s="201">
        <f>IF(N629="zníž. prenesená",J629,0)</f>
        <v>0</v>
      </c>
      <c r="BI629" s="201">
        <f>IF(N629="nulová",J629,0)</f>
        <v>0</v>
      </c>
      <c r="BJ629" s="19" t="s">
        <v>87</v>
      </c>
      <c r="BK629" s="202">
        <f>ROUND(I629*H629,3)</f>
        <v>0</v>
      </c>
      <c r="BL629" s="19" t="s">
        <v>158</v>
      </c>
      <c r="BM629" s="200" t="s">
        <v>1092</v>
      </c>
    </row>
    <row r="630" s="15" customFormat="1">
      <c r="A630" s="15"/>
      <c r="B630" s="220"/>
      <c r="C630" s="15"/>
      <c r="D630" s="204" t="s">
        <v>160</v>
      </c>
      <c r="E630" s="221" t="s">
        <v>1</v>
      </c>
      <c r="F630" s="222" t="s">
        <v>1093</v>
      </c>
      <c r="G630" s="15"/>
      <c r="H630" s="221" t="s">
        <v>1</v>
      </c>
      <c r="I630" s="223"/>
      <c r="J630" s="15"/>
      <c r="K630" s="15"/>
      <c r="L630" s="220"/>
      <c r="M630" s="224"/>
      <c r="N630" s="225"/>
      <c r="O630" s="225"/>
      <c r="P630" s="225"/>
      <c r="Q630" s="225"/>
      <c r="R630" s="225"/>
      <c r="S630" s="225"/>
      <c r="T630" s="226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T630" s="221" t="s">
        <v>160</v>
      </c>
      <c r="AU630" s="221" t="s">
        <v>87</v>
      </c>
      <c r="AV630" s="15" t="s">
        <v>79</v>
      </c>
      <c r="AW630" s="15" t="s">
        <v>30</v>
      </c>
      <c r="AX630" s="15" t="s">
        <v>75</v>
      </c>
      <c r="AY630" s="221" t="s">
        <v>152</v>
      </c>
    </row>
    <row r="631" s="13" customFormat="1">
      <c r="A631" s="13"/>
      <c r="B631" s="203"/>
      <c r="C631" s="13"/>
      <c r="D631" s="204" t="s">
        <v>160</v>
      </c>
      <c r="E631" s="205" t="s">
        <v>1</v>
      </c>
      <c r="F631" s="206" t="s">
        <v>1094</v>
      </c>
      <c r="G631" s="13"/>
      <c r="H631" s="207">
        <v>43.878999999999998</v>
      </c>
      <c r="I631" s="208"/>
      <c r="J631" s="13"/>
      <c r="K631" s="13"/>
      <c r="L631" s="203"/>
      <c r="M631" s="209"/>
      <c r="N631" s="210"/>
      <c r="O631" s="210"/>
      <c r="P631" s="210"/>
      <c r="Q631" s="210"/>
      <c r="R631" s="210"/>
      <c r="S631" s="210"/>
      <c r="T631" s="211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05" t="s">
        <v>160</v>
      </c>
      <c r="AU631" s="205" t="s">
        <v>87</v>
      </c>
      <c r="AV631" s="13" t="s">
        <v>87</v>
      </c>
      <c r="AW631" s="13" t="s">
        <v>30</v>
      </c>
      <c r="AX631" s="13" t="s">
        <v>75</v>
      </c>
      <c r="AY631" s="205" t="s">
        <v>152</v>
      </c>
    </row>
    <row r="632" s="13" customFormat="1">
      <c r="A632" s="13"/>
      <c r="B632" s="203"/>
      <c r="C632" s="13"/>
      <c r="D632" s="204" t="s">
        <v>160</v>
      </c>
      <c r="E632" s="205" t="s">
        <v>1</v>
      </c>
      <c r="F632" s="206" t="s">
        <v>1095</v>
      </c>
      <c r="G632" s="13"/>
      <c r="H632" s="207">
        <v>2.4159999999999999</v>
      </c>
      <c r="I632" s="208"/>
      <c r="J632" s="13"/>
      <c r="K632" s="13"/>
      <c r="L632" s="203"/>
      <c r="M632" s="209"/>
      <c r="N632" s="210"/>
      <c r="O632" s="210"/>
      <c r="P632" s="210"/>
      <c r="Q632" s="210"/>
      <c r="R632" s="210"/>
      <c r="S632" s="210"/>
      <c r="T632" s="211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05" t="s">
        <v>160</v>
      </c>
      <c r="AU632" s="205" t="s">
        <v>87</v>
      </c>
      <c r="AV632" s="13" t="s">
        <v>87</v>
      </c>
      <c r="AW632" s="13" t="s">
        <v>30</v>
      </c>
      <c r="AX632" s="13" t="s">
        <v>75</v>
      </c>
      <c r="AY632" s="205" t="s">
        <v>152</v>
      </c>
    </row>
    <row r="633" s="14" customFormat="1">
      <c r="A633" s="14"/>
      <c r="B633" s="212"/>
      <c r="C633" s="14"/>
      <c r="D633" s="204" t="s">
        <v>160</v>
      </c>
      <c r="E633" s="213" t="s">
        <v>1</v>
      </c>
      <c r="F633" s="214" t="s">
        <v>164</v>
      </c>
      <c r="G633" s="14"/>
      <c r="H633" s="215">
        <v>46.294999999999995</v>
      </c>
      <c r="I633" s="216"/>
      <c r="J633" s="14"/>
      <c r="K633" s="14"/>
      <c r="L633" s="212"/>
      <c r="M633" s="217"/>
      <c r="N633" s="218"/>
      <c r="O633" s="218"/>
      <c r="P633" s="218"/>
      <c r="Q633" s="218"/>
      <c r="R633" s="218"/>
      <c r="S633" s="218"/>
      <c r="T633" s="219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13" t="s">
        <v>160</v>
      </c>
      <c r="AU633" s="213" t="s">
        <v>87</v>
      </c>
      <c r="AV633" s="14" t="s">
        <v>158</v>
      </c>
      <c r="AW633" s="14" t="s">
        <v>30</v>
      </c>
      <c r="AX633" s="14" t="s">
        <v>79</v>
      </c>
      <c r="AY633" s="213" t="s">
        <v>152</v>
      </c>
    </row>
    <row r="634" s="2" customFormat="1" ht="33" customHeight="1">
      <c r="A634" s="38"/>
      <c r="B634" s="188"/>
      <c r="C634" s="189" t="s">
        <v>1096</v>
      </c>
      <c r="D634" s="189" t="s">
        <v>154</v>
      </c>
      <c r="E634" s="190" t="s">
        <v>1097</v>
      </c>
      <c r="F634" s="191" t="s">
        <v>1098</v>
      </c>
      <c r="G634" s="192" t="s">
        <v>227</v>
      </c>
      <c r="H634" s="193">
        <v>43.340000000000003</v>
      </c>
      <c r="I634" s="194"/>
      <c r="J634" s="193">
        <f>ROUND(I634*H634,3)</f>
        <v>0</v>
      </c>
      <c r="K634" s="195"/>
      <c r="L634" s="39"/>
      <c r="M634" s="196" t="s">
        <v>1</v>
      </c>
      <c r="N634" s="197" t="s">
        <v>41</v>
      </c>
      <c r="O634" s="82"/>
      <c r="P634" s="198">
        <f>O634*H634</f>
        <v>0</v>
      </c>
      <c r="Q634" s="198">
        <v>0.0032000000000000002</v>
      </c>
      <c r="R634" s="198">
        <f>Q634*H634</f>
        <v>0.13868800000000001</v>
      </c>
      <c r="S634" s="198">
        <v>0</v>
      </c>
      <c r="T634" s="199">
        <f>S634*H634</f>
        <v>0</v>
      </c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R634" s="200" t="s">
        <v>240</v>
      </c>
      <c r="AT634" s="200" t="s">
        <v>154</v>
      </c>
      <c r="AU634" s="200" t="s">
        <v>87</v>
      </c>
      <c r="AY634" s="19" t="s">
        <v>152</v>
      </c>
      <c r="BE634" s="201">
        <f>IF(N634="základná",J634,0)</f>
        <v>0</v>
      </c>
      <c r="BF634" s="201">
        <f>IF(N634="znížená",J634,0)</f>
        <v>0</v>
      </c>
      <c r="BG634" s="201">
        <f>IF(N634="zákl. prenesená",J634,0)</f>
        <v>0</v>
      </c>
      <c r="BH634" s="201">
        <f>IF(N634="zníž. prenesená",J634,0)</f>
        <v>0</v>
      </c>
      <c r="BI634" s="201">
        <f>IF(N634="nulová",J634,0)</f>
        <v>0</v>
      </c>
      <c r="BJ634" s="19" t="s">
        <v>87</v>
      </c>
      <c r="BK634" s="202">
        <f>ROUND(I634*H634,3)</f>
        <v>0</v>
      </c>
      <c r="BL634" s="19" t="s">
        <v>240</v>
      </c>
      <c r="BM634" s="200" t="s">
        <v>1099</v>
      </c>
    </row>
    <row r="635" s="15" customFormat="1">
      <c r="A635" s="15"/>
      <c r="B635" s="220"/>
      <c r="C635" s="15"/>
      <c r="D635" s="204" t="s">
        <v>160</v>
      </c>
      <c r="E635" s="221" t="s">
        <v>1</v>
      </c>
      <c r="F635" s="222" t="s">
        <v>175</v>
      </c>
      <c r="G635" s="15"/>
      <c r="H635" s="221" t="s">
        <v>1</v>
      </c>
      <c r="I635" s="223"/>
      <c r="J635" s="15"/>
      <c r="K635" s="15"/>
      <c r="L635" s="220"/>
      <c r="M635" s="224"/>
      <c r="N635" s="225"/>
      <c r="O635" s="225"/>
      <c r="P635" s="225"/>
      <c r="Q635" s="225"/>
      <c r="R635" s="225"/>
      <c r="S635" s="225"/>
      <c r="T635" s="226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21" t="s">
        <v>160</v>
      </c>
      <c r="AU635" s="221" t="s">
        <v>87</v>
      </c>
      <c r="AV635" s="15" t="s">
        <v>79</v>
      </c>
      <c r="AW635" s="15" t="s">
        <v>30</v>
      </c>
      <c r="AX635" s="15" t="s">
        <v>75</v>
      </c>
      <c r="AY635" s="221" t="s">
        <v>152</v>
      </c>
    </row>
    <row r="636" s="13" customFormat="1">
      <c r="A636" s="13"/>
      <c r="B636" s="203"/>
      <c r="C636" s="13"/>
      <c r="D636" s="204" t="s">
        <v>160</v>
      </c>
      <c r="E636" s="205" t="s">
        <v>1</v>
      </c>
      <c r="F636" s="206" t="s">
        <v>1100</v>
      </c>
      <c r="G636" s="13"/>
      <c r="H636" s="207">
        <v>43.340000000000003</v>
      </c>
      <c r="I636" s="208"/>
      <c r="J636" s="13"/>
      <c r="K636" s="13"/>
      <c r="L636" s="203"/>
      <c r="M636" s="209"/>
      <c r="N636" s="210"/>
      <c r="O636" s="210"/>
      <c r="P636" s="210"/>
      <c r="Q636" s="210"/>
      <c r="R636" s="210"/>
      <c r="S636" s="210"/>
      <c r="T636" s="211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05" t="s">
        <v>160</v>
      </c>
      <c r="AU636" s="205" t="s">
        <v>87</v>
      </c>
      <c r="AV636" s="13" t="s">
        <v>87</v>
      </c>
      <c r="AW636" s="13" t="s">
        <v>30</v>
      </c>
      <c r="AX636" s="13" t="s">
        <v>79</v>
      </c>
      <c r="AY636" s="205" t="s">
        <v>152</v>
      </c>
    </row>
    <row r="637" s="2" customFormat="1" ht="24.15" customHeight="1">
      <c r="A637" s="38"/>
      <c r="B637" s="188"/>
      <c r="C637" s="235" t="s">
        <v>1101</v>
      </c>
      <c r="D637" s="235" t="s">
        <v>378</v>
      </c>
      <c r="E637" s="236" t="s">
        <v>1102</v>
      </c>
      <c r="F637" s="237" t="s">
        <v>1103</v>
      </c>
      <c r="G637" s="238" t="s">
        <v>227</v>
      </c>
      <c r="H637" s="239">
        <v>46.966999999999999</v>
      </c>
      <c r="I637" s="240"/>
      <c r="J637" s="239">
        <f>ROUND(I637*H637,3)</f>
        <v>0</v>
      </c>
      <c r="K637" s="241"/>
      <c r="L637" s="242"/>
      <c r="M637" s="243" t="s">
        <v>1</v>
      </c>
      <c r="N637" s="244" t="s">
        <v>41</v>
      </c>
      <c r="O637" s="82"/>
      <c r="P637" s="198">
        <f>O637*H637</f>
        <v>0</v>
      </c>
      <c r="Q637" s="198">
        <v>0.0178</v>
      </c>
      <c r="R637" s="198">
        <f>Q637*H637</f>
        <v>0.83601259999999999</v>
      </c>
      <c r="S637" s="198">
        <v>0</v>
      </c>
      <c r="T637" s="199">
        <f>S637*H637</f>
        <v>0</v>
      </c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R637" s="200" t="s">
        <v>331</v>
      </c>
      <c r="AT637" s="200" t="s">
        <v>378</v>
      </c>
      <c r="AU637" s="200" t="s">
        <v>87</v>
      </c>
      <c r="AY637" s="19" t="s">
        <v>152</v>
      </c>
      <c r="BE637" s="201">
        <f>IF(N637="základná",J637,0)</f>
        <v>0</v>
      </c>
      <c r="BF637" s="201">
        <f>IF(N637="znížená",J637,0)</f>
        <v>0</v>
      </c>
      <c r="BG637" s="201">
        <f>IF(N637="zákl. prenesená",J637,0)</f>
        <v>0</v>
      </c>
      <c r="BH637" s="201">
        <f>IF(N637="zníž. prenesená",J637,0)</f>
        <v>0</v>
      </c>
      <c r="BI637" s="201">
        <f>IF(N637="nulová",J637,0)</f>
        <v>0</v>
      </c>
      <c r="BJ637" s="19" t="s">
        <v>87</v>
      </c>
      <c r="BK637" s="202">
        <f>ROUND(I637*H637,3)</f>
        <v>0</v>
      </c>
      <c r="BL637" s="19" t="s">
        <v>240</v>
      </c>
      <c r="BM637" s="200" t="s">
        <v>1104</v>
      </c>
    </row>
    <row r="638" s="13" customFormat="1">
      <c r="A638" s="13"/>
      <c r="B638" s="203"/>
      <c r="C638" s="13"/>
      <c r="D638" s="204" t="s">
        <v>160</v>
      </c>
      <c r="E638" s="205" t="s">
        <v>1</v>
      </c>
      <c r="F638" s="206" t="s">
        <v>1105</v>
      </c>
      <c r="G638" s="13"/>
      <c r="H638" s="207">
        <v>45.506999999999998</v>
      </c>
      <c r="I638" s="208"/>
      <c r="J638" s="13"/>
      <c r="K638" s="13"/>
      <c r="L638" s="203"/>
      <c r="M638" s="209"/>
      <c r="N638" s="210"/>
      <c r="O638" s="210"/>
      <c r="P638" s="210"/>
      <c r="Q638" s="210"/>
      <c r="R638" s="210"/>
      <c r="S638" s="210"/>
      <c r="T638" s="211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05" t="s">
        <v>160</v>
      </c>
      <c r="AU638" s="205" t="s">
        <v>87</v>
      </c>
      <c r="AV638" s="13" t="s">
        <v>87</v>
      </c>
      <c r="AW638" s="13" t="s">
        <v>30</v>
      </c>
      <c r="AX638" s="13" t="s">
        <v>75</v>
      </c>
      <c r="AY638" s="205" t="s">
        <v>152</v>
      </c>
    </row>
    <row r="639" s="13" customFormat="1">
      <c r="A639" s="13"/>
      <c r="B639" s="203"/>
      <c r="C639" s="13"/>
      <c r="D639" s="204" t="s">
        <v>160</v>
      </c>
      <c r="E639" s="205" t="s">
        <v>1</v>
      </c>
      <c r="F639" s="206" t="s">
        <v>1106</v>
      </c>
      <c r="G639" s="13"/>
      <c r="H639" s="207">
        <v>1.46</v>
      </c>
      <c r="I639" s="208"/>
      <c r="J639" s="13"/>
      <c r="K639" s="13"/>
      <c r="L639" s="203"/>
      <c r="M639" s="209"/>
      <c r="N639" s="210"/>
      <c r="O639" s="210"/>
      <c r="P639" s="210"/>
      <c r="Q639" s="210"/>
      <c r="R639" s="210"/>
      <c r="S639" s="210"/>
      <c r="T639" s="211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05" t="s">
        <v>160</v>
      </c>
      <c r="AU639" s="205" t="s">
        <v>87</v>
      </c>
      <c r="AV639" s="13" t="s">
        <v>87</v>
      </c>
      <c r="AW639" s="13" t="s">
        <v>30</v>
      </c>
      <c r="AX639" s="13" t="s">
        <v>75</v>
      </c>
      <c r="AY639" s="205" t="s">
        <v>152</v>
      </c>
    </row>
    <row r="640" s="14" customFormat="1">
      <c r="A640" s="14"/>
      <c r="B640" s="212"/>
      <c r="C640" s="14"/>
      <c r="D640" s="204" t="s">
        <v>160</v>
      </c>
      <c r="E640" s="213" t="s">
        <v>1</v>
      </c>
      <c r="F640" s="214" t="s">
        <v>164</v>
      </c>
      <c r="G640" s="14"/>
      <c r="H640" s="215">
        <v>46.966999999999999</v>
      </c>
      <c r="I640" s="216"/>
      <c r="J640" s="14"/>
      <c r="K640" s="14"/>
      <c r="L640" s="212"/>
      <c r="M640" s="217"/>
      <c r="N640" s="218"/>
      <c r="O640" s="218"/>
      <c r="P640" s="218"/>
      <c r="Q640" s="218"/>
      <c r="R640" s="218"/>
      <c r="S640" s="218"/>
      <c r="T640" s="219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13" t="s">
        <v>160</v>
      </c>
      <c r="AU640" s="213" t="s">
        <v>87</v>
      </c>
      <c r="AV640" s="14" t="s">
        <v>158</v>
      </c>
      <c r="AW640" s="14" t="s">
        <v>30</v>
      </c>
      <c r="AX640" s="14" t="s">
        <v>79</v>
      </c>
      <c r="AY640" s="213" t="s">
        <v>152</v>
      </c>
    </row>
    <row r="641" s="2" customFormat="1" ht="21.75" customHeight="1">
      <c r="A641" s="38"/>
      <c r="B641" s="188"/>
      <c r="C641" s="189" t="s">
        <v>1107</v>
      </c>
      <c r="D641" s="189" t="s">
        <v>154</v>
      </c>
      <c r="E641" s="190" t="s">
        <v>1108</v>
      </c>
      <c r="F641" s="191" t="s">
        <v>1109</v>
      </c>
      <c r="G641" s="192" t="s">
        <v>444</v>
      </c>
      <c r="H641" s="193">
        <v>43.18</v>
      </c>
      <c r="I641" s="194"/>
      <c r="J641" s="193">
        <f>ROUND(I641*H641,3)</f>
        <v>0</v>
      </c>
      <c r="K641" s="195"/>
      <c r="L641" s="39"/>
      <c r="M641" s="196" t="s">
        <v>1</v>
      </c>
      <c r="N641" s="197" t="s">
        <v>41</v>
      </c>
      <c r="O641" s="82"/>
      <c r="P641" s="198">
        <f>O641*H641</f>
        <v>0</v>
      </c>
      <c r="Q641" s="198">
        <v>0.0084639999999999993</v>
      </c>
      <c r="R641" s="198">
        <f>Q641*H641</f>
        <v>0.36547551999999994</v>
      </c>
      <c r="S641" s="198">
        <v>0</v>
      </c>
      <c r="T641" s="199">
        <f>S641*H641</f>
        <v>0</v>
      </c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R641" s="200" t="s">
        <v>240</v>
      </c>
      <c r="AT641" s="200" t="s">
        <v>154</v>
      </c>
      <c r="AU641" s="200" t="s">
        <v>87</v>
      </c>
      <c r="AY641" s="19" t="s">
        <v>152</v>
      </c>
      <c r="BE641" s="201">
        <f>IF(N641="základná",J641,0)</f>
        <v>0</v>
      </c>
      <c r="BF641" s="201">
        <f>IF(N641="znížená",J641,0)</f>
        <v>0</v>
      </c>
      <c r="BG641" s="201">
        <f>IF(N641="zákl. prenesená",J641,0)</f>
        <v>0</v>
      </c>
      <c r="BH641" s="201">
        <f>IF(N641="zníž. prenesená",J641,0)</f>
        <v>0</v>
      </c>
      <c r="BI641" s="201">
        <f>IF(N641="nulová",J641,0)</f>
        <v>0</v>
      </c>
      <c r="BJ641" s="19" t="s">
        <v>87</v>
      </c>
      <c r="BK641" s="202">
        <f>ROUND(I641*H641,3)</f>
        <v>0</v>
      </c>
      <c r="BL641" s="19" t="s">
        <v>240</v>
      </c>
      <c r="BM641" s="200" t="s">
        <v>1110</v>
      </c>
    </row>
    <row r="642" s="2" customFormat="1" ht="16.5" customHeight="1">
      <c r="A642" s="38"/>
      <c r="B642" s="188"/>
      <c r="C642" s="189" t="s">
        <v>1111</v>
      </c>
      <c r="D642" s="189" t="s">
        <v>154</v>
      </c>
      <c r="E642" s="190" t="s">
        <v>1112</v>
      </c>
      <c r="F642" s="191" t="s">
        <v>1113</v>
      </c>
      <c r="G642" s="192" t="s">
        <v>444</v>
      </c>
      <c r="H642" s="193">
        <v>8</v>
      </c>
      <c r="I642" s="194"/>
      <c r="J642" s="193">
        <f>ROUND(I642*H642,3)</f>
        <v>0</v>
      </c>
      <c r="K642" s="195"/>
      <c r="L642" s="39"/>
      <c r="M642" s="196" t="s">
        <v>1</v>
      </c>
      <c r="N642" s="197" t="s">
        <v>41</v>
      </c>
      <c r="O642" s="82"/>
      <c r="P642" s="198">
        <f>O642*H642</f>
        <v>0</v>
      </c>
      <c r="Q642" s="198">
        <v>1.2500000000000001E-05</v>
      </c>
      <c r="R642" s="198">
        <f>Q642*H642</f>
        <v>0.00010000000000000001</v>
      </c>
      <c r="S642" s="198">
        <v>0</v>
      </c>
      <c r="T642" s="199">
        <f>S642*H642</f>
        <v>0</v>
      </c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R642" s="200" t="s">
        <v>240</v>
      </c>
      <c r="AT642" s="200" t="s">
        <v>154</v>
      </c>
      <c r="AU642" s="200" t="s">
        <v>87</v>
      </c>
      <c r="AY642" s="19" t="s">
        <v>152</v>
      </c>
      <c r="BE642" s="201">
        <f>IF(N642="základná",J642,0)</f>
        <v>0</v>
      </c>
      <c r="BF642" s="201">
        <f>IF(N642="znížená",J642,0)</f>
        <v>0</v>
      </c>
      <c r="BG642" s="201">
        <f>IF(N642="zákl. prenesená",J642,0)</f>
        <v>0</v>
      </c>
      <c r="BH642" s="201">
        <f>IF(N642="zníž. prenesená",J642,0)</f>
        <v>0</v>
      </c>
      <c r="BI642" s="201">
        <f>IF(N642="nulová",J642,0)</f>
        <v>0</v>
      </c>
      <c r="BJ642" s="19" t="s">
        <v>87</v>
      </c>
      <c r="BK642" s="202">
        <f>ROUND(I642*H642,3)</f>
        <v>0</v>
      </c>
      <c r="BL642" s="19" t="s">
        <v>240</v>
      </c>
      <c r="BM642" s="200" t="s">
        <v>1114</v>
      </c>
    </row>
    <row r="643" s="13" customFormat="1">
      <c r="A643" s="13"/>
      <c r="B643" s="203"/>
      <c r="C643" s="13"/>
      <c r="D643" s="204" t="s">
        <v>160</v>
      </c>
      <c r="E643" s="205" t="s">
        <v>1</v>
      </c>
      <c r="F643" s="206" t="s">
        <v>1115</v>
      </c>
      <c r="G643" s="13"/>
      <c r="H643" s="207">
        <v>8</v>
      </c>
      <c r="I643" s="208"/>
      <c r="J643" s="13"/>
      <c r="K643" s="13"/>
      <c r="L643" s="203"/>
      <c r="M643" s="209"/>
      <c r="N643" s="210"/>
      <c r="O643" s="210"/>
      <c r="P643" s="210"/>
      <c r="Q643" s="210"/>
      <c r="R643" s="210"/>
      <c r="S643" s="210"/>
      <c r="T643" s="211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05" t="s">
        <v>160</v>
      </c>
      <c r="AU643" s="205" t="s">
        <v>87</v>
      </c>
      <c r="AV643" s="13" t="s">
        <v>87</v>
      </c>
      <c r="AW643" s="13" t="s">
        <v>30</v>
      </c>
      <c r="AX643" s="13" t="s">
        <v>79</v>
      </c>
      <c r="AY643" s="205" t="s">
        <v>152</v>
      </c>
    </row>
    <row r="644" s="2" customFormat="1" ht="16.5" customHeight="1">
      <c r="A644" s="38"/>
      <c r="B644" s="188"/>
      <c r="C644" s="235" t="s">
        <v>1116</v>
      </c>
      <c r="D644" s="235" t="s">
        <v>378</v>
      </c>
      <c r="E644" s="236" t="s">
        <v>1117</v>
      </c>
      <c r="F644" s="237" t="s">
        <v>1118</v>
      </c>
      <c r="G644" s="238" t="s">
        <v>444</v>
      </c>
      <c r="H644" s="239">
        <v>10</v>
      </c>
      <c r="I644" s="240"/>
      <c r="J644" s="239">
        <f>ROUND(I644*H644,3)</f>
        <v>0</v>
      </c>
      <c r="K644" s="241"/>
      <c r="L644" s="242"/>
      <c r="M644" s="243" t="s">
        <v>1</v>
      </c>
      <c r="N644" s="244" t="s">
        <v>41</v>
      </c>
      <c r="O644" s="82"/>
      <c r="P644" s="198">
        <f>O644*H644</f>
        <v>0</v>
      </c>
      <c r="Q644" s="198">
        <v>0.00029999999999999997</v>
      </c>
      <c r="R644" s="198">
        <f>Q644*H644</f>
        <v>0.0029999999999999996</v>
      </c>
      <c r="S644" s="198">
        <v>0</v>
      </c>
      <c r="T644" s="199">
        <f>S644*H644</f>
        <v>0</v>
      </c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R644" s="200" t="s">
        <v>331</v>
      </c>
      <c r="AT644" s="200" t="s">
        <v>378</v>
      </c>
      <c r="AU644" s="200" t="s">
        <v>87</v>
      </c>
      <c r="AY644" s="19" t="s">
        <v>152</v>
      </c>
      <c r="BE644" s="201">
        <f>IF(N644="základná",J644,0)</f>
        <v>0</v>
      </c>
      <c r="BF644" s="201">
        <f>IF(N644="znížená",J644,0)</f>
        <v>0</v>
      </c>
      <c r="BG644" s="201">
        <f>IF(N644="zákl. prenesená",J644,0)</f>
        <v>0</v>
      </c>
      <c r="BH644" s="201">
        <f>IF(N644="zníž. prenesená",J644,0)</f>
        <v>0</v>
      </c>
      <c r="BI644" s="201">
        <f>IF(N644="nulová",J644,0)</f>
        <v>0</v>
      </c>
      <c r="BJ644" s="19" t="s">
        <v>87</v>
      </c>
      <c r="BK644" s="202">
        <f>ROUND(I644*H644,3)</f>
        <v>0</v>
      </c>
      <c r="BL644" s="19" t="s">
        <v>240</v>
      </c>
      <c r="BM644" s="200" t="s">
        <v>1119</v>
      </c>
    </row>
    <row r="645" s="2" customFormat="1">
      <c r="A645" s="38"/>
      <c r="B645" s="39"/>
      <c r="C645" s="38"/>
      <c r="D645" s="204" t="s">
        <v>744</v>
      </c>
      <c r="E645" s="38"/>
      <c r="F645" s="245" t="s">
        <v>1120</v>
      </c>
      <c r="G645" s="38"/>
      <c r="H645" s="38"/>
      <c r="I645" s="246"/>
      <c r="J645" s="38"/>
      <c r="K645" s="38"/>
      <c r="L645" s="39"/>
      <c r="M645" s="247"/>
      <c r="N645" s="248"/>
      <c r="O645" s="82"/>
      <c r="P645" s="82"/>
      <c r="Q645" s="82"/>
      <c r="R645" s="82"/>
      <c r="S645" s="82"/>
      <c r="T645" s="83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T645" s="19" t="s">
        <v>744</v>
      </c>
      <c r="AU645" s="19" t="s">
        <v>87</v>
      </c>
    </row>
    <row r="646" s="2" customFormat="1" ht="24.15" customHeight="1">
      <c r="A646" s="38"/>
      <c r="B646" s="188"/>
      <c r="C646" s="189" t="s">
        <v>1121</v>
      </c>
      <c r="D646" s="189" t="s">
        <v>154</v>
      </c>
      <c r="E646" s="190" t="s">
        <v>1122</v>
      </c>
      <c r="F646" s="191" t="s">
        <v>1123</v>
      </c>
      <c r="G646" s="192" t="s">
        <v>731</v>
      </c>
      <c r="H646" s="194"/>
      <c r="I646" s="194"/>
      <c r="J646" s="193">
        <f>ROUND(I646*H646,3)</f>
        <v>0</v>
      </c>
      <c r="K646" s="195"/>
      <c r="L646" s="39"/>
      <c r="M646" s="196" t="s">
        <v>1</v>
      </c>
      <c r="N646" s="197" t="s">
        <v>41</v>
      </c>
      <c r="O646" s="82"/>
      <c r="P646" s="198">
        <f>O646*H646</f>
        <v>0</v>
      </c>
      <c r="Q646" s="198">
        <v>0</v>
      </c>
      <c r="R646" s="198">
        <f>Q646*H646</f>
        <v>0</v>
      </c>
      <c r="S646" s="198">
        <v>0</v>
      </c>
      <c r="T646" s="199">
        <f>S646*H646</f>
        <v>0</v>
      </c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R646" s="200" t="s">
        <v>240</v>
      </c>
      <c r="AT646" s="200" t="s">
        <v>154</v>
      </c>
      <c r="AU646" s="200" t="s">
        <v>87</v>
      </c>
      <c r="AY646" s="19" t="s">
        <v>152</v>
      </c>
      <c r="BE646" s="201">
        <f>IF(N646="základná",J646,0)</f>
        <v>0</v>
      </c>
      <c r="BF646" s="201">
        <f>IF(N646="znížená",J646,0)</f>
        <v>0</v>
      </c>
      <c r="BG646" s="201">
        <f>IF(N646="zákl. prenesená",J646,0)</f>
        <v>0</v>
      </c>
      <c r="BH646" s="201">
        <f>IF(N646="zníž. prenesená",J646,0)</f>
        <v>0</v>
      </c>
      <c r="BI646" s="201">
        <f>IF(N646="nulová",J646,0)</f>
        <v>0</v>
      </c>
      <c r="BJ646" s="19" t="s">
        <v>87</v>
      </c>
      <c r="BK646" s="202">
        <f>ROUND(I646*H646,3)</f>
        <v>0</v>
      </c>
      <c r="BL646" s="19" t="s">
        <v>240</v>
      </c>
      <c r="BM646" s="200" t="s">
        <v>1124</v>
      </c>
    </row>
    <row r="647" s="12" customFormat="1" ht="22.8" customHeight="1">
      <c r="A647" s="12"/>
      <c r="B647" s="175"/>
      <c r="C647" s="12"/>
      <c r="D647" s="176" t="s">
        <v>74</v>
      </c>
      <c r="E647" s="186" t="s">
        <v>1125</v>
      </c>
      <c r="F647" s="186" t="s">
        <v>1126</v>
      </c>
      <c r="G647" s="12"/>
      <c r="H647" s="12"/>
      <c r="I647" s="178"/>
      <c r="J647" s="187">
        <f>BK647</f>
        <v>0</v>
      </c>
      <c r="K647" s="12"/>
      <c r="L647" s="175"/>
      <c r="M647" s="180"/>
      <c r="N647" s="181"/>
      <c r="O647" s="181"/>
      <c r="P647" s="182">
        <f>SUM(P648:P655)</f>
        <v>0</v>
      </c>
      <c r="Q647" s="181"/>
      <c r="R647" s="182">
        <f>SUM(R648:R655)</f>
        <v>0.076675199999999999</v>
      </c>
      <c r="S647" s="181"/>
      <c r="T647" s="183">
        <f>SUM(T648:T655)</f>
        <v>0</v>
      </c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R647" s="176" t="s">
        <v>87</v>
      </c>
      <c r="AT647" s="184" t="s">
        <v>74</v>
      </c>
      <c r="AU647" s="184" t="s">
        <v>79</v>
      </c>
      <c r="AY647" s="176" t="s">
        <v>152</v>
      </c>
      <c r="BK647" s="185">
        <f>SUM(BK648:BK655)</f>
        <v>0</v>
      </c>
    </row>
    <row r="648" s="2" customFormat="1" ht="33" customHeight="1">
      <c r="A648" s="38"/>
      <c r="B648" s="188"/>
      <c r="C648" s="189" t="s">
        <v>1127</v>
      </c>
      <c r="D648" s="189" t="s">
        <v>154</v>
      </c>
      <c r="E648" s="190" t="s">
        <v>1128</v>
      </c>
      <c r="F648" s="191" t="s">
        <v>1129</v>
      </c>
      <c r="G648" s="192" t="s">
        <v>227</v>
      </c>
      <c r="H648" s="193">
        <v>9.5999999999999996</v>
      </c>
      <c r="I648" s="194"/>
      <c r="J648" s="193">
        <f>ROUND(I648*H648,3)</f>
        <v>0</v>
      </c>
      <c r="K648" s="195"/>
      <c r="L648" s="39"/>
      <c r="M648" s="196" t="s">
        <v>1</v>
      </c>
      <c r="N648" s="197" t="s">
        <v>41</v>
      </c>
      <c r="O648" s="82"/>
      <c r="P648" s="198">
        <f>O648*H648</f>
        <v>0</v>
      </c>
      <c r="Q648" s="198">
        <v>2.0000000000000002E-05</v>
      </c>
      <c r="R648" s="198">
        <f>Q648*H648</f>
        <v>0.00019200000000000001</v>
      </c>
      <c r="S648" s="198">
        <v>0</v>
      </c>
      <c r="T648" s="199">
        <f>S648*H648</f>
        <v>0</v>
      </c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R648" s="200" t="s">
        <v>240</v>
      </c>
      <c r="AT648" s="200" t="s">
        <v>154</v>
      </c>
      <c r="AU648" s="200" t="s">
        <v>87</v>
      </c>
      <c r="AY648" s="19" t="s">
        <v>152</v>
      </c>
      <c r="BE648" s="201">
        <f>IF(N648="základná",J648,0)</f>
        <v>0</v>
      </c>
      <c r="BF648" s="201">
        <f>IF(N648="znížená",J648,0)</f>
        <v>0</v>
      </c>
      <c r="BG648" s="201">
        <f>IF(N648="zákl. prenesená",J648,0)</f>
        <v>0</v>
      </c>
      <c r="BH648" s="201">
        <f>IF(N648="zníž. prenesená",J648,0)</f>
        <v>0</v>
      </c>
      <c r="BI648" s="201">
        <f>IF(N648="nulová",J648,0)</f>
        <v>0</v>
      </c>
      <c r="BJ648" s="19" t="s">
        <v>87</v>
      </c>
      <c r="BK648" s="202">
        <f>ROUND(I648*H648,3)</f>
        <v>0</v>
      </c>
      <c r="BL648" s="19" t="s">
        <v>240</v>
      </c>
      <c r="BM648" s="200" t="s">
        <v>1130</v>
      </c>
    </row>
    <row r="649" s="13" customFormat="1">
      <c r="A649" s="13"/>
      <c r="B649" s="203"/>
      <c r="C649" s="13"/>
      <c r="D649" s="204" t="s">
        <v>160</v>
      </c>
      <c r="E649" s="205" t="s">
        <v>1</v>
      </c>
      <c r="F649" s="206" t="s">
        <v>1131</v>
      </c>
      <c r="G649" s="13"/>
      <c r="H649" s="207">
        <v>9.5999999999999996</v>
      </c>
      <c r="I649" s="208"/>
      <c r="J649" s="13"/>
      <c r="K649" s="13"/>
      <c r="L649" s="203"/>
      <c r="M649" s="209"/>
      <c r="N649" s="210"/>
      <c r="O649" s="210"/>
      <c r="P649" s="210"/>
      <c r="Q649" s="210"/>
      <c r="R649" s="210"/>
      <c r="S649" s="210"/>
      <c r="T649" s="211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05" t="s">
        <v>160</v>
      </c>
      <c r="AU649" s="205" t="s">
        <v>87</v>
      </c>
      <c r="AV649" s="13" t="s">
        <v>87</v>
      </c>
      <c r="AW649" s="13" t="s">
        <v>30</v>
      </c>
      <c r="AX649" s="13" t="s">
        <v>79</v>
      </c>
      <c r="AY649" s="205" t="s">
        <v>152</v>
      </c>
    </row>
    <row r="650" s="2" customFormat="1" ht="24.15" customHeight="1">
      <c r="A650" s="38"/>
      <c r="B650" s="188"/>
      <c r="C650" s="235" t="s">
        <v>1132</v>
      </c>
      <c r="D650" s="235" t="s">
        <v>378</v>
      </c>
      <c r="E650" s="236" t="s">
        <v>1133</v>
      </c>
      <c r="F650" s="237" t="s">
        <v>1134</v>
      </c>
      <c r="G650" s="238" t="s">
        <v>227</v>
      </c>
      <c r="H650" s="239">
        <v>10.08</v>
      </c>
      <c r="I650" s="240"/>
      <c r="J650" s="239">
        <f>ROUND(I650*H650,3)</f>
        <v>0</v>
      </c>
      <c r="K650" s="241"/>
      <c r="L650" s="242"/>
      <c r="M650" s="243" t="s">
        <v>1</v>
      </c>
      <c r="N650" s="244" t="s">
        <v>41</v>
      </c>
      <c r="O650" s="82"/>
      <c r="P650" s="198">
        <f>O650*H650</f>
        <v>0</v>
      </c>
      <c r="Q650" s="198">
        <v>0.0074999999999999997</v>
      </c>
      <c r="R650" s="198">
        <f>Q650*H650</f>
        <v>0.075600000000000001</v>
      </c>
      <c r="S650" s="198">
        <v>0</v>
      </c>
      <c r="T650" s="199">
        <f>S650*H650</f>
        <v>0</v>
      </c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R650" s="200" t="s">
        <v>331</v>
      </c>
      <c r="AT650" s="200" t="s">
        <v>378</v>
      </c>
      <c r="AU650" s="200" t="s">
        <v>87</v>
      </c>
      <c r="AY650" s="19" t="s">
        <v>152</v>
      </c>
      <c r="BE650" s="201">
        <f>IF(N650="základná",J650,0)</f>
        <v>0</v>
      </c>
      <c r="BF650" s="201">
        <f>IF(N650="znížená",J650,0)</f>
        <v>0</v>
      </c>
      <c r="BG650" s="201">
        <f>IF(N650="zákl. prenesená",J650,0)</f>
        <v>0</v>
      </c>
      <c r="BH650" s="201">
        <f>IF(N650="zníž. prenesená",J650,0)</f>
        <v>0</v>
      </c>
      <c r="BI650" s="201">
        <f>IF(N650="nulová",J650,0)</f>
        <v>0</v>
      </c>
      <c r="BJ650" s="19" t="s">
        <v>87</v>
      </c>
      <c r="BK650" s="202">
        <f>ROUND(I650*H650,3)</f>
        <v>0</v>
      </c>
      <c r="BL650" s="19" t="s">
        <v>240</v>
      </c>
      <c r="BM650" s="200" t="s">
        <v>1135</v>
      </c>
    </row>
    <row r="651" s="13" customFormat="1">
      <c r="A651" s="13"/>
      <c r="B651" s="203"/>
      <c r="C651" s="13"/>
      <c r="D651" s="204" t="s">
        <v>160</v>
      </c>
      <c r="E651" s="205" t="s">
        <v>1</v>
      </c>
      <c r="F651" s="206" t="s">
        <v>1136</v>
      </c>
      <c r="G651" s="13"/>
      <c r="H651" s="207">
        <v>10.08</v>
      </c>
      <c r="I651" s="208"/>
      <c r="J651" s="13"/>
      <c r="K651" s="13"/>
      <c r="L651" s="203"/>
      <c r="M651" s="209"/>
      <c r="N651" s="210"/>
      <c r="O651" s="210"/>
      <c r="P651" s="210"/>
      <c r="Q651" s="210"/>
      <c r="R651" s="210"/>
      <c r="S651" s="210"/>
      <c r="T651" s="211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05" t="s">
        <v>160</v>
      </c>
      <c r="AU651" s="205" t="s">
        <v>87</v>
      </c>
      <c r="AV651" s="13" t="s">
        <v>87</v>
      </c>
      <c r="AW651" s="13" t="s">
        <v>30</v>
      </c>
      <c r="AX651" s="13" t="s">
        <v>79</v>
      </c>
      <c r="AY651" s="205" t="s">
        <v>152</v>
      </c>
    </row>
    <row r="652" s="2" customFormat="1" ht="24.15" customHeight="1">
      <c r="A652" s="38"/>
      <c r="B652" s="188"/>
      <c r="C652" s="189" t="s">
        <v>1137</v>
      </c>
      <c r="D652" s="189" t="s">
        <v>154</v>
      </c>
      <c r="E652" s="190" t="s">
        <v>1138</v>
      </c>
      <c r="F652" s="191" t="s">
        <v>1139</v>
      </c>
      <c r="G652" s="192" t="s">
        <v>227</v>
      </c>
      <c r="H652" s="193">
        <v>9.5999999999999996</v>
      </c>
      <c r="I652" s="194"/>
      <c r="J652" s="193">
        <f>ROUND(I652*H652,3)</f>
        <v>0</v>
      </c>
      <c r="K652" s="195"/>
      <c r="L652" s="39"/>
      <c r="M652" s="196" t="s">
        <v>1</v>
      </c>
      <c r="N652" s="197" t="s">
        <v>41</v>
      </c>
      <c r="O652" s="82"/>
      <c r="P652" s="198">
        <f>O652*H652</f>
        <v>0</v>
      </c>
      <c r="Q652" s="198">
        <v>0</v>
      </c>
      <c r="R652" s="198">
        <f>Q652*H652</f>
        <v>0</v>
      </c>
      <c r="S652" s="198">
        <v>0</v>
      </c>
      <c r="T652" s="199">
        <f>S652*H652</f>
        <v>0</v>
      </c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R652" s="200" t="s">
        <v>240</v>
      </c>
      <c r="AT652" s="200" t="s">
        <v>154</v>
      </c>
      <c r="AU652" s="200" t="s">
        <v>87</v>
      </c>
      <c r="AY652" s="19" t="s">
        <v>152</v>
      </c>
      <c r="BE652" s="201">
        <f>IF(N652="základná",J652,0)</f>
        <v>0</v>
      </c>
      <c r="BF652" s="201">
        <f>IF(N652="znížená",J652,0)</f>
        <v>0</v>
      </c>
      <c r="BG652" s="201">
        <f>IF(N652="zákl. prenesená",J652,0)</f>
        <v>0</v>
      </c>
      <c r="BH652" s="201">
        <f>IF(N652="zníž. prenesená",J652,0)</f>
        <v>0</v>
      </c>
      <c r="BI652" s="201">
        <f>IF(N652="nulová",J652,0)</f>
        <v>0</v>
      </c>
      <c r="BJ652" s="19" t="s">
        <v>87</v>
      </c>
      <c r="BK652" s="202">
        <f>ROUND(I652*H652,3)</f>
        <v>0</v>
      </c>
      <c r="BL652" s="19" t="s">
        <v>240</v>
      </c>
      <c r="BM652" s="200" t="s">
        <v>1140</v>
      </c>
    </row>
    <row r="653" s="2" customFormat="1" ht="16.5" customHeight="1">
      <c r="A653" s="38"/>
      <c r="B653" s="188"/>
      <c r="C653" s="235" t="s">
        <v>1141</v>
      </c>
      <c r="D653" s="235" t="s">
        <v>378</v>
      </c>
      <c r="E653" s="236" t="s">
        <v>1142</v>
      </c>
      <c r="F653" s="237" t="s">
        <v>1143</v>
      </c>
      <c r="G653" s="238" t="s">
        <v>227</v>
      </c>
      <c r="H653" s="239">
        <v>11.039999999999999</v>
      </c>
      <c r="I653" s="240"/>
      <c r="J653" s="239">
        <f>ROUND(I653*H653,3)</f>
        <v>0</v>
      </c>
      <c r="K653" s="241"/>
      <c r="L653" s="242"/>
      <c r="M653" s="243" t="s">
        <v>1</v>
      </c>
      <c r="N653" s="244" t="s">
        <v>41</v>
      </c>
      <c r="O653" s="82"/>
      <c r="P653" s="198">
        <f>O653*H653</f>
        <v>0</v>
      </c>
      <c r="Q653" s="198">
        <v>8.0000000000000007E-05</v>
      </c>
      <c r="R653" s="198">
        <f>Q653*H653</f>
        <v>0.0008832</v>
      </c>
      <c r="S653" s="198">
        <v>0</v>
      </c>
      <c r="T653" s="199">
        <f>S653*H653</f>
        <v>0</v>
      </c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R653" s="200" t="s">
        <v>331</v>
      </c>
      <c r="AT653" s="200" t="s">
        <v>378</v>
      </c>
      <c r="AU653" s="200" t="s">
        <v>87</v>
      </c>
      <c r="AY653" s="19" t="s">
        <v>152</v>
      </c>
      <c r="BE653" s="201">
        <f>IF(N653="základná",J653,0)</f>
        <v>0</v>
      </c>
      <c r="BF653" s="201">
        <f>IF(N653="znížená",J653,0)</f>
        <v>0</v>
      </c>
      <c r="BG653" s="201">
        <f>IF(N653="zákl. prenesená",J653,0)</f>
        <v>0</v>
      </c>
      <c r="BH653" s="201">
        <f>IF(N653="zníž. prenesená",J653,0)</f>
        <v>0</v>
      </c>
      <c r="BI653" s="201">
        <f>IF(N653="nulová",J653,0)</f>
        <v>0</v>
      </c>
      <c r="BJ653" s="19" t="s">
        <v>87</v>
      </c>
      <c r="BK653" s="202">
        <f>ROUND(I653*H653,3)</f>
        <v>0</v>
      </c>
      <c r="BL653" s="19" t="s">
        <v>240</v>
      </c>
      <c r="BM653" s="200" t="s">
        <v>1144</v>
      </c>
    </row>
    <row r="654" s="13" customFormat="1">
      <c r="A654" s="13"/>
      <c r="B654" s="203"/>
      <c r="C654" s="13"/>
      <c r="D654" s="204" t="s">
        <v>160</v>
      </c>
      <c r="E654" s="205" t="s">
        <v>1</v>
      </c>
      <c r="F654" s="206" t="s">
        <v>1145</v>
      </c>
      <c r="G654" s="13"/>
      <c r="H654" s="207">
        <v>11.039999999999999</v>
      </c>
      <c r="I654" s="208"/>
      <c r="J654" s="13"/>
      <c r="K654" s="13"/>
      <c r="L654" s="203"/>
      <c r="M654" s="209"/>
      <c r="N654" s="210"/>
      <c r="O654" s="210"/>
      <c r="P654" s="210"/>
      <c r="Q654" s="210"/>
      <c r="R654" s="210"/>
      <c r="S654" s="210"/>
      <c r="T654" s="211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05" t="s">
        <v>160</v>
      </c>
      <c r="AU654" s="205" t="s">
        <v>87</v>
      </c>
      <c r="AV654" s="13" t="s">
        <v>87</v>
      </c>
      <c r="AW654" s="13" t="s">
        <v>30</v>
      </c>
      <c r="AX654" s="13" t="s">
        <v>79</v>
      </c>
      <c r="AY654" s="205" t="s">
        <v>152</v>
      </c>
    </row>
    <row r="655" s="2" customFormat="1" ht="24.15" customHeight="1">
      <c r="A655" s="38"/>
      <c r="B655" s="188"/>
      <c r="C655" s="189" t="s">
        <v>1146</v>
      </c>
      <c r="D655" s="189" t="s">
        <v>154</v>
      </c>
      <c r="E655" s="190" t="s">
        <v>1147</v>
      </c>
      <c r="F655" s="191" t="s">
        <v>1148</v>
      </c>
      <c r="G655" s="192" t="s">
        <v>731</v>
      </c>
      <c r="H655" s="194"/>
      <c r="I655" s="194"/>
      <c r="J655" s="193">
        <f>ROUND(I655*H655,3)</f>
        <v>0</v>
      </c>
      <c r="K655" s="195"/>
      <c r="L655" s="39"/>
      <c r="M655" s="196" t="s">
        <v>1</v>
      </c>
      <c r="N655" s="197" t="s">
        <v>41</v>
      </c>
      <c r="O655" s="82"/>
      <c r="P655" s="198">
        <f>O655*H655</f>
        <v>0</v>
      </c>
      <c r="Q655" s="198">
        <v>0</v>
      </c>
      <c r="R655" s="198">
        <f>Q655*H655</f>
        <v>0</v>
      </c>
      <c r="S655" s="198">
        <v>0</v>
      </c>
      <c r="T655" s="199">
        <f>S655*H655</f>
        <v>0</v>
      </c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R655" s="200" t="s">
        <v>240</v>
      </c>
      <c r="AT655" s="200" t="s">
        <v>154</v>
      </c>
      <c r="AU655" s="200" t="s">
        <v>87</v>
      </c>
      <c r="AY655" s="19" t="s">
        <v>152</v>
      </c>
      <c r="BE655" s="201">
        <f>IF(N655="základná",J655,0)</f>
        <v>0</v>
      </c>
      <c r="BF655" s="201">
        <f>IF(N655="znížená",J655,0)</f>
        <v>0</v>
      </c>
      <c r="BG655" s="201">
        <f>IF(N655="zákl. prenesená",J655,0)</f>
        <v>0</v>
      </c>
      <c r="BH655" s="201">
        <f>IF(N655="zníž. prenesená",J655,0)</f>
        <v>0</v>
      </c>
      <c r="BI655" s="201">
        <f>IF(N655="nulová",J655,0)</f>
        <v>0</v>
      </c>
      <c r="BJ655" s="19" t="s">
        <v>87</v>
      </c>
      <c r="BK655" s="202">
        <f>ROUND(I655*H655,3)</f>
        <v>0</v>
      </c>
      <c r="BL655" s="19" t="s">
        <v>240</v>
      </c>
      <c r="BM655" s="200" t="s">
        <v>1149</v>
      </c>
    </row>
    <row r="656" s="12" customFormat="1" ht="22.8" customHeight="1">
      <c r="A656" s="12"/>
      <c r="B656" s="175"/>
      <c r="C656" s="12"/>
      <c r="D656" s="176" t="s">
        <v>74</v>
      </c>
      <c r="E656" s="186" t="s">
        <v>1150</v>
      </c>
      <c r="F656" s="186" t="s">
        <v>1151</v>
      </c>
      <c r="G656" s="12"/>
      <c r="H656" s="12"/>
      <c r="I656" s="178"/>
      <c r="J656" s="187">
        <f>BK656</f>
        <v>0</v>
      </c>
      <c r="K656" s="12"/>
      <c r="L656" s="175"/>
      <c r="M656" s="180"/>
      <c r="N656" s="181"/>
      <c r="O656" s="181"/>
      <c r="P656" s="182">
        <f>SUM(P657:P670)</f>
        <v>0</v>
      </c>
      <c r="Q656" s="181"/>
      <c r="R656" s="182">
        <f>SUM(R657:R670)</f>
        <v>0.14506695</v>
      </c>
      <c r="S656" s="181"/>
      <c r="T656" s="183">
        <f>SUM(T657:T670)</f>
        <v>0</v>
      </c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R656" s="176" t="s">
        <v>87</v>
      </c>
      <c r="AT656" s="184" t="s">
        <v>74</v>
      </c>
      <c r="AU656" s="184" t="s">
        <v>79</v>
      </c>
      <c r="AY656" s="176" t="s">
        <v>152</v>
      </c>
      <c r="BK656" s="185">
        <f>SUM(BK657:BK670)</f>
        <v>0</v>
      </c>
    </row>
    <row r="657" s="2" customFormat="1" ht="16.5" customHeight="1">
      <c r="A657" s="38"/>
      <c r="B657" s="188"/>
      <c r="C657" s="189" t="s">
        <v>1152</v>
      </c>
      <c r="D657" s="189" t="s">
        <v>154</v>
      </c>
      <c r="E657" s="190" t="s">
        <v>1153</v>
      </c>
      <c r="F657" s="191" t="s">
        <v>1154</v>
      </c>
      <c r="G657" s="192" t="s">
        <v>227</v>
      </c>
      <c r="H657" s="193">
        <v>106.08</v>
      </c>
      <c r="I657" s="194"/>
      <c r="J657" s="193">
        <f>ROUND(I657*H657,3)</f>
        <v>0</v>
      </c>
      <c r="K657" s="195"/>
      <c r="L657" s="39"/>
      <c r="M657" s="196" t="s">
        <v>1</v>
      </c>
      <c r="N657" s="197" t="s">
        <v>41</v>
      </c>
      <c r="O657" s="82"/>
      <c r="P657" s="198">
        <f>O657*H657</f>
        <v>0</v>
      </c>
      <c r="Q657" s="198">
        <v>0</v>
      </c>
      <c r="R657" s="198">
        <f>Q657*H657</f>
        <v>0</v>
      </c>
      <c r="S657" s="198">
        <v>0</v>
      </c>
      <c r="T657" s="199">
        <f>S657*H657</f>
        <v>0</v>
      </c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R657" s="200" t="s">
        <v>240</v>
      </c>
      <c r="AT657" s="200" t="s">
        <v>154</v>
      </c>
      <c r="AU657" s="200" t="s">
        <v>87</v>
      </c>
      <c r="AY657" s="19" t="s">
        <v>152</v>
      </c>
      <c r="BE657" s="201">
        <f>IF(N657="základná",J657,0)</f>
        <v>0</v>
      </c>
      <c r="BF657" s="201">
        <f>IF(N657="znížená",J657,0)</f>
        <v>0</v>
      </c>
      <c r="BG657" s="201">
        <f>IF(N657="zákl. prenesená",J657,0)</f>
        <v>0</v>
      </c>
      <c r="BH657" s="201">
        <f>IF(N657="zníž. prenesená",J657,0)</f>
        <v>0</v>
      </c>
      <c r="BI657" s="201">
        <f>IF(N657="nulová",J657,0)</f>
        <v>0</v>
      </c>
      <c r="BJ657" s="19" t="s">
        <v>87</v>
      </c>
      <c r="BK657" s="202">
        <f>ROUND(I657*H657,3)</f>
        <v>0</v>
      </c>
      <c r="BL657" s="19" t="s">
        <v>240</v>
      </c>
      <c r="BM657" s="200" t="s">
        <v>1155</v>
      </c>
    </row>
    <row r="658" s="2" customFormat="1" ht="16.5" customHeight="1">
      <c r="A658" s="38"/>
      <c r="B658" s="188"/>
      <c r="C658" s="189" t="s">
        <v>1156</v>
      </c>
      <c r="D658" s="189" t="s">
        <v>154</v>
      </c>
      <c r="E658" s="190" t="s">
        <v>1157</v>
      </c>
      <c r="F658" s="191" t="s">
        <v>1158</v>
      </c>
      <c r="G658" s="192" t="s">
        <v>227</v>
      </c>
      <c r="H658" s="193">
        <v>117.226</v>
      </c>
      <c r="I658" s="194"/>
      <c r="J658" s="193">
        <f>ROUND(I658*H658,3)</f>
        <v>0</v>
      </c>
      <c r="K658" s="195"/>
      <c r="L658" s="39"/>
      <c r="M658" s="196" t="s">
        <v>1</v>
      </c>
      <c r="N658" s="197" t="s">
        <v>41</v>
      </c>
      <c r="O658" s="82"/>
      <c r="P658" s="198">
        <f>O658*H658</f>
        <v>0</v>
      </c>
      <c r="Q658" s="198">
        <v>0.00044999999999999999</v>
      </c>
      <c r="R658" s="198">
        <f>Q658*H658</f>
        <v>0.052751699999999999</v>
      </c>
      <c r="S658" s="198">
        <v>0</v>
      </c>
      <c r="T658" s="199">
        <f>S658*H658</f>
        <v>0</v>
      </c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R658" s="200" t="s">
        <v>240</v>
      </c>
      <c r="AT658" s="200" t="s">
        <v>154</v>
      </c>
      <c r="AU658" s="200" t="s">
        <v>87</v>
      </c>
      <c r="AY658" s="19" t="s">
        <v>152</v>
      </c>
      <c r="BE658" s="201">
        <f>IF(N658="základná",J658,0)</f>
        <v>0</v>
      </c>
      <c r="BF658" s="201">
        <f>IF(N658="znížená",J658,0)</f>
        <v>0</v>
      </c>
      <c r="BG658" s="201">
        <f>IF(N658="zákl. prenesená",J658,0)</f>
        <v>0</v>
      </c>
      <c r="BH658" s="201">
        <f>IF(N658="zníž. prenesená",J658,0)</f>
        <v>0</v>
      </c>
      <c r="BI658" s="201">
        <f>IF(N658="nulová",J658,0)</f>
        <v>0</v>
      </c>
      <c r="BJ658" s="19" t="s">
        <v>87</v>
      </c>
      <c r="BK658" s="202">
        <f>ROUND(I658*H658,3)</f>
        <v>0</v>
      </c>
      <c r="BL658" s="19" t="s">
        <v>240</v>
      </c>
      <c r="BM658" s="200" t="s">
        <v>1159</v>
      </c>
    </row>
    <row r="659" s="13" customFormat="1">
      <c r="A659" s="13"/>
      <c r="B659" s="203"/>
      <c r="C659" s="13"/>
      <c r="D659" s="204" t="s">
        <v>160</v>
      </c>
      <c r="E659" s="205" t="s">
        <v>1</v>
      </c>
      <c r="F659" s="206" t="s">
        <v>1160</v>
      </c>
      <c r="G659" s="13"/>
      <c r="H659" s="207">
        <v>106.08</v>
      </c>
      <c r="I659" s="208"/>
      <c r="J659" s="13"/>
      <c r="K659" s="13"/>
      <c r="L659" s="203"/>
      <c r="M659" s="209"/>
      <c r="N659" s="210"/>
      <c r="O659" s="210"/>
      <c r="P659" s="210"/>
      <c r="Q659" s="210"/>
      <c r="R659" s="210"/>
      <c r="S659" s="210"/>
      <c r="T659" s="211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05" t="s">
        <v>160</v>
      </c>
      <c r="AU659" s="205" t="s">
        <v>87</v>
      </c>
      <c r="AV659" s="13" t="s">
        <v>87</v>
      </c>
      <c r="AW659" s="13" t="s">
        <v>30</v>
      </c>
      <c r="AX659" s="13" t="s">
        <v>75</v>
      </c>
      <c r="AY659" s="205" t="s">
        <v>152</v>
      </c>
    </row>
    <row r="660" s="16" customFormat="1">
      <c r="A660" s="16"/>
      <c r="B660" s="227"/>
      <c r="C660" s="16"/>
      <c r="D660" s="204" t="s">
        <v>160</v>
      </c>
      <c r="E660" s="228" t="s">
        <v>1</v>
      </c>
      <c r="F660" s="229" t="s">
        <v>254</v>
      </c>
      <c r="G660" s="16"/>
      <c r="H660" s="230">
        <v>106.08</v>
      </c>
      <c r="I660" s="231"/>
      <c r="J660" s="16"/>
      <c r="K660" s="16"/>
      <c r="L660" s="227"/>
      <c r="M660" s="232"/>
      <c r="N660" s="233"/>
      <c r="O660" s="233"/>
      <c r="P660" s="233"/>
      <c r="Q660" s="233"/>
      <c r="R660" s="233"/>
      <c r="S660" s="233"/>
      <c r="T660" s="234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T660" s="228" t="s">
        <v>160</v>
      </c>
      <c r="AU660" s="228" t="s">
        <v>87</v>
      </c>
      <c r="AV660" s="16" t="s">
        <v>169</v>
      </c>
      <c r="AW660" s="16" t="s">
        <v>30</v>
      </c>
      <c r="AX660" s="16" t="s">
        <v>75</v>
      </c>
      <c r="AY660" s="228" t="s">
        <v>152</v>
      </c>
    </row>
    <row r="661" s="15" customFormat="1">
      <c r="A661" s="15"/>
      <c r="B661" s="220"/>
      <c r="C661" s="15"/>
      <c r="D661" s="204" t="s">
        <v>160</v>
      </c>
      <c r="E661" s="221" t="s">
        <v>1</v>
      </c>
      <c r="F661" s="222" t="s">
        <v>1161</v>
      </c>
      <c r="G661" s="15"/>
      <c r="H661" s="221" t="s">
        <v>1</v>
      </c>
      <c r="I661" s="223"/>
      <c r="J661" s="15"/>
      <c r="K661" s="15"/>
      <c r="L661" s="220"/>
      <c r="M661" s="224"/>
      <c r="N661" s="225"/>
      <c r="O661" s="225"/>
      <c r="P661" s="225"/>
      <c r="Q661" s="225"/>
      <c r="R661" s="225"/>
      <c r="S661" s="225"/>
      <c r="T661" s="226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T661" s="221" t="s">
        <v>160</v>
      </c>
      <c r="AU661" s="221" t="s">
        <v>87</v>
      </c>
      <c r="AV661" s="15" t="s">
        <v>79</v>
      </c>
      <c r="AW661" s="15" t="s">
        <v>30</v>
      </c>
      <c r="AX661" s="15" t="s">
        <v>75</v>
      </c>
      <c r="AY661" s="221" t="s">
        <v>152</v>
      </c>
    </row>
    <row r="662" s="15" customFormat="1">
      <c r="A662" s="15"/>
      <c r="B662" s="220"/>
      <c r="C662" s="15"/>
      <c r="D662" s="204" t="s">
        <v>160</v>
      </c>
      <c r="E662" s="221" t="s">
        <v>1</v>
      </c>
      <c r="F662" s="222" t="s">
        <v>1162</v>
      </c>
      <c r="G662" s="15"/>
      <c r="H662" s="221" t="s">
        <v>1</v>
      </c>
      <c r="I662" s="223"/>
      <c r="J662" s="15"/>
      <c r="K662" s="15"/>
      <c r="L662" s="220"/>
      <c r="M662" s="224"/>
      <c r="N662" s="225"/>
      <c r="O662" s="225"/>
      <c r="P662" s="225"/>
      <c r="Q662" s="225"/>
      <c r="R662" s="225"/>
      <c r="S662" s="225"/>
      <c r="T662" s="226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T662" s="221" t="s">
        <v>160</v>
      </c>
      <c r="AU662" s="221" t="s">
        <v>87</v>
      </c>
      <c r="AV662" s="15" t="s">
        <v>79</v>
      </c>
      <c r="AW662" s="15" t="s">
        <v>30</v>
      </c>
      <c r="AX662" s="15" t="s">
        <v>75</v>
      </c>
      <c r="AY662" s="221" t="s">
        <v>152</v>
      </c>
    </row>
    <row r="663" s="13" customFormat="1">
      <c r="A663" s="13"/>
      <c r="B663" s="203"/>
      <c r="C663" s="13"/>
      <c r="D663" s="204" t="s">
        <v>160</v>
      </c>
      <c r="E663" s="205" t="s">
        <v>1</v>
      </c>
      <c r="F663" s="206" t="s">
        <v>1163</v>
      </c>
      <c r="G663" s="13"/>
      <c r="H663" s="207">
        <v>31.93</v>
      </c>
      <c r="I663" s="208"/>
      <c r="J663" s="13"/>
      <c r="K663" s="13"/>
      <c r="L663" s="203"/>
      <c r="M663" s="209"/>
      <c r="N663" s="210"/>
      <c r="O663" s="210"/>
      <c r="P663" s="210"/>
      <c r="Q663" s="210"/>
      <c r="R663" s="210"/>
      <c r="S663" s="210"/>
      <c r="T663" s="211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05" t="s">
        <v>160</v>
      </c>
      <c r="AU663" s="205" t="s">
        <v>87</v>
      </c>
      <c r="AV663" s="13" t="s">
        <v>87</v>
      </c>
      <c r="AW663" s="13" t="s">
        <v>30</v>
      </c>
      <c r="AX663" s="13" t="s">
        <v>75</v>
      </c>
      <c r="AY663" s="205" t="s">
        <v>152</v>
      </c>
    </row>
    <row r="664" s="13" customFormat="1">
      <c r="A664" s="13"/>
      <c r="B664" s="203"/>
      <c r="C664" s="13"/>
      <c r="D664" s="204" t="s">
        <v>160</v>
      </c>
      <c r="E664" s="205" t="s">
        <v>1</v>
      </c>
      <c r="F664" s="206" t="s">
        <v>1164</v>
      </c>
      <c r="G664" s="13"/>
      <c r="H664" s="207">
        <v>0.80000000000000004</v>
      </c>
      <c r="I664" s="208"/>
      <c r="J664" s="13"/>
      <c r="K664" s="13"/>
      <c r="L664" s="203"/>
      <c r="M664" s="209"/>
      <c r="N664" s="210"/>
      <c r="O664" s="210"/>
      <c r="P664" s="210"/>
      <c r="Q664" s="210"/>
      <c r="R664" s="210"/>
      <c r="S664" s="210"/>
      <c r="T664" s="211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05" t="s">
        <v>160</v>
      </c>
      <c r="AU664" s="205" t="s">
        <v>87</v>
      </c>
      <c r="AV664" s="13" t="s">
        <v>87</v>
      </c>
      <c r="AW664" s="13" t="s">
        <v>30</v>
      </c>
      <c r="AX664" s="13" t="s">
        <v>75</v>
      </c>
      <c r="AY664" s="205" t="s">
        <v>152</v>
      </c>
    </row>
    <row r="665" s="13" customFormat="1">
      <c r="A665" s="13"/>
      <c r="B665" s="203"/>
      <c r="C665" s="13"/>
      <c r="D665" s="204" t="s">
        <v>160</v>
      </c>
      <c r="E665" s="205" t="s">
        <v>1</v>
      </c>
      <c r="F665" s="206" t="s">
        <v>1165</v>
      </c>
      <c r="G665" s="13"/>
      <c r="H665" s="207">
        <v>23</v>
      </c>
      <c r="I665" s="208"/>
      <c r="J665" s="13"/>
      <c r="K665" s="13"/>
      <c r="L665" s="203"/>
      <c r="M665" s="209"/>
      <c r="N665" s="210"/>
      <c r="O665" s="210"/>
      <c r="P665" s="210"/>
      <c r="Q665" s="210"/>
      <c r="R665" s="210"/>
      <c r="S665" s="210"/>
      <c r="T665" s="211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05" t="s">
        <v>160</v>
      </c>
      <c r="AU665" s="205" t="s">
        <v>87</v>
      </c>
      <c r="AV665" s="13" t="s">
        <v>87</v>
      </c>
      <c r="AW665" s="13" t="s">
        <v>30</v>
      </c>
      <c r="AX665" s="13" t="s">
        <v>75</v>
      </c>
      <c r="AY665" s="205" t="s">
        <v>152</v>
      </c>
    </row>
    <row r="666" s="16" customFormat="1">
      <c r="A666" s="16"/>
      <c r="B666" s="227"/>
      <c r="C666" s="16"/>
      <c r="D666" s="204" t="s">
        <v>160</v>
      </c>
      <c r="E666" s="228" t="s">
        <v>1</v>
      </c>
      <c r="F666" s="229" t="s">
        <v>254</v>
      </c>
      <c r="G666" s="16"/>
      <c r="H666" s="230">
        <v>55.729999999999997</v>
      </c>
      <c r="I666" s="231"/>
      <c r="J666" s="16"/>
      <c r="K666" s="16"/>
      <c r="L666" s="227"/>
      <c r="M666" s="232"/>
      <c r="N666" s="233"/>
      <c r="O666" s="233"/>
      <c r="P666" s="233"/>
      <c r="Q666" s="233"/>
      <c r="R666" s="233"/>
      <c r="S666" s="233"/>
      <c r="T666" s="234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T666" s="228" t="s">
        <v>160</v>
      </c>
      <c r="AU666" s="228" t="s">
        <v>87</v>
      </c>
      <c r="AV666" s="16" t="s">
        <v>169</v>
      </c>
      <c r="AW666" s="16" t="s">
        <v>30</v>
      </c>
      <c r="AX666" s="16" t="s">
        <v>75</v>
      </c>
      <c r="AY666" s="228" t="s">
        <v>152</v>
      </c>
    </row>
    <row r="667" s="13" customFormat="1">
      <c r="A667" s="13"/>
      <c r="B667" s="203"/>
      <c r="C667" s="13"/>
      <c r="D667" s="204" t="s">
        <v>160</v>
      </c>
      <c r="E667" s="205" t="s">
        <v>1</v>
      </c>
      <c r="F667" s="206" t="s">
        <v>1166</v>
      </c>
      <c r="G667" s="13"/>
      <c r="H667" s="207">
        <v>117.226</v>
      </c>
      <c r="I667" s="208"/>
      <c r="J667" s="13"/>
      <c r="K667" s="13"/>
      <c r="L667" s="203"/>
      <c r="M667" s="209"/>
      <c r="N667" s="210"/>
      <c r="O667" s="210"/>
      <c r="P667" s="210"/>
      <c r="Q667" s="210"/>
      <c r="R667" s="210"/>
      <c r="S667" s="210"/>
      <c r="T667" s="211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05" t="s">
        <v>160</v>
      </c>
      <c r="AU667" s="205" t="s">
        <v>87</v>
      </c>
      <c r="AV667" s="13" t="s">
        <v>87</v>
      </c>
      <c r="AW667" s="13" t="s">
        <v>30</v>
      </c>
      <c r="AX667" s="13" t="s">
        <v>79</v>
      </c>
      <c r="AY667" s="205" t="s">
        <v>152</v>
      </c>
    </row>
    <row r="668" s="2" customFormat="1" ht="16.5" customHeight="1">
      <c r="A668" s="38"/>
      <c r="B668" s="188"/>
      <c r="C668" s="235" t="s">
        <v>1167</v>
      </c>
      <c r="D668" s="235" t="s">
        <v>378</v>
      </c>
      <c r="E668" s="236" t="s">
        <v>1168</v>
      </c>
      <c r="F668" s="237" t="s">
        <v>1169</v>
      </c>
      <c r="G668" s="238" t="s">
        <v>227</v>
      </c>
      <c r="H668" s="239">
        <v>123.087</v>
      </c>
      <c r="I668" s="240"/>
      <c r="J668" s="239">
        <f>ROUND(I668*H668,3)</f>
        <v>0</v>
      </c>
      <c r="K668" s="241"/>
      <c r="L668" s="242"/>
      <c r="M668" s="243" t="s">
        <v>1</v>
      </c>
      <c r="N668" s="244" t="s">
        <v>41</v>
      </c>
      <c r="O668" s="82"/>
      <c r="P668" s="198">
        <f>O668*H668</f>
        <v>0</v>
      </c>
      <c r="Q668" s="198">
        <v>0.00075000000000000002</v>
      </c>
      <c r="R668" s="198">
        <f>Q668*H668</f>
        <v>0.092315250000000001</v>
      </c>
      <c r="S668" s="198">
        <v>0</v>
      </c>
      <c r="T668" s="199">
        <f>S668*H668</f>
        <v>0</v>
      </c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R668" s="200" t="s">
        <v>331</v>
      </c>
      <c r="AT668" s="200" t="s">
        <v>378</v>
      </c>
      <c r="AU668" s="200" t="s">
        <v>87</v>
      </c>
      <c r="AY668" s="19" t="s">
        <v>152</v>
      </c>
      <c r="BE668" s="201">
        <f>IF(N668="základná",J668,0)</f>
        <v>0</v>
      </c>
      <c r="BF668" s="201">
        <f>IF(N668="znížená",J668,0)</f>
        <v>0</v>
      </c>
      <c r="BG668" s="201">
        <f>IF(N668="zákl. prenesená",J668,0)</f>
        <v>0</v>
      </c>
      <c r="BH668" s="201">
        <f>IF(N668="zníž. prenesená",J668,0)</f>
        <v>0</v>
      </c>
      <c r="BI668" s="201">
        <f>IF(N668="nulová",J668,0)</f>
        <v>0</v>
      </c>
      <c r="BJ668" s="19" t="s">
        <v>87</v>
      </c>
      <c r="BK668" s="202">
        <f>ROUND(I668*H668,3)</f>
        <v>0</v>
      </c>
      <c r="BL668" s="19" t="s">
        <v>240</v>
      </c>
      <c r="BM668" s="200" t="s">
        <v>1170</v>
      </c>
    </row>
    <row r="669" s="13" customFormat="1">
      <c r="A669" s="13"/>
      <c r="B669" s="203"/>
      <c r="C669" s="13"/>
      <c r="D669" s="204" t="s">
        <v>160</v>
      </c>
      <c r="E669" s="13"/>
      <c r="F669" s="206" t="s">
        <v>1171</v>
      </c>
      <c r="G669" s="13"/>
      <c r="H669" s="207">
        <v>123.087</v>
      </c>
      <c r="I669" s="208"/>
      <c r="J669" s="13"/>
      <c r="K669" s="13"/>
      <c r="L669" s="203"/>
      <c r="M669" s="209"/>
      <c r="N669" s="210"/>
      <c r="O669" s="210"/>
      <c r="P669" s="210"/>
      <c r="Q669" s="210"/>
      <c r="R669" s="210"/>
      <c r="S669" s="210"/>
      <c r="T669" s="211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05" t="s">
        <v>160</v>
      </c>
      <c r="AU669" s="205" t="s">
        <v>87</v>
      </c>
      <c r="AV669" s="13" t="s">
        <v>87</v>
      </c>
      <c r="AW669" s="13" t="s">
        <v>3</v>
      </c>
      <c r="AX669" s="13" t="s">
        <v>79</v>
      </c>
      <c r="AY669" s="205" t="s">
        <v>152</v>
      </c>
    </row>
    <row r="670" s="2" customFormat="1" ht="24.15" customHeight="1">
      <c r="A670" s="38"/>
      <c r="B670" s="188"/>
      <c r="C670" s="189" t="s">
        <v>1172</v>
      </c>
      <c r="D670" s="189" t="s">
        <v>154</v>
      </c>
      <c r="E670" s="190" t="s">
        <v>1173</v>
      </c>
      <c r="F670" s="191" t="s">
        <v>1174</v>
      </c>
      <c r="G670" s="192" t="s">
        <v>731</v>
      </c>
      <c r="H670" s="194"/>
      <c r="I670" s="194"/>
      <c r="J670" s="193">
        <f>ROUND(I670*H670,3)</f>
        <v>0</v>
      </c>
      <c r="K670" s="195"/>
      <c r="L670" s="39"/>
      <c r="M670" s="196" t="s">
        <v>1</v>
      </c>
      <c r="N670" s="197" t="s">
        <v>41</v>
      </c>
      <c r="O670" s="82"/>
      <c r="P670" s="198">
        <f>O670*H670</f>
        <v>0</v>
      </c>
      <c r="Q670" s="198">
        <v>0</v>
      </c>
      <c r="R670" s="198">
        <f>Q670*H670</f>
        <v>0</v>
      </c>
      <c r="S670" s="198">
        <v>0</v>
      </c>
      <c r="T670" s="199">
        <f>S670*H670</f>
        <v>0</v>
      </c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R670" s="200" t="s">
        <v>240</v>
      </c>
      <c r="AT670" s="200" t="s">
        <v>154</v>
      </c>
      <c r="AU670" s="200" t="s">
        <v>87</v>
      </c>
      <c r="AY670" s="19" t="s">
        <v>152</v>
      </c>
      <c r="BE670" s="201">
        <f>IF(N670="základná",J670,0)</f>
        <v>0</v>
      </c>
      <c r="BF670" s="201">
        <f>IF(N670="znížená",J670,0)</f>
        <v>0</v>
      </c>
      <c r="BG670" s="201">
        <f>IF(N670="zákl. prenesená",J670,0)</f>
        <v>0</v>
      </c>
      <c r="BH670" s="201">
        <f>IF(N670="zníž. prenesená",J670,0)</f>
        <v>0</v>
      </c>
      <c r="BI670" s="201">
        <f>IF(N670="nulová",J670,0)</f>
        <v>0</v>
      </c>
      <c r="BJ670" s="19" t="s">
        <v>87</v>
      </c>
      <c r="BK670" s="202">
        <f>ROUND(I670*H670,3)</f>
        <v>0</v>
      </c>
      <c r="BL670" s="19" t="s">
        <v>240</v>
      </c>
      <c r="BM670" s="200" t="s">
        <v>1175</v>
      </c>
    </row>
    <row r="671" s="12" customFormat="1" ht="22.8" customHeight="1">
      <c r="A671" s="12"/>
      <c r="B671" s="175"/>
      <c r="C671" s="12"/>
      <c r="D671" s="176" t="s">
        <v>74</v>
      </c>
      <c r="E671" s="186" t="s">
        <v>1176</v>
      </c>
      <c r="F671" s="186" t="s">
        <v>1177</v>
      </c>
      <c r="G671" s="12"/>
      <c r="H671" s="12"/>
      <c r="I671" s="178"/>
      <c r="J671" s="187">
        <f>BK671</f>
        <v>0</v>
      </c>
      <c r="K671" s="12"/>
      <c r="L671" s="175"/>
      <c r="M671" s="180"/>
      <c r="N671" s="181"/>
      <c r="O671" s="181"/>
      <c r="P671" s="182">
        <f>SUM(P672:P688)</f>
        <v>0</v>
      </c>
      <c r="Q671" s="181"/>
      <c r="R671" s="182">
        <f>SUM(R672:R688)</f>
        <v>1.8698433414</v>
      </c>
      <c r="S671" s="181"/>
      <c r="T671" s="183">
        <f>SUM(T672:T688)</f>
        <v>0</v>
      </c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R671" s="176" t="s">
        <v>87</v>
      </c>
      <c r="AT671" s="184" t="s">
        <v>74</v>
      </c>
      <c r="AU671" s="184" t="s">
        <v>79</v>
      </c>
      <c r="AY671" s="176" t="s">
        <v>152</v>
      </c>
      <c r="BK671" s="185">
        <f>SUM(BK672:BK688)</f>
        <v>0</v>
      </c>
    </row>
    <row r="672" s="2" customFormat="1" ht="24.15" customHeight="1">
      <c r="A672" s="38"/>
      <c r="B672" s="188"/>
      <c r="C672" s="189" t="s">
        <v>1178</v>
      </c>
      <c r="D672" s="189" t="s">
        <v>154</v>
      </c>
      <c r="E672" s="190" t="s">
        <v>1179</v>
      </c>
      <c r="F672" s="191" t="s">
        <v>1180</v>
      </c>
      <c r="G672" s="192" t="s">
        <v>444</v>
      </c>
      <c r="H672" s="193">
        <v>11.800000000000001</v>
      </c>
      <c r="I672" s="194"/>
      <c r="J672" s="193">
        <f>ROUND(I672*H672,3)</f>
        <v>0</v>
      </c>
      <c r="K672" s="195"/>
      <c r="L672" s="39"/>
      <c r="M672" s="196" t="s">
        <v>1</v>
      </c>
      <c r="N672" s="197" t="s">
        <v>41</v>
      </c>
      <c r="O672" s="82"/>
      <c r="P672" s="198">
        <f>O672*H672</f>
        <v>0</v>
      </c>
      <c r="Q672" s="198">
        <v>1.173E-06</v>
      </c>
      <c r="R672" s="198">
        <f>Q672*H672</f>
        <v>1.3841400000000001E-05</v>
      </c>
      <c r="S672" s="198">
        <v>0</v>
      </c>
      <c r="T672" s="199">
        <f>S672*H672</f>
        <v>0</v>
      </c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R672" s="200" t="s">
        <v>240</v>
      </c>
      <c r="AT672" s="200" t="s">
        <v>154</v>
      </c>
      <c r="AU672" s="200" t="s">
        <v>87</v>
      </c>
      <c r="AY672" s="19" t="s">
        <v>152</v>
      </c>
      <c r="BE672" s="201">
        <f>IF(N672="základná",J672,0)</f>
        <v>0</v>
      </c>
      <c r="BF672" s="201">
        <f>IF(N672="znížená",J672,0)</f>
        <v>0</v>
      </c>
      <c r="BG672" s="201">
        <f>IF(N672="zákl. prenesená",J672,0)</f>
        <v>0</v>
      </c>
      <c r="BH672" s="201">
        <f>IF(N672="zníž. prenesená",J672,0)</f>
        <v>0</v>
      </c>
      <c r="BI672" s="201">
        <f>IF(N672="nulová",J672,0)</f>
        <v>0</v>
      </c>
      <c r="BJ672" s="19" t="s">
        <v>87</v>
      </c>
      <c r="BK672" s="202">
        <f>ROUND(I672*H672,3)</f>
        <v>0</v>
      </c>
      <c r="BL672" s="19" t="s">
        <v>240</v>
      </c>
      <c r="BM672" s="200" t="s">
        <v>1181</v>
      </c>
    </row>
    <row r="673" s="15" customFormat="1">
      <c r="A673" s="15"/>
      <c r="B673" s="220"/>
      <c r="C673" s="15"/>
      <c r="D673" s="204" t="s">
        <v>160</v>
      </c>
      <c r="E673" s="221" t="s">
        <v>1</v>
      </c>
      <c r="F673" s="222" t="s">
        <v>1182</v>
      </c>
      <c r="G673" s="15"/>
      <c r="H673" s="221" t="s">
        <v>1</v>
      </c>
      <c r="I673" s="223"/>
      <c r="J673" s="15"/>
      <c r="K673" s="15"/>
      <c r="L673" s="220"/>
      <c r="M673" s="224"/>
      <c r="N673" s="225"/>
      <c r="O673" s="225"/>
      <c r="P673" s="225"/>
      <c r="Q673" s="225"/>
      <c r="R673" s="225"/>
      <c r="S673" s="225"/>
      <c r="T673" s="226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T673" s="221" t="s">
        <v>160</v>
      </c>
      <c r="AU673" s="221" t="s">
        <v>87</v>
      </c>
      <c r="AV673" s="15" t="s">
        <v>79</v>
      </c>
      <c r="AW673" s="15" t="s">
        <v>30</v>
      </c>
      <c r="AX673" s="15" t="s">
        <v>75</v>
      </c>
      <c r="AY673" s="221" t="s">
        <v>152</v>
      </c>
    </row>
    <row r="674" s="15" customFormat="1">
      <c r="A674" s="15"/>
      <c r="B674" s="220"/>
      <c r="C674" s="15"/>
      <c r="D674" s="204" t="s">
        <v>160</v>
      </c>
      <c r="E674" s="221" t="s">
        <v>1</v>
      </c>
      <c r="F674" s="222" t="s">
        <v>1183</v>
      </c>
      <c r="G674" s="15"/>
      <c r="H674" s="221" t="s">
        <v>1</v>
      </c>
      <c r="I674" s="223"/>
      <c r="J674" s="15"/>
      <c r="K674" s="15"/>
      <c r="L674" s="220"/>
      <c r="M674" s="224"/>
      <c r="N674" s="225"/>
      <c r="O674" s="225"/>
      <c r="P674" s="225"/>
      <c r="Q674" s="225"/>
      <c r="R674" s="225"/>
      <c r="S674" s="225"/>
      <c r="T674" s="226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T674" s="221" t="s">
        <v>160</v>
      </c>
      <c r="AU674" s="221" t="s">
        <v>87</v>
      </c>
      <c r="AV674" s="15" t="s">
        <v>79</v>
      </c>
      <c r="AW674" s="15" t="s">
        <v>30</v>
      </c>
      <c r="AX674" s="15" t="s">
        <v>75</v>
      </c>
      <c r="AY674" s="221" t="s">
        <v>152</v>
      </c>
    </row>
    <row r="675" s="13" customFormat="1">
      <c r="A675" s="13"/>
      <c r="B675" s="203"/>
      <c r="C675" s="13"/>
      <c r="D675" s="204" t="s">
        <v>160</v>
      </c>
      <c r="E675" s="205" t="s">
        <v>1</v>
      </c>
      <c r="F675" s="206" t="s">
        <v>1184</v>
      </c>
      <c r="G675" s="13"/>
      <c r="H675" s="207">
        <v>9.6999999999999993</v>
      </c>
      <c r="I675" s="208"/>
      <c r="J675" s="13"/>
      <c r="K675" s="13"/>
      <c r="L675" s="203"/>
      <c r="M675" s="209"/>
      <c r="N675" s="210"/>
      <c r="O675" s="210"/>
      <c r="P675" s="210"/>
      <c r="Q675" s="210"/>
      <c r="R675" s="210"/>
      <c r="S675" s="210"/>
      <c r="T675" s="211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05" t="s">
        <v>160</v>
      </c>
      <c r="AU675" s="205" t="s">
        <v>87</v>
      </c>
      <c r="AV675" s="13" t="s">
        <v>87</v>
      </c>
      <c r="AW675" s="13" t="s">
        <v>30</v>
      </c>
      <c r="AX675" s="13" t="s">
        <v>75</v>
      </c>
      <c r="AY675" s="205" t="s">
        <v>152</v>
      </c>
    </row>
    <row r="676" s="13" customFormat="1">
      <c r="A676" s="13"/>
      <c r="B676" s="203"/>
      <c r="C676" s="13"/>
      <c r="D676" s="204" t="s">
        <v>160</v>
      </c>
      <c r="E676" s="205" t="s">
        <v>1</v>
      </c>
      <c r="F676" s="206" t="s">
        <v>1185</v>
      </c>
      <c r="G676" s="13"/>
      <c r="H676" s="207">
        <v>2.1000000000000001</v>
      </c>
      <c r="I676" s="208"/>
      <c r="J676" s="13"/>
      <c r="K676" s="13"/>
      <c r="L676" s="203"/>
      <c r="M676" s="209"/>
      <c r="N676" s="210"/>
      <c r="O676" s="210"/>
      <c r="P676" s="210"/>
      <c r="Q676" s="210"/>
      <c r="R676" s="210"/>
      <c r="S676" s="210"/>
      <c r="T676" s="211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05" t="s">
        <v>160</v>
      </c>
      <c r="AU676" s="205" t="s">
        <v>87</v>
      </c>
      <c r="AV676" s="13" t="s">
        <v>87</v>
      </c>
      <c r="AW676" s="13" t="s">
        <v>30</v>
      </c>
      <c r="AX676" s="13" t="s">
        <v>75</v>
      </c>
      <c r="AY676" s="205" t="s">
        <v>152</v>
      </c>
    </row>
    <row r="677" s="14" customFormat="1">
      <c r="A677" s="14"/>
      <c r="B677" s="212"/>
      <c r="C677" s="14"/>
      <c r="D677" s="204" t="s">
        <v>160</v>
      </c>
      <c r="E677" s="213" t="s">
        <v>1</v>
      </c>
      <c r="F677" s="214" t="s">
        <v>164</v>
      </c>
      <c r="G677" s="14"/>
      <c r="H677" s="215">
        <v>11.799999999999999</v>
      </c>
      <c r="I677" s="216"/>
      <c r="J677" s="14"/>
      <c r="K677" s="14"/>
      <c r="L677" s="212"/>
      <c r="M677" s="217"/>
      <c r="N677" s="218"/>
      <c r="O677" s="218"/>
      <c r="P677" s="218"/>
      <c r="Q677" s="218"/>
      <c r="R677" s="218"/>
      <c r="S677" s="218"/>
      <c r="T677" s="219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13" t="s">
        <v>160</v>
      </c>
      <c r="AU677" s="213" t="s">
        <v>87</v>
      </c>
      <c r="AV677" s="14" t="s">
        <v>158</v>
      </c>
      <c r="AW677" s="14" t="s">
        <v>30</v>
      </c>
      <c r="AX677" s="14" t="s">
        <v>79</v>
      </c>
      <c r="AY677" s="213" t="s">
        <v>152</v>
      </c>
    </row>
    <row r="678" s="2" customFormat="1" ht="37.8" customHeight="1">
      <c r="A678" s="38"/>
      <c r="B678" s="188"/>
      <c r="C678" s="189" t="s">
        <v>1186</v>
      </c>
      <c r="D678" s="189" t="s">
        <v>154</v>
      </c>
      <c r="E678" s="190" t="s">
        <v>1187</v>
      </c>
      <c r="F678" s="191" t="s">
        <v>1188</v>
      </c>
      <c r="G678" s="192" t="s">
        <v>227</v>
      </c>
      <c r="H678" s="193">
        <v>73.290000000000006</v>
      </c>
      <c r="I678" s="194"/>
      <c r="J678" s="193">
        <f>ROUND(I678*H678,3)</f>
        <v>0</v>
      </c>
      <c r="K678" s="195"/>
      <c r="L678" s="39"/>
      <c r="M678" s="196" t="s">
        <v>1</v>
      </c>
      <c r="N678" s="197" t="s">
        <v>41</v>
      </c>
      <c r="O678" s="82"/>
      <c r="P678" s="198">
        <f>O678*H678</f>
        <v>0</v>
      </c>
      <c r="Q678" s="198">
        <v>0.0034499999999999999</v>
      </c>
      <c r="R678" s="198">
        <f>Q678*H678</f>
        <v>0.25285050000000003</v>
      </c>
      <c r="S678" s="198">
        <v>0</v>
      </c>
      <c r="T678" s="199">
        <f>S678*H678</f>
        <v>0</v>
      </c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R678" s="200" t="s">
        <v>240</v>
      </c>
      <c r="AT678" s="200" t="s">
        <v>154</v>
      </c>
      <c r="AU678" s="200" t="s">
        <v>87</v>
      </c>
      <c r="AY678" s="19" t="s">
        <v>152</v>
      </c>
      <c r="BE678" s="201">
        <f>IF(N678="základná",J678,0)</f>
        <v>0</v>
      </c>
      <c r="BF678" s="201">
        <f>IF(N678="znížená",J678,0)</f>
        <v>0</v>
      </c>
      <c r="BG678" s="201">
        <f>IF(N678="zákl. prenesená",J678,0)</f>
        <v>0</v>
      </c>
      <c r="BH678" s="201">
        <f>IF(N678="zníž. prenesená",J678,0)</f>
        <v>0</v>
      </c>
      <c r="BI678" s="201">
        <f>IF(N678="nulová",J678,0)</f>
        <v>0</v>
      </c>
      <c r="BJ678" s="19" t="s">
        <v>87</v>
      </c>
      <c r="BK678" s="202">
        <f>ROUND(I678*H678,3)</f>
        <v>0</v>
      </c>
      <c r="BL678" s="19" t="s">
        <v>240</v>
      </c>
      <c r="BM678" s="200" t="s">
        <v>1189</v>
      </c>
    </row>
    <row r="679" s="13" customFormat="1">
      <c r="A679" s="13"/>
      <c r="B679" s="203"/>
      <c r="C679" s="13"/>
      <c r="D679" s="204" t="s">
        <v>160</v>
      </c>
      <c r="E679" s="205" t="s">
        <v>1</v>
      </c>
      <c r="F679" s="206" t="s">
        <v>1190</v>
      </c>
      <c r="G679" s="13"/>
      <c r="H679" s="207">
        <v>10.199999999999999</v>
      </c>
      <c r="I679" s="208"/>
      <c r="J679" s="13"/>
      <c r="K679" s="13"/>
      <c r="L679" s="203"/>
      <c r="M679" s="209"/>
      <c r="N679" s="210"/>
      <c r="O679" s="210"/>
      <c r="P679" s="210"/>
      <c r="Q679" s="210"/>
      <c r="R679" s="210"/>
      <c r="S679" s="210"/>
      <c r="T679" s="211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05" t="s">
        <v>160</v>
      </c>
      <c r="AU679" s="205" t="s">
        <v>87</v>
      </c>
      <c r="AV679" s="13" t="s">
        <v>87</v>
      </c>
      <c r="AW679" s="13" t="s">
        <v>30</v>
      </c>
      <c r="AX679" s="13" t="s">
        <v>75</v>
      </c>
      <c r="AY679" s="205" t="s">
        <v>152</v>
      </c>
    </row>
    <row r="680" s="13" customFormat="1">
      <c r="A680" s="13"/>
      <c r="B680" s="203"/>
      <c r="C680" s="13"/>
      <c r="D680" s="204" t="s">
        <v>160</v>
      </c>
      <c r="E680" s="205" t="s">
        <v>1</v>
      </c>
      <c r="F680" s="206" t="s">
        <v>1191</v>
      </c>
      <c r="G680" s="13"/>
      <c r="H680" s="207">
        <v>53.310000000000002</v>
      </c>
      <c r="I680" s="208"/>
      <c r="J680" s="13"/>
      <c r="K680" s="13"/>
      <c r="L680" s="203"/>
      <c r="M680" s="209"/>
      <c r="N680" s="210"/>
      <c r="O680" s="210"/>
      <c r="P680" s="210"/>
      <c r="Q680" s="210"/>
      <c r="R680" s="210"/>
      <c r="S680" s="210"/>
      <c r="T680" s="211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05" t="s">
        <v>160</v>
      </c>
      <c r="AU680" s="205" t="s">
        <v>87</v>
      </c>
      <c r="AV680" s="13" t="s">
        <v>87</v>
      </c>
      <c r="AW680" s="13" t="s">
        <v>30</v>
      </c>
      <c r="AX680" s="13" t="s">
        <v>75</v>
      </c>
      <c r="AY680" s="205" t="s">
        <v>152</v>
      </c>
    </row>
    <row r="681" s="13" customFormat="1">
      <c r="A681" s="13"/>
      <c r="B681" s="203"/>
      <c r="C681" s="13"/>
      <c r="D681" s="204" t="s">
        <v>160</v>
      </c>
      <c r="E681" s="205" t="s">
        <v>1</v>
      </c>
      <c r="F681" s="206" t="s">
        <v>1192</v>
      </c>
      <c r="G681" s="13"/>
      <c r="H681" s="207">
        <v>-3.1200000000000001</v>
      </c>
      <c r="I681" s="208"/>
      <c r="J681" s="13"/>
      <c r="K681" s="13"/>
      <c r="L681" s="203"/>
      <c r="M681" s="209"/>
      <c r="N681" s="210"/>
      <c r="O681" s="210"/>
      <c r="P681" s="210"/>
      <c r="Q681" s="210"/>
      <c r="R681" s="210"/>
      <c r="S681" s="210"/>
      <c r="T681" s="211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05" t="s">
        <v>160</v>
      </c>
      <c r="AU681" s="205" t="s">
        <v>87</v>
      </c>
      <c r="AV681" s="13" t="s">
        <v>87</v>
      </c>
      <c r="AW681" s="13" t="s">
        <v>30</v>
      </c>
      <c r="AX681" s="13" t="s">
        <v>75</v>
      </c>
      <c r="AY681" s="205" t="s">
        <v>152</v>
      </c>
    </row>
    <row r="682" s="15" customFormat="1">
      <c r="A682" s="15"/>
      <c r="B682" s="220"/>
      <c r="C682" s="15"/>
      <c r="D682" s="204" t="s">
        <v>160</v>
      </c>
      <c r="E682" s="221" t="s">
        <v>1</v>
      </c>
      <c r="F682" s="222" t="s">
        <v>1193</v>
      </c>
      <c r="G682" s="15"/>
      <c r="H682" s="221" t="s">
        <v>1</v>
      </c>
      <c r="I682" s="223"/>
      <c r="J682" s="15"/>
      <c r="K682" s="15"/>
      <c r="L682" s="220"/>
      <c r="M682" s="224"/>
      <c r="N682" s="225"/>
      <c r="O682" s="225"/>
      <c r="P682" s="225"/>
      <c r="Q682" s="225"/>
      <c r="R682" s="225"/>
      <c r="S682" s="225"/>
      <c r="T682" s="226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T682" s="221" t="s">
        <v>160</v>
      </c>
      <c r="AU682" s="221" t="s">
        <v>87</v>
      </c>
      <c r="AV682" s="15" t="s">
        <v>79</v>
      </c>
      <c r="AW682" s="15" t="s">
        <v>30</v>
      </c>
      <c r="AX682" s="15" t="s">
        <v>75</v>
      </c>
      <c r="AY682" s="221" t="s">
        <v>152</v>
      </c>
    </row>
    <row r="683" s="13" customFormat="1">
      <c r="A683" s="13"/>
      <c r="B683" s="203"/>
      <c r="C683" s="13"/>
      <c r="D683" s="204" t="s">
        <v>160</v>
      </c>
      <c r="E683" s="205" t="s">
        <v>1</v>
      </c>
      <c r="F683" s="206" t="s">
        <v>1194</v>
      </c>
      <c r="G683" s="13"/>
      <c r="H683" s="207">
        <v>12.9</v>
      </c>
      <c r="I683" s="208"/>
      <c r="J683" s="13"/>
      <c r="K683" s="13"/>
      <c r="L683" s="203"/>
      <c r="M683" s="209"/>
      <c r="N683" s="210"/>
      <c r="O683" s="210"/>
      <c r="P683" s="210"/>
      <c r="Q683" s="210"/>
      <c r="R683" s="210"/>
      <c r="S683" s="210"/>
      <c r="T683" s="211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05" t="s">
        <v>160</v>
      </c>
      <c r="AU683" s="205" t="s">
        <v>87</v>
      </c>
      <c r="AV683" s="13" t="s">
        <v>87</v>
      </c>
      <c r="AW683" s="13" t="s">
        <v>30</v>
      </c>
      <c r="AX683" s="13" t="s">
        <v>75</v>
      </c>
      <c r="AY683" s="205" t="s">
        <v>152</v>
      </c>
    </row>
    <row r="684" s="14" customFormat="1">
      <c r="A684" s="14"/>
      <c r="B684" s="212"/>
      <c r="C684" s="14"/>
      <c r="D684" s="204" t="s">
        <v>160</v>
      </c>
      <c r="E684" s="213" t="s">
        <v>1</v>
      </c>
      <c r="F684" s="214" t="s">
        <v>164</v>
      </c>
      <c r="G684" s="14"/>
      <c r="H684" s="215">
        <v>73.290000000000006</v>
      </c>
      <c r="I684" s="216"/>
      <c r="J684" s="14"/>
      <c r="K684" s="14"/>
      <c r="L684" s="212"/>
      <c r="M684" s="217"/>
      <c r="N684" s="218"/>
      <c r="O684" s="218"/>
      <c r="P684" s="218"/>
      <c r="Q684" s="218"/>
      <c r="R684" s="218"/>
      <c r="S684" s="218"/>
      <c r="T684" s="219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13" t="s">
        <v>160</v>
      </c>
      <c r="AU684" s="213" t="s">
        <v>87</v>
      </c>
      <c r="AV684" s="14" t="s">
        <v>158</v>
      </c>
      <c r="AW684" s="14" t="s">
        <v>30</v>
      </c>
      <c r="AX684" s="14" t="s">
        <v>79</v>
      </c>
      <c r="AY684" s="213" t="s">
        <v>152</v>
      </c>
    </row>
    <row r="685" s="2" customFormat="1" ht="24.15" customHeight="1">
      <c r="A685" s="38"/>
      <c r="B685" s="188"/>
      <c r="C685" s="235" t="s">
        <v>1195</v>
      </c>
      <c r="D685" s="235" t="s">
        <v>378</v>
      </c>
      <c r="E685" s="236" t="s">
        <v>1196</v>
      </c>
      <c r="F685" s="237" t="s">
        <v>1197</v>
      </c>
      <c r="G685" s="238" t="s">
        <v>227</v>
      </c>
      <c r="H685" s="239">
        <v>76.998999999999995</v>
      </c>
      <c r="I685" s="240"/>
      <c r="J685" s="239">
        <f>ROUND(I685*H685,3)</f>
        <v>0</v>
      </c>
      <c r="K685" s="241"/>
      <c r="L685" s="242"/>
      <c r="M685" s="243" t="s">
        <v>1</v>
      </c>
      <c r="N685" s="244" t="s">
        <v>41</v>
      </c>
      <c r="O685" s="82"/>
      <c r="P685" s="198">
        <f>O685*H685</f>
        <v>0</v>
      </c>
      <c r="Q685" s="198">
        <v>0.021000000000000001</v>
      </c>
      <c r="R685" s="198">
        <f>Q685*H685</f>
        <v>1.6169789999999999</v>
      </c>
      <c r="S685" s="198">
        <v>0</v>
      </c>
      <c r="T685" s="199">
        <f>S685*H685</f>
        <v>0</v>
      </c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R685" s="200" t="s">
        <v>331</v>
      </c>
      <c r="AT685" s="200" t="s">
        <v>378</v>
      </c>
      <c r="AU685" s="200" t="s">
        <v>87</v>
      </c>
      <c r="AY685" s="19" t="s">
        <v>152</v>
      </c>
      <c r="BE685" s="201">
        <f>IF(N685="základná",J685,0)</f>
        <v>0</v>
      </c>
      <c r="BF685" s="201">
        <f>IF(N685="znížená",J685,0)</f>
        <v>0</v>
      </c>
      <c r="BG685" s="201">
        <f>IF(N685="zákl. prenesená",J685,0)</f>
        <v>0</v>
      </c>
      <c r="BH685" s="201">
        <f>IF(N685="zníž. prenesená",J685,0)</f>
        <v>0</v>
      </c>
      <c r="BI685" s="201">
        <f>IF(N685="nulová",J685,0)</f>
        <v>0</v>
      </c>
      <c r="BJ685" s="19" t="s">
        <v>87</v>
      </c>
      <c r="BK685" s="202">
        <f>ROUND(I685*H685,3)</f>
        <v>0</v>
      </c>
      <c r="BL685" s="19" t="s">
        <v>240</v>
      </c>
      <c r="BM685" s="200" t="s">
        <v>1198</v>
      </c>
    </row>
    <row r="686" s="13" customFormat="1">
      <c r="A686" s="13"/>
      <c r="B686" s="203"/>
      <c r="C686" s="13"/>
      <c r="D686" s="204" t="s">
        <v>160</v>
      </c>
      <c r="E686" s="205" t="s">
        <v>1</v>
      </c>
      <c r="F686" s="206" t="s">
        <v>1199</v>
      </c>
      <c r="G686" s="13"/>
      <c r="H686" s="207">
        <v>75.489000000000004</v>
      </c>
      <c r="I686" s="208"/>
      <c r="J686" s="13"/>
      <c r="K686" s="13"/>
      <c r="L686" s="203"/>
      <c r="M686" s="209"/>
      <c r="N686" s="210"/>
      <c r="O686" s="210"/>
      <c r="P686" s="210"/>
      <c r="Q686" s="210"/>
      <c r="R686" s="210"/>
      <c r="S686" s="210"/>
      <c r="T686" s="211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05" t="s">
        <v>160</v>
      </c>
      <c r="AU686" s="205" t="s">
        <v>87</v>
      </c>
      <c r="AV686" s="13" t="s">
        <v>87</v>
      </c>
      <c r="AW686" s="13" t="s">
        <v>30</v>
      </c>
      <c r="AX686" s="13" t="s">
        <v>79</v>
      </c>
      <c r="AY686" s="205" t="s">
        <v>152</v>
      </c>
    </row>
    <row r="687" s="13" customFormat="1">
      <c r="A687" s="13"/>
      <c r="B687" s="203"/>
      <c r="C687" s="13"/>
      <c r="D687" s="204" t="s">
        <v>160</v>
      </c>
      <c r="E687" s="13"/>
      <c r="F687" s="206" t="s">
        <v>1200</v>
      </c>
      <c r="G687" s="13"/>
      <c r="H687" s="207">
        <v>76.998999999999995</v>
      </c>
      <c r="I687" s="208"/>
      <c r="J687" s="13"/>
      <c r="K687" s="13"/>
      <c r="L687" s="203"/>
      <c r="M687" s="209"/>
      <c r="N687" s="210"/>
      <c r="O687" s="210"/>
      <c r="P687" s="210"/>
      <c r="Q687" s="210"/>
      <c r="R687" s="210"/>
      <c r="S687" s="210"/>
      <c r="T687" s="211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05" t="s">
        <v>160</v>
      </c>
      <c r="AU687" s="205" t="s">
        <v>87</v>
      </c>
      <c r="AV687" s="13" t="s">
        <v>87</v>
      </c>
      <c r="AW687" s="13" t="s">
        <v>3</v>
      </c>
      <c r="AX687" s="13" t="s">
        <v>79</v>
      </c>
      <c r="AY687" s="205" t="s">
        <v>152</v>
      </c>
    </row>
    <row r="688" s="2" customFormat="1" ht="24.15" customHeight="1">
      <c r="A688" s="38"/>
      <c r="B688" s="188"/>
      <c r="C688" s="189" t="s">
        <v>1201</v>
      </c>
      <c r="D688" s="189" t="s">
        <v>154</v>
      </c>
      <c r="E688" s="190" t="s">
        <v>1202</v>
      </c>
      <c r="F688" s="191" t="s">
        <v>1203</v>
      </c>
      <c r="G688" s="192" t="s">
        <v>731</v>
      </c>
      <c r="H688" s="194"/>
      <c r="I688" s="194"/>
      <c r="J688" s="193">
        <f>ROUND(I688*H688,3)</f>
        <v>0</v>
      </c>
      <c r="K688" s="195"/>
      <c r="L688" s="39"/>
      <c r="M688" s="196" t="s">
        <v>1</v>
      </c>
      <c r="N688" s="197" t="s">
        <v>41</v>
      </c>
      <c r="O688" s="82"/>
      <c r="P688" s="198">
        <f>O688*H688</f>
        <v>0</v>
      </c>
      <c r="Q688" s="198">
        <v>0</v>
      </c>
      <c r="R688" s="198">
        <f>Q688*H688</f>
        <v>0</v>
      </c>
      <c r="S688" s="198">
        <v>0</v>
      </c>
      <c r="T688" s="199">
        <f>S688*H688</f>
        <v>0</v>
      </c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R688" s="200" t="s">
        <v>240</v>
      </c>
      <c r="AT688" s="200" t="s">
        <v>154</v>
      </c>
      <c r="AU688" s="200" t="s">
        <v>87</v>
      </c>
      <c r="AY688" s="19" t="s">
        <v>152</v>
      </c>
      <c r="BE688" s="201">
        <f>IF(N688="základná",J688,0)</f>
        <v>0</v>
      </c>
      <c r="BF688" s="201">
        <f>IF(N688="znížená",J688,0)</f>
        <v>0</v>
      </c>
      <c r="BG688" s="201">
        <f>IF(N688="zákl. prenesená",J688,0)</f>
        <v>0</v>
      </c>
      <c r="BH688" s="201">
        <f>IF(N688="zníž. prenesená",J688,0)</f>
        <v>0</v>
      </c>
      <c r="BI688" s="201">
        <f>IF(N688="nulová",J688,0)</f>
        <v>0</v>
      </c>
      <c r="BJ688" s="19" t="s">
        <v>87</v>
      </c>
      <c r="BK688" s="202">
        <f>ROUND(I688*H688,3)</f>
        <v>0</v>
      </c>
      <c r="BL688" s="19" t="s">
        <v>240</v>
      </c>
      <c r="BM688" s="200" t="s">
        <v>1204</v>
      </c>
    </row>
    <row r="689" s="12" customFormat="1" ht="22.8" customHeight="1">
      <c r="A689" s="12"/>
      <c r="B689" s="175"/>
      <c r="C689" s="12"/>
      <c r="D689" s="176" t="s">
        <v>74</v>
      </c>
      <c r="E689" s="186" t="s">
        <v>1205</v>
      </c>
      <c r="F689" s="186" t="s">
        <v>1206</v>
      </c>
      <c r="G689" s="12"/>
      <c r="H689" s="12"/>
      <c r="I689" s="178"/>
      <c r="J689" s="187">
        <f>BK689</f>
        <v>0</v>
      </c>
      <c r="K689" s="12"/>
      <c r="L689" s="175"/>
      <c r="M689" s="180"/>
      <c r="N689" s="181"/>
      <c r="O689" s="181"/>
      <c r="P689" s="182">
        <f>SUM(P690:P712)</f>
        <v>0</v>
      </c>
      <c r="Q689" s="181"/>
      <c r="R689" s="182">
        <f>SUM(R690:R712)</f>
        <v>0.22140788999999997</v>
      </c>
      <c r="S689" s="181"/>
      <c r="T689" s="183">
        <f>SUM(T690:T712)</f>
        <v>0</v>
      </c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R689" s="176" t="s">
        <v>87</v>
      </c>
      <c r="AT689" s="184" t="s">
        <v>74</v>
      </c>
      <c r="AU689" s="184" t="s">
        <v>79</v>
      </c>
      <c r="AY689" s="176" t="s">
        <v>152</v>
      </c>
      <c r="BK689" s="185">
        <f>SUM(BK690:BK712)</f>
        <v>0</v>
      </c>
    </row>
    <row r="690" s="2" customFormat="1" ht="24.15" customHeight="1">
      <c r="A690" s="38"/>
      <c r="B690" s="188"/>
      <c r="C690" s="189" t="s">
        <v>1207</v>
      </c>
      <c r="D690" s="189" t="s">
        <v>154</v>
      </c>
      <c r="E690" s="190" t="s">
        <v>1208</v>
      </c>
      <c r="F690" s="191" t="s">
        <v>1209</v>
      </c>
      <c r="G690" s="192" t="s">
        <v>227</v>
      </c>
      <c r="H690" s="193">
        <v>505.36399999999998</v>
      </c>
      <c r="I690" s="194"/>
      <c r="J690" s="193">
        <f>ROUND(I690*H690,3)</f>
        <v>0</v>
      </c>
      <c r="K690" s="195"/>
      <c r="L690" s="39"/>
      <c r="M690" s="196" t="s">
        <v>1</v>
      </c>
      <c r="N690" s="197" t="s">
        <v>41</v>
      </c>
      <c r="O690" s="82"/>
      <c r="P690" s="198">
        <f>O690*H690</f>
        <v>0</v>
      </c>
      <c r="Q690" s="198">
        <v>9.7499999999999998E-05</v>
      </c>
      <c r="R690" s="198">
        <f>Q690*H690</f>
        <v>0.049272989999999996</v>
      </c>
      <c r="S690" s="198">
        <v>0</v>
      </c>
      <c r="T690" s="199">
        <f>S690*H690</f>
        <v>0</v>
      </c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R690" s="200" t="s">
        <v>240</v>
      </c>
      <c r="AT690" s="200" t="s">
        <v>154</v>
      </c>
      <c r="AU690" s="200" t="s">
        <v>87</v>
      </c>
      <c r="AY690" s="19" t="s">
        <v>152</v>
      </c>
      <c r="BE690" s="201">
        <f>IF(N690="základná",J690,0)</f>
        <v>0</v>
      </c>
      <c r="BF690" s="201">
        <f>IF(N690="znížená",J690,0)</f>
        <v>0</v>
      </c>
      <c r="BG690" s="201">
        <f>IF(N690="zákl. prenesená",J690,0)</f>
        <v>0</v>
      </c>
      <c r="BH690" s="201">
        <f>IF(N690="zníž. prenesená",J690,0)</f>
        <v>0</v>
      </c>
      <c r="BI690" s="201">
        <f>IF(N690="nulová",J690,0)</f>
        <v>0</v>
      </c>
      <c r="BJ690" s="19" t="s">
        <v>87</v>
      </c>
      <c r="BK690" s="202">
        <f>ROUND(I690*H690,3)</f>
        <v>0</v>
      </c>
      <c r="BL690" s="19" t="s">
        <v>240</v>
      </c>
      <c r="BM690" s="200" t="s">
        <v>1210</v>
      </c>
    </row>
    <row r="691" s="15" customFormat="1">
      <c r="A691" s="15"/>
      <c r="B691" s="220"/>
      <c r="C691" s="15"/>
      <c r="D691" s="204" t="s">
        <v>160</v>
      </c>
      <c r="E691" s="221" t="s">
        <v>1</v>
      </c>
      <c r="F691" s="222" t="s">
        <v>1211</v>
      </c>
      <c r="G691" s="15"/>
      <c r="H691" s="221" t="s">
        <v>1</v>
      </c>
      <c r="I691" s="223"/>
      <c r="J691" s="15"/>
      <c r="K691" s="15"/>
      <c r="L691" s="220"/>
      <c r="M691" s="224"/>
      <c r="N691" s="225"/>
      <c r="O691" s="225"/>
      <c r="P691" s="225"/>
      <c r="Q691" s="225"/>
      <c r="R691" s="225"/>
      <c r="S691" s="225"/>
      <c r="T691" s="226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T691" s="221" t="s">
        <v>160</v>
      </c>
      <c r="AU691" s="221" t="s">
        <v>87</v>
      </c>
      <c r="AV691" s="15" t="s">
        <v>79</v>
      </c>
      <c r="AW691" s="15" t="s">
        <v>30</v>
      </c>
      <c r="AX691" s="15" t="s">
        <v>75</v>
      </c>
      <c r="AY691" s="221" t="s">
        <v>152</v>
      </c>
    </row>
    <row r="692" s="13" customFormat="1">
      <c r="A692" s="13"/>
      <c r="B692" s="203"/>
      <c r="C692" s="13"/>
      <c r="D692" s="204" t="s">
        <v>160</v>
      </c>
      <c r="E692" s="205" t="s">
        <v>1</v>
      </c>
      <c r="F692" s="206" t="s">
        <v>1212</v>
      </c>
      <c r="G692" s="13"/>
      <c r="H692" s="207">
        <v>155.56999999999999</v>
      </c>
      <c r="I692" s="208"/>
      <c r="J692" s="13"/>
      <c r="K692" s="13"/>
      <c r="L692" s="203"/>
      <c r="M692" s="209"/>
      <c r="N692" s="210"/>
      <c r="O692" s="210"/>
      <c r="P692" s="210"/>
      <c r="Q692" s="210"/>
      <c r="R692" s="210"/>
      <c r="S692" s="210"/>
      <c r="T692" s="211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05" t="s">
        <v>160</v>
      </c>
      <c r="AU692" s="205" t="s">
        <v>87</v>
      </c>
      <c r="AV692" s="13" t="s">
        <v>87</v>
      </c>
      <c r="AW692" s="13" t="s">
        <v>30</v>
      </c>
      <c r="AX692" s="13" t="s">
        <v>75</v>
      </c>
      <c r="AY692" s="205" t="s">
        <v>152</v>
      </c>
    </row>
    <row r="693" s="15" customFormat="1">
      <c r="A693" s="15"/>
      <c r="B693" s="220"/>
      <c r="C693" s="15"/>
      <c r="D693" s="204" t="s">
        <v>160</v>
      </c>
      <c r="E693" s="221" t="s">
        <v>1</v>
      </c>
      <c r="F693" s="222" t="s">
        <v>1213</v>
      </c>
      <c r="G693" s="15"/>
      <c r="H693" s="221" t="s">
        <v>1</v>
      </c>
      <c r="I693" s="223"/>
      <c r="J693" s="15"/>
      <c r="K693" s="15"/>
      <c r="L693" s="220"/>
      <c r="M693" s="224"/>
      <c r="N693" s="225"/>
      <c r="O693" s="225"/>
      <c r="P693" s="225"/>
      <c r="Q693" s="225"/>
      <c r="R693" s="225"/>
      <c r="S693" s="225"/>
      <c r="T693" s="226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T693" s="221" t="s">
        <v>160</v>
      </c>
      <c r="AU693" s="221" t="s">
        <v>87</v>
      </c>
      <c r="AV693" s="15" t="s">
        <v>79</v>
      </c>
      <c r="AW693" s="15" t="s">
        <v>30</v>
      </c>
      <c r="AX693" s="15" t="s">
        <v>75</v>
      </c>
      <c r="AY693" s="221" t="s">
        <v>152</v>
      </c>
    </row>
    <row r="694" s="15" customFormat="1">
      <c r="A694" s="15"/>
      <c r="B694" s="220"/>
      <c r="C694" s="15"/>
      <c r="D694" s="204" t="s">
        <v>160</v>
      </c>
      <c r="E694" s="221" t="s">
        <v>1</v>
      </c>
      <c r="F694" s="222" t="s">
        <v>425</v>
      </c>
      <c r="G694" s="15"/>
      <c r="H694" s="221" t="s">
        <v>1</v>
      </c>
      <c r="I694" s="223"/>
      <c r="J694" s="15"/>
      <c r="K694" s="15"/>
      <c r="L694" s="220"/>
      <c r="M694" s="224"/>
      <c r="N694" s="225"/>
      <c r="O694" s="225"/>
      <c r="P694" s="225"/>
      <c r="Q694" s="225"/>
      <c r="R694" s="225"/>
      <c r="S694" s="225"/>
      <c r="T694" s="226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T694" s="221" t="s">
        <v>160</v>
      </c>
      <c r="AU694" s="221" t="s">
        <v>87</v>
      </c>
      <c r="AV694" s="15" t="s">
        <v>79</v>
      </c>
      <c r="AW694" s="15" t="s">
        <v>30</v>
      </c>
      <c r="AX694" s="15" t="s">
        <v>75</v>
      </c>
      <c r="AY694" s="221" t="s">
        <v>152</v>
      </c>
    </row>
    <row r="695" s="13" customFormat="1">
      <c r="A695" s="13"/>
      <c r="B695" s="203"/>
      <c r="C695" s="13"/>
      <c r="D695" s="204" t="s">
        <v>160</v>
      </c>
      <c r="E695" s="205" t="s">
        <v>1</v>
      </c>
      <c r="F695" s="206" t="s">
        <v>426</v>
      </c>
      <c r="G695" s="13"/>
      <c r="H695" s="207">
        <v>45.920000000000002</v>
      </c>
      <c r="I695" s="208"/>
      <c r="J695" s="13"/>
      <c r="K695" s="13"/>
      <c r="L695" s="203"/>
      <c r="M695" s="209"/>
      <c r="N695" s="210"/>
      <c r="O695" s="210"/>
      <c r="P695" s="210"/>
      <c r="Q695" s="210"/>
      <c r="R695" s="210"/>
      <c r="S695" s="210"/>
      <c r="T695" s="211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05" t="s">
        <v>160</v>
      </c>
      <c r="AU695" s="205" t="s">
        <v>87</v>
      </c>
      <c r="AV695" s="13" t="s">
        <v>87</v>
      </c>
      <c r="AW695" s="13" t="s">
        <v>30</v>
      </c>
      <c r="AX695" s="13" t="s">
        <v>75</v>
      </c>
      <c r="AY695" s="205" t="s">
        <v>152</v>
      </c>
    </row>
    <row r="696" s="15" customFormat="1">
      <c r="A696" s="15"/>
      <c r="B696" s="220"/>
      <c r="C696" s="15"/>
      <c r="D696" s="204" t="s">
        <v>160</v>
      </c>
      <c r="E696" s="221" t="s">
        <v>1</v>
      </c>
      <c r="F696" s="222" t="s">
        <v>1214</v>
      </c>
      <c r="G696" s="15"/>
      <c r="H696" s="221" t="s">
        <v>1</v>
      </c>
      <c r="I696" s="223"/>
      <c r="J696" s="15"/>
      <c r="K696" s="15"/>
      <c r="L696" s="220"/>
      <c r="M696" s="224"/>
      <c r="N696" s="225"/>
      <c r="O696" s="225"/>
      <c r="P696" s="225"/>
      <c r="Q696" s="225"/>
      <c r="R696" s="225"/>
      <c r="S696" s="225"/>
      <c r="T696" s="226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T696" s="221" t="s">
        <v>160</v>
      </c>
      <c r="AU696" s="221" t="s">
        <v>87</v>
      </c>
      <c r="AV696" s="15" t="s">
        <v>79</v>
      </c>
      <c r="AW696" s="15" t="s">
        <v>30</v>
      </c>
      <c r="AX696" s="15" t="s">
        <v>75</v>
      </c>
      <c r="AY696" s="221" t="s">
        <v>152</v>
      </c>
    </row>
    <row r="697" s="13" customFormat="1">
      <c r="A697" s="13"/>
      <c r="B697" s="203"/>
      <c r="C697" s="13"/>
      <c r="D697" s="204" t="s">
        <v>160</v>
      </c>
      <c r="E697" s="205" t="s">
        <v>1</v>
      </c>
      <c r="F697" s="206" t="s">
        <v>428</v>
      </c>
      <c r="G697" s="13"/>
      <c r="H697" s="207">
        <v>21.280000000000001</v>
      </c>
      <c r="I697" s="208"/>
      <c r="J697" s="13"/>
      <c r="K697" s="13"/>
      <c r="L697" s="203"/>
      <c r="M697" s="209"/>
      <c r="N697" s="210"/>
      <c r="O697" s="210"/>
      <c r="P697" s="210"/>
      <c r="Q697" s="210"/>
      <c r="R697" s="210"/>
      <c r="S697" s="210"/>
      <c r="T697" s="211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05" t="s">
        <v>160</v>
      </c>
      <c r="AU697" s="205" t="s">
        <v>87</v>
      </c>
      <c r="AV697" s="13" t="s">
        <v>87</v>
      </c>
      <c r="AW697" s="13" t="s">
        <v>30</v>
      </c>
      <c r="AX697" s="13" t="s">
        <v>75</v>
      </c>
      <c r="AY697" s="205" t="s">
        <v>152</v>
      </c>
    </row>
    <row r="698" s="13" customFormat="1">
      <c r="A698" s="13"/>
      <c r="B698" s="203"/>
      <c r="C698" s="13"/>
      <c r="D698" s="204" t="s">
        <v>160</v>
      </c>
      <c r="E698" s="205" t="s">
        <v>1</v>
      </c>
      <c r="F698" s="206" t="s">
        <v>429</v>
      </c>
      <c r="G698" s="13"/>
      <c r="H698" s="207">
        <v>1.44</v>
      </c>
      <c r="I698" s="208"/>
      <c r="J698" s="13"/>
      <c r="K698" s="13"/>
      <c r="L698" s="203"/>
      <c r="M698" s="209"/>
      <c r="N698" s="210"/>
      <c r="O698" s="210"/>
      <c r="P698" s="210"/>
      <c r="Q698" s="210"/>
      <c r="R698" s="210"/>
      <c r="S698" s="210"/>
      <c r="T698" s="211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05" t="s">
        <v>160</v>
      </c>
      <c r="AU698" s="205" t="s">
        <v>87</v>
      </c>
      <c r="AV698" s="13" t="s">
        <v>87</v>
      </c>
      <c r="AW698" s="13" t="s">
        <v>30</v>
      </c>
      <c r="AX698" s="13" t="s">
        <v>75</v>
      </c>
      <c r="AY698" s="205" t="s">
        <v>152</v>
      </c>
    </row>
    <row r="699" s="15" customFormat="1">
      <c r="A699" s="15"/>
      <c r="B699" s="220"/>
      <c r="C699" s="15"/>
      <c r="D699" s="204" t="s">
        <v>160</v>
      </c>
      <c r="E699" s="221" t="s">
        <v>1</v>
      </c>
      <c r="F699" s="222" t="s">
        <v>430</v>
      </c>
      <c r="G699" s="15"/>
      <c r="H699" s="221" t="s">
        <v>1</v>
      </c>
      <c r="I699" s="223"/>
      <c r="J699" s="15"/>
      <c r="K699" s="15"/>
      <c r="L699" s="220"/>
      <c r="M699" s="224"/>
      <c r="N699" s="225"/>
      <c r="O699" s="225"/>
      <c r="P699" s="225"/>
      <c r="Q699" s="225"/>
      <c r="R699" s="225"/>
      <c r="S699" s="225"/>
      <c r="T699" s="226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T699" s="221" t="s">
        <v>160</v>
      </c>
      <c r="AU699" s="221" t="s">
        <v>87</v>
      </c>
      <c r="AV699" s="15" t="s">
        <v>79</v>
      </c>
      <c r="AW699" s="15" t="s">
        <v>30</v>
      </c>
      <c r="AX699" s="15" t="s">
        <v>75</v>
      </c>
      <c r="AY699" s="221" t="s">
        <v>152</v>
      </c>
    </row>
    <row r="700" s="13" customFormat="1">
      <c r="A700" s="13"/>
      <c r="B700" s="203"/>
      <c r="C700" s="13"/>
      <c r="D700" s="204" t="s">
        <v>160</v>
      </c>
      <c r="E700" s="205" t="s">
        <v>1</v>
      </c>
      <c r="F700" s="206" t="s">
        <v>431</v>
      </c>
      <c r="G700" s="13"/>
      <c r="H700" s="207">
        <v>36.822000000000003</v>
      </c>
      <c r="I700" s="208"/>
      <c r="J700" s="13"/>
      <c r="K700" s="13"/>
      <c r="L700" s="203"/>
      <c r="M700" s="209"/>
      <c r="N700" s="210"/>
      <c r="O700" s="210"/>
      <c r="P700" s="210"/>
      <c r="Q700" s="210"/>
      <c r="R700" s="210"/>
      <c r="S700" s="210"/>
      <c r="T700" s="211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05" t="s">
        <v>160</v>
      </c>
      <c r="AU700" s="205" t="s">
        <v>87</v>
      </c>
      <c r="AV700" s="13" t="s">
        <v>87</v>
      </c>
      <c r="AW700" s="13" t="s">
        <v>30</v>
      </c>
      <c r="AX700" s="13" t="s">
        <v>75</v>
      </c>
      <c r="AY700" s="205" t="s">
        <v>152</v>
      </c>
    </row>
    <row r="701" s="13" customFormat="1">
      <c r="A701" s="13"/>
      <c r="B701" s="203"/>
      <c r="C701" s="13"/>
      <c r="D701" s="204" t="s">
        <v>160</v>
      </c>
      <c r="E701" s="205" t="s">
        <v>1</v>
      </c>
      <c r="F701" s="206" t="s">
        <v>432</v>
      </c>
      <c r="G701" s="13"/>
      <c r="H701" s="207">
        <v>1.8</v>
      </c>
      <c r="I701" s="208"/>
      <c r="J701" s="13"/>
      <c r="K701" s="13"/>
      <c r="L701" s="203"/>
      <c r="M701" s="209"/>
      <c r="N701" s="210"/>
      <c r="O701" s="210"/>
      <c r="P701" s="210"/>
      <c r="Q701" s="210"/>
      <c r="R701" s="210"/>
      <c r="S701" s="210"/>
      <c r="T701" s="211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05" t="s">
        <v>160</v>
      </c>
      <c r="AU701" s="205" t="s">
        <v>87</v>
      </c>
      <c r="AV701" s="13" t="s">
        <v>87</v>
      </c>
      <c r="AW701" s="13" t="s">
        <v>30</v>
      </c>
      <c r="AX701" s="13" t="s">
        <v>75</v>
      </c>
      <c r="AY701" s="205" t="s">
        <v>152</v>
      </c>
    </row>
    <row r="702" s="13" customFormat="1">
      <c r="A702" s="13"/>
      <c r="B702" s="203"/>
      <c r="C702" s="13"/>
      <c r="D702" s="204" t="s">
        <v>160</v>
      </c>
      <c r="E702" s="205" t="s">
        <v>1</v>
      </c>
      <c r="F702" s="206" t="s">
        <v>433</v>
      </c>
      <c r="G702" s="13"/>
      <c r="H702" s="207">
        <v>33.130000000000003</v>
      </c>
      <c r="I702" s="208"/>
      <c r="J702" s="13"/>
      <c r="K702" s="13"/>
      <c r="L702" s="203"/>
      <c r="M702" s="209"/>
      <c r="N702" s="210"/>
      <c r="O702" s="210"/>
      <c r="P702" s="210"/>
      <c r="Q702" s="210"/>
      <c r="R702" s="210"/>
      <c r="S702" s="210"/>
      <c r="T702" s="211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05" t="s">
        <v>160</v>
      </c>
      <c r="AU702" s="205" t="s">
        <v>87</v>
      </c>
      <c r="AV702" s="13" t="s">
        <v>87</v>
      </c>
      <c r="AW702" s="13" t="s">
        <v>30</v>
      </c>
      <c r="AX702" s="13" t="s">
        <v>75</v>
      </c>
      <c r="AY702" s="205" t="s">
        <v>152</v>
      </c>
    </row>
    <row r="703" s="13" customFormat="1">
      <c r="A703" s="13"/>
      <c r="B703" s="203"/>
      <c r="C703" s="13"/>
      <c r="D703" s="204" t="s">
        <v>160</v>
      </c>
      <c r="E703" s="205" t="s">
        <v>1</v>
      </c>
      <c r="F703" s="206" t="s">
        <v>434</v>
      </c>
      <c r="G703" s="13"/>
      <c r="H703" s="207">
        <v>2.52</v>
      </c>
      <c r="I703" s="208"/>
      <c r="J703" s="13"/>
      <c r="K703" s="13"/>
      <c r="L703" s="203"/>
      <c r="M703" s="209"/>
      <c r="N703" s="210"/>
      <c r="O703" s="210"/>
      <c r="P703" s="210"/>
      <c r="Q703" s="210"/>
      <c r="R703" s="210"/>
      <c r="S703" s="210"/>
      <c r="T703" s="211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05" t="s">
        <v>160</v>
      </c>
      <c r="AU703" s="205" t="s">
        <v>87</v>
      </c>
      <c r="AV703" s="13" t="s">
        <v>87</v>
      </c>
      <c r="AW703" s="13" t="s">
        <v>30</v>
      </c>
      <c r="AX703" s="13" t="s">
        <v>75</v>
      </c>
      <c r="AY703" s="205" t="s">
        <v>152</v>
      </c>
    </row>
    <row r="704" s="13" customFormat="1">
      <c r="A704" s="13"/>
      <c r="B704" s="203"/>
      <c r="C704" s="13"/>
      <c r="D704" s="204" t="s">
        <v>160</v>
      </c>
      <c r="E704" s="205" t="s">
        <v>1</v>
      </c>
      <c r="F704" s="206" t="s">
        <v>435</v>
      </c>
      <c r="G704" s="13"/>
      <c r="H704" s="207">
        <v>2.6400000000000001</v>
      </c>
      <c r="I704" s="208"/>
      <c r="J704" s="13"/>
      <c r="K704" s="13"/>
      <c r="L704" s="203"/>
      <c r="M704" s="209"/>
      <c r="N704" s="210"/>
      <c r="O704" s="210"/>
      <c r="P704" s="210"/>
      <c r="Q704" s="210"/>
      <c r="R704" s="210"/>
      <c r="S704" s="210"/>
      <c r="T704" s="211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05" t="s">
        <v>160</v>
      </c>
      <c r="AU704" s="205" t="s">
        <v>87</v>
      </c>
      <c r="AV704" s="13" t="s">
        <v>87</v>
      </c>
      <c r="AW704" s="13" t="s">
        <v>30</v>
      </c>
      <c r="AX704" s="13" t="s">
        <v>75</v>
      </c>
      <c r="AY704" s="205" t="s">
        <v>152</v>
      </c>
    </row>
    <row r="705" s="13" customFormat="1">
      <c r="A705" s="13"/>
      <c r="B705" s="203"/>
      <c r="C705" s="13"/>
      <c r="D705" s="204" t="s">
        <v>160</v>
      </c>
      <c r="E705" s="205" t="s">
        <v>1</v>
      </c>
      <c r="F705" s="206" t="s">
        <v>436</v>
      </c>
      <c r="G705" s="13"/>
      <c r="H705" s="207">
        <v>122.44199999999999</v>
      </c>
      <c r="I705" s="208"/>
      <c r="J705" s="13"/>
      <c r="K705" s="13"/>
      <c r="L705" s="203"/>
      <c r="M705" s="209"/>
      <c r="N705" s="210"/>
      <c r="O705" s="210"/>
      <c r="P705" s="210"/>
      <c r="Q705" s="210"/>
      <c r="R705" s="210"/>
      <c r="S705" s="210"/>
      <c r="T705" s="211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05" t="s">
        <v>160</v>
      </c>
      <c r="AU705" s="205" t="s">
        <v>87</v>
      </c>
      <c r="AV705" s="13" t="s">
        <v>87</v>
      </c>
      <c r="AW705" s="13" t="s">
        <v>30</v>
      </c>
      <c r="AX705" s="13" t="s">
        <v>75</v>
      </c>
      <c r="AY705" s="205" t="s">
        <v>152</v>
      </c>
    </row>
    <row r="706" s="15" customFormat="1">
      <c r="A706" s="15"/>
      <c r="B706" s="220"/>
      <c r="C706" s="15"/>
      <c r="D706" s="204" t="s">
        <v>160</v>
      </c>
      <c r="E706" s="221" t="s">
        <v>1</v>
      </c>
      <c r="F706" s="222" t="s">
        <v>1215</v>
      </c>
      <c r="G706" s="15"/>
      <c r="H706" s="221" t="s">
        <v>1</v>
      </c>
      <c r="I706" s="223"/>
      <c r="J706" s="15"/>
      <c r="K706" s="15"/>
      <c r="L706" s="220"/>
      <c r="M706" s="224"/>
      <c r="N706" s="225"/>
      <c r="O706" s="225"/>
      <c r="P706" s="225"/>
      <c r="Q706" s="225"/>
      <c r="R706" s="225"/>
      <c r="S706" s="225"/>
      <c r="T706" s="226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T706" s="221" t="s">
        <v>160</v>
      </c>
      <c r="AU706" s="221" t="s">
        <v>87</v>
      </c>
      <c r="AV706" s="15" t="s">
        <v>79</v>
      </c>
      <c r="AW706" s="15" t="s">
        <v>30</v>
      </c>
      <c r="AX706" s="15" t="s">
        <v>75</v>
      </c>
      <c r="AY706" s="221" t="s">
        <v>152</v>
      </c>
    </row>
    <row r="707" s="13" customFormat="1">
      <c r="A707" s="13"/>
      <c r="B707" s="203"/>
      <c r="C707" s="13"/>
      <c r="D707" s="204" t="s">
        <v>160</v>
      </c>
      <c r="E707" s="205" t="s">
        <v>1</v>
      </c>
      <c r="F707" s="206" t="s">
        <v>438</v>
      </c>
      <c r="G707" s="13"/>
      <c r="H707" s="207">
        <v>7.9199999999999999</v>
      </c>
      <c r="I707" s="208"/>
      <c r="J707" s="13"/>
      <c r="K707" s="13"/>
      <c r="L707" s="203"/>
      <c r="M707" s="209"/>
      <c r="N707" s="210"/>
      <c r="O707" s="210"/>
      <c r="P707" s="210"/>
      <c r="Q707" s="210"/>
      <c r="R707" s="210"/>
      <c r="S707" s="210"/>
      <c r="T707" s="211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05" t="s">
        <v>160</v>
      </c>
      <c r="AU707" s="205" t="s">
        <v>87</v>
      </c>
      <c r="AV707" s="13" t="s">
        <v>87</v>
      </c>
      <c r="AW707" s="13" t="s">
        <v>30</v>
      </c>
      <c r="AX707" s="13" t="s">
        <v>75</v>
      </c>
      <c r="AY707" s="205" t="s">
        <v>152</v>
      </c>
    </row>
    <row r="708" s="13" customFormat="1">
      <c r="A708" s="13"/>
      <c r="B708" s="203"/>
      <c r="C708" s="13"/>
      <c r="D708" s="204" t="s">
        <v>160</v>
      </c>
      <c r="E708" s="205" t="s">
        <v>1</v>
      </c>
      <c r="F708" s="206" t="s">
        <v>439</v>
      </c>
      <c r="G708" s="13"/>
      <c r="H708" s="207">
        <v>70.040000000000006</v>
      </c>
      <c r="I708" s="208"/>
      <c r="J708" s="13"/>
      <c r="K708" s="13"/>
      <c r="L708" s="203"/>
      <c r="M708" s="209"/>
      <c r="N708" s="210"/>
      <c r="O708" s="210"/>
      <c r="P708" s="210"/>
      <c r="Q708" s="210"/>
      <c r="R708" s="210"/>
      <c r="S708" s="210"/>
      <c r="T708" s="211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05" t="s">
        <v>160</v>
      </c>
      <c r="AU708" s="205" t="s">
        <v>87</v>
      </c>
      <c r="AV708" s="13" t="s">
        <v>87</v>
      </c>
      <c r="AW708" s="13" t="s">
        <v>30</v>
      </c>
      <c r="AX708" s="13" t="s">
        <v>75</v>
      </c>
      <c r="AY708" s="205" t="s">
        <v>152</v>
      </c>
    </row>
    <row r="709" s="13" customFormat="1">
      <c r="A709" s="13"/>
      <c r="B709" s="203"/>
      <c r="C709" s="13"/>
      <c r="D709" s="204" t="s">
        <v>160</v>
      </c>
      <c r="E709" s="205" t="s">
        <v>1</v>
      </c>
      <c r="F709" s="206" t="s">
        <v>440</v>
      </c>
      <c r="G709" s="13"/>
      <c r="H709" s="207">
        <v>3.8399999999999999</v>
      </c>
      <c r="I709" s="208"/>
      <c r="J709" s="13"/>
      <c r="K709" s="13"/>
      <c r="L709" s="203"/>
      <c r="M709" s="209"/>
      <c r="N709" s="210"/>
      <c r="O709" s="210"/>
      <c r="P709" s="210"/>
      <c r="Q709" s="210"/>
      <c r="R709" s="210"/>
      <c r="S709" s="210"/>
      <c r="T709" s="211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05" t="s">
        <v>160</v>
      </c>
      <c r="AU709" s="205" t="s">
        <v>87</v>
      </c>
      <c r="AV709" s="13" t="s">
        <v>87</v>
      </c>
      <c r="AW709" s="13" t="s">
        <v>30</v>
      </c>
      <c r="AX709" s="13" t="s">
        <v>75</v>
      </c>
      <c r="AY709" s="205" t="s">
        <v>152</v>
      </c>
    </row>
    <row r="710" s="14" customFormat="1">
      <c r="A710" s="14"/>
      <c r="B710" s="212"/>
      <c r="C710" s="14"/>
      <c r="D710" s="204" t="s">
        <v>160</v>
      </c>
      <c r="E710" s="213" t="s">
        <v>1</v>
      </c>
      <c r="F710" s="214" t="s">
        <v>164</v>
      </c>
      <c r="G710" s="14"/>
      <c r="H710" s="215">
        <v>505.36400000000003</v>
      </c>
      <c r="I710" s="216"/>
      <c r="J710" s="14"/>
      <c r="K710" s="14"/>
      <c r="L710" s="212"/>
      <c r="M710" s="217"/>
      <c r="N710" s="218"/>
      <c r="O710" s="218"/>
      <c r="P710" s="218"/>
      <c r="Q710" s="218"/>
      <c r="R710" s="218"/>
      <c r="S710" s="218"/>
      <c r="T710" s="219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13" t="s">
        <v>160</v>
      </c>
      <c r="AU710" s="213" t="s">
        <v>87</v>
      </c>
      <c r="AV710" s="14" t="s">
        <v>158</v>
      </c>
      <c r="AW710" s="14" t="s">
        <v>30</v>
      </c>
      <c r="AX710" s="14" t="s">
        <v>79</v>
      </c>
      <c r="AY710" s="213" t="s">
        <v>152</v>
      </c>
    </row>
    <row r="711" s="2" customFormat="1" ht="24.15" customHeight="1">
      <c r="A711" s="38"/>
      <c r="B711" s="188"/>
      <c r="C711" s="189" t="s">
        <v>1216</v>
      </c>
      <c r="D711" s="189" t="s">
        <v>154</v>
      </c>
      <c r="E711" s="190" t="s">
        <v>1217</v>
      </c>
      <c r="F711" s="191" t="s">
        <v>1218</v>
      </c>
      <c r="G711" s="192" t="s">
        <v>227</v>
      </c>
      <c r="H711" s="193">
        <v>155.56999999999999</v>
      </c>
      <c r="I711" s="194"/>
      <c r="J711" s="193">
        <f>ROUND(I711*H711,3)</f>
        <v>0</v>
      </c>
      <c r="K711" s="195"/>
      <c r="L711" s="39"/>
      <c r="M711" s="196" t="s">
        <v>1</v>
      </c>
      <c r="N711" s="197" t="s">
        <v>41</v>
      </c>
      <c r="O711" s="82"/>
      <c r="P711" s="198">
        <f>O711*H711</f>
        <v>0</v>
      </c>
      <c r="Q711" s="198">
        <v>1.9999999999999999E-06</v>
      </c>
      <c r="R711" s="198">
        <f>Q711*H711</f>
        <v>0.00031113999999999995</v>
      </c>
      <c r="S711" s="198">
        <v>0</v>
      </c>
      <c r="T711" s="199">
        <f>S711*H711</f>
        <v>0</v>
      </c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R711" s="200" t="s">
        <v>240</v>
      </c>
      <c r="AT711" s="200" t="s">
        <v>154</v>
      </c>
      <c r="AU711" s="200" t="s">
        <v>87</v>
      </c>
      <c r="AY711" s="19" t="s">
        <v>152</v>
      </c>
      <c r="BE711" s="201">
        <f>IF(N711="základná",J711,0)</f>
        <v>0</v>
      </c>
      <c r="BF711" s="201">
        <f>IF(N711="znížená",J711,0)</f>
        <v>0</v>
      </c>
      <c r="BG711" s="201">
        <f>IF(N711="zákl. prenesená",J711,0)</f>
        <v>0</v>
      </c>
      <c r="BH711" s="201">
        <f>IF(N711="zníž. prenesená",J711,0)</f>
        <v>0</v>
      </c>
      <c r="BI711" s="201">
        <f>IF(N711="nulová",J711,0)</f>
        <v>0</v>
      </c>
      <c r="BJ711" s="19" t="s">
        <v>87</v>
      </c>
      <c r="BK711" s="202">
        <f>ROUND(I711*H711,3)</f>
        <v>0</v>
      </c>
      <c r="BL711" s="19" t="s">
        <v>240</v>
      </c>
      <c r="BM711" s="200" t="s">
        <v>1219</v>
      </c>
    </row>
    <row r="712" s="2" customFormat="1" ht="33" customHeight="1">
      <c r="A712" s="38"/>
      <c r="B712" s="188"/>
      <c r="C712" s="189" t="s">
        <v>1220</v>
      </c>
      <c r="D712" s="189" t="s">
        <v>154</v>
      </c>
      <c r="E712" s="190" t="s">
        <v>1221</v>
      </c>
      <c r="F712" s="191" t="s">
        <v>1222</v>
      </c>
      <c r="G712" s="192" t="s">
        <v>227</v>
      </c>
      <c r="H712" s="193">
        <v>505.36399999999998</v>
      </c>
      <c r="I712" s="194"/>
      <c r="J712" s="193">
        <f>ROUND(I712*H712,3)</f>
        <v>0</v>
      </c>
      <c r="K712" s="195"/>
      <c r="L712" s="39"/>
      <c r="M712" s="196" t="s">
        <v>1</v>
      </c>
      <c r="N712" s="197" t="s">
        <v>41</v>
      </c>
      <c r="O712" s="82"/>
      <c r="P712" s="198">
        <f>O712*H712</f>
        <v>0</v>
      </c>
      <c r="Q712" s="198">
        <v>0.00034000000000000002</v>
      </c>
      <c r="R712" s="198">
        <f>Q712*H712</f>
        <v>0.17182375999999999</v>
      </c>
      <c r="S712" s="198">
        <v>0</v>
      </c>
      <c r="T712" s="199">
        <f>S712*H712</f>
        <v>0</v>
      </c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R712" s="200" t="s">
        <v>240</v>
      </c>
      <c r="AT712" s="200" t="s">
        <v>154</v>
      </c>
      <c r="AU712" s="200" t="s">
        <v>87</v>
      </c>
      <c r="AY712" s="19" t="s">
        <v>152</v>
      </c>
      <c r="BE712" s="201">
        <f>IF(N712="základná",J712,0)</f>
        <v>0</v>
      </c>
      <c r="BF712" s="201">
        <f>IF(N712="znížená",J712,0)</f>
        <v>0</v>
      </c>
      <c r="BG712" s="201">
        <f>IF(N712="zákl. prenesená",J712,0)</f>
        <v>0</v>
      </c>
      <c r="BH712" s="201">
        <f>IF(N712="zníž. prenesená",J712,0)</f>
        <v>0</v>
      </c>
      <c r="BI712" s="201">
        <f>IF(N712="nulová",J712,0)</f>
        <v>0</v>
      </c>
      <c r="BJ712" s="19" t="s">
        <v>87</v>
      </c>
      <c r="BK712" s="202">
        <f>ROUND(I712*H712,3)</f>
        <v>0</v>
      </c>
      <c r="BL712" s="19" t="s">
        <v>240</v>
      </c>
      <c r="BM712" s="200" t="s">
        <v>1223</v>
      </c>
    </row>
    <row r="713" s="12" customFormat="1" ht="25.92" customHeight="1">
      <c r="A713" s="12"/>
      <c r="B713" s="175"/>
      <c r="C713" s="12"/>
      <c r="D713" s="176" t="s">
        <v>74</v>
      </c>
      <c r="E713" s="177" t="s">
        <v>1224</v>
      </c>
      <c r="F713" s="177" t="s">
        <v>1225</v>
      </c>
      <c r="G713" s="12"/>
      <c r="H713" s="12"/>
      <c r="I713" s="178"/>
      <c r="J713" s="179">
        <f>BK713</f>
        <v>0</v>
      </c>
      <c r="K713" s="12"/>
      <c r="L713" s="175"/>
      <c r="M713" s="180"/>
      <c r="N713" s="181"/>
      <c r="O713" s="181"/>
      <c r="P713" s="182">
        <f>SUM(P714:P715)</f>
        <v>0</v>
      </c>
      <c r="Q713" s="181"/>
      <c r="R713" s="182">
        <f>SUM(R714:R715)</f>
        <v>0</v>
      </c>
      <c r="S713" s="181"/>
      <c r="T713" s="183">
        <f>SUM(T714:T715)</f>
        <v>0</v>
      </c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R713" s="176" t="s">
        <v>158</v>
      </c>
      <c r="AT713" s="184" t="s">
        <v>74</v>
      </c>
      <c r="AU713" s="184" t="s">
        <v>75</v>
      </c>
      <c r="AY713" s="176" t="s">
        <v>152</v>
      </c>
      <c r="BK713" s="185">
        <f>SUM(BK714:BK715)</f>
        <v>0</v>
      </c>
    </row>
    <row r="714" s="2" customFormat="1" ht="16.5" customHeight="1">
      <c r="A714" s="38"/>
      <c r="B714" s="188"/>
      <c r="C714" s="189" t="s">
        <v>1226</v>
      </c>
      <c r="D714" s="189" t="s">
        <v>154</v>
      </c>
      <c r="E714" s="190" t="s">
        <v>1227</v>
      </c>
      <c r="F714" s="191" t="s">
        <v>1228</v>
      </c>
      <c r="G714" s="192" t="s">
        <v>750</v>
      </c>
      <c r="H714" s="193">
        <v>1</v>
      </c>
      <c r="I714" s="194"/>
      <c r="J714" s="193">
        <f>ROUND(I714*H714,3)</f>
        <v>0</v>
      </c>
      <c r="K714" s="195"/>
      <c r="L714" s="39"/>
      <c r="M714" s="196" t="s">
        <v>1</v>
      </c>
      <c r="N714" s="197" t="s">
        <v>41</v>
      </c>
      <c r="O714" s="82"/>
      <c r="P714" s="198">
        <f>O714*H714</f>
        <v>0</v>
      </c>
      <c r="Q714" s="198">
        <v>0</v>
      </c>
      <c r="R714" s="198">
        <f>Q714*H714</f>
        <v>0</v>
      </c>
      <c r="S714" s="198">
        <v>0</v>
      </c>
      <c r="T714" s="199">
        <f>S714*H714</f>
        <v>0</v>
      </c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R714" s="200" t="s">
        <v>1229</v>
      </c>
      <c r="AT714" s="200" t="s">
        <v>154</v>
      </c>
      <c r="AU714" s="200" t="s">
        <v>79</v>
      </c>
      <c r="AY714" s="19" t="s">
        <v>152</v>
      </c>
      <c r="BE714" s="201">
        <f>IF(N714="základná",J714,0)</f>
        <v>0</v>
      </c>
      <c r="BF714" s="201">
        <f>IF(N714="znížená",J714,0)</f>
        <v>0</v>
      </c>
      <c r="BG714" s="201">
        <f>IF(N714="zákl. prenesená",J714,0)</f>
        <v>0</v>
      </c>
      <c r="BH714" s="201">
        <f>IF(N714="zníž. prenesená",J714,0)</f>
        <v>0</v>
      </c>
      <c r="BI714" s="201">
        <f>IF(N714="nulová",J714,0)</f>
        <v>0</v>
      </c>
      <c r="BJ714" s="19" t="s">
        <v>87</v>
      </c>
      <c r="BK714" s="202">
        <f>ROUND(I714*H714,3)</f>
        <v>0</v>
      </c>
      <c r="BL714" s="19" t="s">
        <v>1229</v>
      </c>
      <c r="BM714" s="200" t="s">
        <v>1230</v>
      </c>
    </row>
    <row r="715" s="2" customFormat="1" ht="16.5" customHeight="1">
      <c r="A715" s="38"/>
      <c r="B715" s="188"/>
      <c r="C715" s="235" t="s">
        <v>1231</v>
      </c>
      <c r="D715" s="235" t="s">
        <v>378</v>
      </c>
      <c r="E715" s="236" t="s">
        <v>1232</v>
      </c>
      <c r="F715" s="237" t="s">
        <v>1233</v>
      </c>
      <c r="G715" s="238" t="s">
        <v>279</v>
      </c>
      <c r="H715" s="239">
        <v>1</v>
      </c>
      <c r="I715" s="240"/>
      <c r="J715" s="239">
        <f>ROUND(I715*H715,3)</f>
        <v>0</v>
      </c>
      <c r="K715" s="241"/>
      <c r="L715" s="242"/>
      <c r="M715" s="243" t="s">
        <v>1</v>
      </c>
      <c r="N715" s="244" t="s">
        <v>41</v>
      </c>
      <c r="O715" s="82"/>
      <c r="P715" s="198">
        <f>O715*H715</f>
        <v>0</v>
      </c>
      <c r="Q715" s="198">
        <v>0</v>
      </c>
      <c r="R715" s="198">
        <f>Q715*H715</f>
        <v>0</v>
      </c>
      <c r="S715" s="198">
        <v>0</v>
      </c>
      <c r="T715" s="199">
        <f>S715*H715</f>
        <v>0</v>
      </c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R715" s="200" t="s">
        <v>1229</v>
      </c>
      <c r="AT715" s="200" t="s">
        <v>378</v>
      </c>
      <c r="AU715" s="200" t="s">
        <v>79</v>
      </c>
      <c r="AY715" s="19" t="s">
        <v>152</v>
      </c>
      <c r="BE715" s="201">
        <f>IF(N715="základná",J715,0)</f>
        <v>0</v>
      </c>
      <c r="BF715" s="201">
        <f>IF(N715="znížená",J715,0)</f>
        <v>0</v>
      </c>
      <c r="BG715" s="201">
        <f>IF(N715="zákl. prenesená",J715,0)</f>
        <v>0</v>
      </c>
      <c r="BH715" s="201">
        <f>IF(N715="zníž. prenesená",J715,0)</f>
        <v>0</v>
      </c>
      <c r="BI715" s="201">
        <f>IF(N715="nulová",J715,0)</f>
        <v>0</v>
      </c>
      <c r="BJ715" s="19" t="s">
        <v>87</v>
      </c>
      <c r="BK715" s="202">
        <f>ROUND(I715*H715,3)</f>
        <v>0</v>
      </c>
      <c r="BL715" s="19" t="s">
        <v>1229</v>
      </c>
      <c r="BM715" s="200" t="s">
        <v>1234</v>
      </c>
    </row>
    <row r="716" s="12" customFormat="1" ht="25.92" customHeight="1">
      <c r="A716" s="12"/>
      <c r="B716" s="175"/>
      <c r="C716" s="12"/>
      <c r="D716" s="176" t="s">
        <v>74</v>
      </c>
      <c r="E716" s="177" t="s">
        <v>1235</v>
      </c>
      <c r="F716" s="177" t="s">
        <v>1236</v>
      </c>
      <c r="G716" s="12"/>
      <c r="H716" s="12"/>
      <c r="I716" s="178"/>
      <c r="J716" s="179">
        <f>BK716</f>
        <v>0</v>
      </c>
      <c r="K716" s="12"/>
      <c r="L716" s="175"/>
      <c r="M716" s="180"/>
      <c r="N716" s="181"/>
      <c r="O716" s="181"/>
      <c r="P716" s="182">
        <f>P717+P719</f>
        <v>0</v>
      </c>
      <c r="Q716" s="181"/>
      <c r="R716" s="182">
        <f>R717+R719</f>
        <v>0</v>
      </c>
      <c r="S716" s="181"/>
      <c r="T716" s="183">
        <f>T717+T719</f>
        <v>0</v>
      </c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R716" s="176" t="s">
        <v>181</v>
      </c>
      <c r="AT716" s="184" t="s">
        <v>74</v>
      </c>
      <c r="AU716" s="184" t="s">
        <v>75</v>
      </c>
      <c r="AY716" s="176" t="s">
        <v>152</v>
      </c>
      <c r="BK716" s="185">
        <f>BK717+BK719</f>
        <v>0</v>
      </c>
    </row>
    <row r="717" s="12" customFormat="1" ht="22.8" customHeight="1">
      <c r="A717" s="12"/>
      <c r="B717" s="175"/>
      <c r="C717" s="12"/>
      <c r="D717" s="176" t="s">
        <v>74</v>
      </c>
      <c r="E717" s="186" t="s">
        <v>1237</v>
      </c>
      <c r="F717" s="186" t="s">
        <v>1238</v>
      </c>
      <c r="G717" s="12"/>
      <c r="H717" s="12"/>
      <c r="I717" s="178"/>
      <c r="J717" s="187">
        <f>BK717</f>
        <v>0</v>
      </c>
      <c r="K717" s="12"/>
      <c r="L717" s="175"/>
      <c r="M717" s="180"/>
      <c r="N717" s="181"/>
      <c r="O717" s="181"/>
      <c r="P717" s="182">
        <f>P718</f>
        <v>0</v>
      </c>
      <c r="Q717" s="181"/>
      <c r="R717" s="182">
        <f>R718</f>
        <v>0</v>
      </c>
      <c r="S717" s="181"/>
      <c r="T717" s="183">
        <f>T718</f>
        <v>0</v>
      </c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R717" s="176" t="s">
        <v>181</v>
      </c>
      <c r="AT717" s="184" t="s">
        <v>74</v>
      </c>
      <c r="AU717" s="184" t="s">
        <v>79</v>
      </c>
      <c r="AY717" s="176" t="s">
        <v>152</v>
      </c>
      <c r="BK717" s="185">
        <f>BK718</f>
        <v>0</v>
      </c>
    </row>
    <row r="718" s="2" customFormat="1" ht="24.15" customHeight="1">
      <c r="A718" s="38"/>
      <c r="B718" s="188"/>
      <c r="C718" s="189" t="s">
        <v>1239</v>
      </c>
      <c r="D718" s="189" t="s">
        <v>154</v>
      </c>
      <c r="E718" s="190" t="s">
        <v>1240</v>
      </c>
      <c r="F718" s="191" t="s">
        <v>1241</v>
      </c>
      <c r="G718" s="192" t="s">
        <v>750</v>
      </c>
      <c r="H718" s="193">
        <v>1</v>
      </c>
      <c r="I718" s="194"/>
      <c r="J718" s="193">
        <f>ROUND(I718*H718,3)</f>
        <v>0</v>
      </c>
      <c r="K718" s="195"/>
      <c r="L718" s="39"/>
      <c r="M718" s="196" t="s">
        <v>1</v>
      </c>
      <c r="N718" s="197" t="s">
        <v>41</v>
      </c>
      <c r="O718" s="82"/>
      <c r="P718" s="198">
        <f>O718*H718</f>
        <v>0</v>
      </c>
      <c r="Q718" s="198">
        <v>0</v>
      </c>
      <c r="R718" s="198">
        <f>Q718*H718</f>
        <v>0</v>
      </c>
      <c r="S718" s="198">
        <v>0</v>
      </c>
      <c r="T718" s="199">
        <f>S718*H718</f>
        <v>0</v>
      </c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R718" s="200" t="s">
        <v>1242</v>
      </c>
      <c r="AT718" s="200" t="s">
        <v>154</v>
      </c>
      <c r="AU718" s="200" t="s">
        <v>87</v>
      </c>
      <c r="AY718" s="19" t="s">
        <v>152</v>
      </c>
      <c r="BE718" s="201">
        <f>IF(N718="základná",J718,0)</f>
        <v>0</v>
      </c>
      <c r="BF718" s="201">
        <f>IF(N718="znížená",J718,0)</f>
        <v>0</v>
      </c>
      <c r="BG718" s="201">
        <f>IF(N718="zákl. prenesená",J718,0)</f>
        <v>0</v>
      </c>
      <c r="BH718" s="201">
        <f>IF(N718="zníž. prenesená",J718,0)</f>
        <v>0</v>
      </c>
      <c r="BI718" s="201">
        <f>IF(N718="nulová",J718,0)</f>
        <v>0</v>
      </c>
      <c r="BJ718" s="19" t="s">
        <v>87</v>
      </c>
      <c r="BK718" s="202">
        <f>ROUND(I718*H718,3)</f>
        <v>0</v>
      </c>
      <c r="BL718" s="19" t="s">
        <v>1242</v>
      </c>
      <c r="BM718" s="200" t="s">
        <v>1243</v>
      </c>
    </row>
    <row r="719" s="12" customFormat="1" ht="22.8" customHeight="1">
      <c r="A719" s="12"/>
      <c r="B719" s="175"/>
      <c r="C719" s="12"/>
      <c r="D719" s="176" t="s">
        <v>74</v>
      </c>
      <c r="E719" s="186" t="s">
        <v>1244</v>
      </c>
      <c r="F719" s="186" t="s">
        <v>1245</v>
      </c>
      <c r="G719" s="12"/>
      <c r="H719" s="12"/>
      <c r="I719" s="178"/>
      <c r="J719" s="187">
        <f>BK719</f>
        <v>0</v>
      </c>
      <c r="K719" s="12"/>
      <c r="L719" s="175"/>
      <c r="M719" s="180"/>
      <c r="N719" s="181"/>
      <c r="O719" s="181"/>
      <c r="P719" s="182">
        <f>P720</f>
        <v>0</v>
      </c>
      <c r="Q719" s="181"/>
      <c r="R719" s="182">
        <f>R720</f>
        <v>0</v>
      </c>
      <c r="S719" s="181"/>
      <c r="T719" s="183">
        <f>T720</f>
        <v>0</v>
      </c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R719" s="176" t="s">
        <v>181</v>
      </c>
      <c r="AT719" s="184" t="s">
        <v>74</v>
      </c>
      <c r="AU719" s="184" t="s">
        <v>79</v>
      </c>
      <c r="AY719" s="176" t="s">
        <v>152</v>
      </c>
      <c r="BK719" s="185">
        <f>BK720</f>
        <v>0</v>
      </c>
    </row>
    <row r="720" s="2" customFormat="1" ht="49.05" customHeight="1">
      <c r="A720" s="38"/>
      <c r="B720" s="188"/>
      <c r="C720" s="189" t="s">
        <v>1246</v>
      </c>
      <c r="D720" s="189" t="s">
        <v>154</v>
      </c>
      <c r="E720" s="190" t="s">
        <v>1247</v>
      </c>
      <c r="F720" s="191" t="s">
        <v>1248</v>
      </c>
      <c r="G720" s="192" t="s">
        <v>750</v>
      </c>
      <c r="H720" s="193">
        <v>1</v>
      </c>
      <c r="I720" s="194"/>
      <c r="J720" s="193">
        <f>ROUND(I720*H720,3)</f>
        <v>0</v>
      </c>
      <c r="K720" s="195"/>
      <c r="L720" s="39"/>
      <c r="M720" s="249" t="s">
        <v>1</v>
      </c>
      <c r="N720" s="250" t="s">
        <v>41</v>
      </c>
      <c r="O720" s="251"/>
      <c r="P720" s="252">
        <f>O720*H720</f>
        <v>0</v>
      </c>
      <c r="Q720" s="252">
        <v>0</v>
      </c>
      <c r="R720" s="252">
        <f>Q720*H720</f>
        <v>0</v>
      </c>
      <c r="S720" s="252">
        <v>0</v>
      </c>
      <c r="T720" s="253">
        <f>S720*H720</f>
        <v>0</v>
      </c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200" t="s">
        <v>1242</v>
      </c>
      <c r="AT720" s="200" t="s">
        <v>154</v>
      </c>
      <c r="AU720" s="200" t="s">
        <v>87</v>
      </c>
      <c r="AY720" s="19" t="s">
        <v>152</v>
      </c>
      <c r="BE720" s="201">
        <f>IF(N720="základná",J720,0)</f>
        <v>0</v>
      </c>
      <c r="BF720" s="201">
        <f>IF(N720="znížená",J720,0)</f>
        <v>0</v>
      </c>
      <c r="BG720" s="201">
        <f>IF(N720="zákl. prenesená",J720,0)</f>
        <v>0</v>
      </c>
      <c r="BH720" s="201">
        <f>IF(N720="zníž. prenesená",J720,0)</f>
        <v>0</v>
      </c>
      <c r="BI720" s="201">
        <f>IF(N720="nulová",J720,0)</f>
        <v>0</v>
      </c>
      <c r="BJ720" s="19" t="s">
        <v>87</v>
      </c>
      <c r="BK720" s="202">
        <f>ROUND(I720*H720,3)</f>
        <v>0</v>
      </c>
      <c r="BL720" s="19" t="s">
        <v>1242</v>
      </c>
      <c r="BM720" s="200" t="s">
        <v>1249</v>
      </c>
    </row>
    <row r="721" s="2" customFormat="1" ht="6.96" customHeight="1">
      <c r="A721" s="38"/>
      <c r="B721" s="65"/>
      <c r="C721" s="66"/>
      <c r="D721" s="66"/>
      <c r="E721" s="66"/>
      <c r="F721" s="66"/>
      <c r="G721" s="66"/>
      <c r="H721" s="66"/>
      <c r="I721" s="66"/>
      <c r="J721" s="66"/>
      <c r="K721" s="66"/>
      <c r="L721" s="39"/>
      <c r="M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</row>
  </sheetData>
  <autoFilter ref="C147:K72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36:H136"/>
    <mergeCell ref="E138:H138"/>
    <mergeCell ref="E140:H14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75</v>
      </c>
    </row>
    <row r="4" s="1" customFormat="1" ht="24.96" customHeight="1">
      <c r="B4" s="22"/>
      <c r="D4" s="23" t="s">
        <v>100</v>
      </c>
      <c r="L4" s="22"/>
      <c r="M4" s="133" t="s">
        <v>9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14</v>
      </c>
      <c r="L6" s="22"/>
    </row>
    <row r="7" s="1" customFormat="1" ht="16.5" customHeight="1">
      <c r="B7" s="22"/>
      <c r="E7" s="134" t="str">
        <f>'Rekapitulácia stavby'!K6</f>
        <v>Prístavba k existujúcemu objektu MŠ Borovce</v>
      </c>
      <c r="F7" s="32"/>
      <c r="G7" s="32"/>
      <c r="H7" s="32"/>
      <c r="L7" s="22"/>
    </row>
    <row r="8" s="1" customFormat="1" ht="12" customHeight="1">
      <c r="B8" s="22"/>
      <c r="D8" s="32" t="s">
        <v>101</v>
      </c>
      <c r="L8" s="22"/>
    </row>
    <row r="9" s="2" customFormat="1" ht="16.5" customHeight="1">
      <c r="A9" s="38"/>
      <c r="B9" s="39"/>
      <c r="C9" s="38"/>
      <c r="D9" s="38"/>
      <c r="E9" s="134" t="s">
        <v>102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103</v>
      </c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30" customHeight="1">
      <c r="A11" s="38"/>
      <c r="B11" s="39"/>
      <c r="C11" s="38"/>
      <c r="D11" s="38"/>
      <c r="E11" s="72" t="s">
        <v>1250</v>
      </c>
      <c r="F11" s="38"/>
      <c r="G11" s="38"/>
      <c r="H11" s="38"/>
      <c r="I11" s="38"/>
      <c r="J11" s="38"/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16</v>
      </c>
      <c r="E13" s="38"/>
      <c r="F13" s="27" t="s">
        <v>1</v>
      </c>
      <c r="G13" s="38"/>
      <c r="H13" s="38"/>
      <c r="I13" s="32" t="s">
        <v>17</v>
      </c>
      <c r="J13" s="27" t="s">
        <v>1</v>
      </c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18</v>
      </c>
      <c r="E14" s="38"/>
      <c r="F14" s="27" t="s">
        <v>19</v>
      </c>
      <c r="G14" s="38"/>
      <c r="H14" s="38"/>
      <c r="I14" s="32" t="s">
        <v>20</v>
      </c>
      <c r="J14" s="74" t="str">
        <f>'Rekapitulácia stavby'!AN8</f>
        <v>27. 9. 2022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22</v>
      </c>
      <c r="E16" s="38"/>
      <c r="F16" s="38"/>
      <c r="G16" s="38"/>
      <c r="H16" s="38"/>
      <c r="I16" s="32" t="s">
        <v>23</v>
      </c>
      <c r="J16" s="27" t="s">
        <v>1</v>
      </c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24</v>
      </c>
      <c r="F17" s="38"/>
      <c r="G17" s="38"/>
      <c r="H17" s="38"/>
      <c r="I17" s="32" t="s">
        <v>25</v>
      </c>
      <c r="J17" s="27" t="s">
        <v>1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26</v>
      </c>
      <c r="E19" s="38"/>
      <c r="F19" s="38"/>
      <c r="G19" s="38"/>
      <c r="H19" s="38"/>
      <c r="I19" s="32" t="s">
        <v>23</v>
      </c>
      <c r="J19" s="33" t="str">
        <f>'Rekapitulácia stavby'!AN13</f>
        <v>Vyplň údaj</v>
      </c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'Rekapitulácia stavby'!E14</f>
        <v>Vyplň údaj</v>
      </c>
      <c r="F20" s="27"/>
      <c r="G20" s="27"/>
      <c r="H20" s="27"/>
      <c r="I20" s="32" t="s">
        <v>25</v>
      </c>
      <c r="J20" s="33" t="str">
        <f>'Rekapitulácia stavby'!AN14</f>
        <v>Vyplň údaj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28</v>
      </c>
      <c r="E22" s="38"/>
      <c r="F22" s="38"/>
      <c r="G22" s="38"/>
      <c r="H22" s="38"/>
      <c r="I22" s="32" t="s">
        <v>23</v>
      </c>
      <c r="J22" s="27" t="s">
        <v>1</v>
      </c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1251</v>
      </c>
      <c r="F23" s="38"/>
      <c r="G23" s="38"/>
      <c r="H23" s="38"/>
      <c r="I23" s="32" t="s">
        <v>25</v>
      </c>
      <c r="J23" s="27" t="s">
        <v>1</v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32</v>
      </c>
      <c r="E25" s="38"/>
      <c r="F25" s="38"/>
      <c r="G25" s="38"/>
      <c r="H25" s="38"/>
      <c r="I25" s="32" t="s">
        <v>23</v>
      </c>
      <c r="J25" s="27" t="s">
        <v>1</v>
      </c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">
        <v>1251</v>
      </c>
      <c r="F26" s="38"/>
      <c r="G26" s="38"/>
      <c r="H26" s="38"/>
      <c r="I26" s="32" t="s">
        <v>25</v>
      </c>
      <c r="J26" s="27" t="s">
        <v>1</v>
      </c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60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34</v>
      </c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5"/>
      <c r="B29" s="136"/>
      <c r="C29" s="135"/>
      <c r="D29" s="135"/>
      <c r="E29" s="36" t="s">
        <v>1</v>
      </c>
      <c r="F29" s="36"/>
      <c r="G29" s="36"/>
      <c r="H29" s="36"/>
      <c r="I29" s="135"/>
      <c r="J29" s="135"/>
      <c r="K29" s="135"/>
      <c r="L29" s="137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8" t="s">
        <v>35</v>
      </c>
      <c r="E32" s="38"/>
      <c r="F32" s="38"/>
      <c r="G32" s="38"/>
      <c r="H32" s="38"/>
      <c r="I32" s="38"/>
      <c r="J32" s="101">
        <f>ROUND(J136, 2)</f>
        <v>0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5"/>
      <c r="E33" s="95"/>
      <c r="F33" s="95"/>
      <c r="G33" s="95"/>
      <c r="H33" s="95"/>
      <c r="I33" s="95"/>
      <c r="J33" s="95"/>
      <c r="K33" s="95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37</v>
      </c>
      <c r="G34" s="38"/>
      <c r="H34" s="38"/>
      <c r="I34" s="43" t="s">
        <v>36</v>
      </c>
      <c r="J34" s="43" t="s">
        <v>38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9" t="s">
        <v>39</v>
      </c>
      <c r="E35" s="45" t="s">
        <v>40</v>
      </c>
      <c r="F35" s="140">
        <f>ROUND((SUM(BE136:BE267)),  2)</f>
        <v>0</v>
      </c>
      <c r="G35" s="141"/>
      <c r="H35" s="141"/>
      <c r="I35" s="142">
        <v>0.20000000000000001</v>
      </c>
      <c r="J35" s="140">
        <f>ROUND(((SUM(BE136:BE267))*I35),  2)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45" t="s">
        <v>41</v>
      </c>
      <c r="F36" s="140">
        <f>ROUND((SUM(BF136:BF267)),  2)</f>
        <v>0</v>
      </c>
      <c r="G36" s="141"/>
      <c r="H36" s="141"/>
      <c r="I36" s="142">
        <v>0.20000000000000001</v>
      </c>
      <c r="J36" s="140">
        <f>ROUND(((SUM(BF136:BF267))*I36),  2)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42</v>
      </c>
      <c r="F37" s="143">
        <f>ROUND((SUM(BG136:BG267)),  2)</f>
        <v>0</v>
      </c>
      <c r="G37" s="38"/>
      <c r="H37" s="38"/>
      <c r="I37" s="144">
        <v>0.20000000000000001</v>
      </c>
      <c r="J37" s="143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43</v>
      </c>
      <c r="F38" s="143">
        <f>ROUND((SUM(BH136:BH267)),  2)</f>
        <v>0</v>
      </c>
      <c r="G38" s="38"/>
      <c r="H38" s="38"/>
      <c r="I38" s="144">
        <v>0.20000000000000001</v>
      </c>
      <c r="J38" s="143">
        <f>0</f>
        <v>0</v>
      </c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45" t="s">
        <v>44</v>
      </c>
      <c r="F39" s="140">
        <f>ROUND((SUM(BI136:BI267)),  2)</f>
        <v>0</v>
      </c>
      <c r="G39" s="141"/>
      <c r="H39" s="141"/>
      <c r="I39" s="142">
        <v>0</v>
      </c>
      <c r="J39" s="140">
        <f>0</f>
        <v>0</v>
      </c>
      <c r="K39" s="38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45"/>
      <c r="D41" s="146" t="s">
        <v>45</v>
      </c>
      <c r="E41" s="86"/>
      <c r="F41" s="86"/>
      <c r="G41" s="147" t="s">
        <v>46</v>
      </c>
      <c r="H41" s="148" t="s">
        <v>47</v>
      </c>
      <c r="I41" s="86"/>
      <c r="J41" s="149">
        <f>SUM(J32:J39)</f>
        <v>0</v>
      </c>
      <c r="K41" s="150"/>
      <c r="L41" s="60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60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48</v>
      </c>
      <c r="E50" s="62"/>
      <c r="F50" s="62"/>
      <c r="G50" s="61" t="s">
        <v>49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50</v>
      </c>
      <c r="E61" s="41"/>
      <c r="F61" s="151" t="s">
        <v>51</v>
      </c>
      <c r="G61" s="63" t="s">
        <v>50</v>
      </c>
      <c r="H61" s="41"/>
      <c r="I61" s="41"/>
      <c r="J61" s="152" t="s">
        <v>51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52</v>
      </c>
      <c r="E65" s="64"/>
      <c r="F65" s="64"/>
      <c r="G65" s="61" t="s">
        <v>53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50</v>
      </c>
      <c r="E76" s="41"/>
      <c r="F76" s="151" t="s">
        <v>51</v>
      </c>
      <c r="G76" s="63" t="s">
        <v>50</v>
      </c>
      <c r="H76" s="41"/>
      <c r="I76" s="41"/>
      <c r="J76" s="152" t="s">
        <v>51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14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4" t="str">
        <f>E7</f>
        <v>Prístavba k existujúcemu objektu MŠ Borovce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101</v>
      </c>
      <c r="L86" s="22"/>
    </row>
    <row r="87" s="2" customFormat="1" ht="16.5" customHeight="1">
      <c r="A87" s="38"/>
      <c r="B87" s="39"/>
      <c r="C87" s="38"/>
      <c r="D87" s="38"/>
      <c r="E87" s="134" t="s">
        <v>102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103</v>
      </c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30" customHeight="1">
      <c r="A89" s="38"/>
      <c r="B89" s="39"/>
      <c r="C89" s="38"/>
      <c r="D89" s="38"/>
      <c r="E89" s="72" t="str">
        <f>E11</f>
        <v>1-2 - SO 101 - Prístavba k existujúcemu objektu MŠ - Zdravotechnika</v>
      </c>
      <c r="F89" s="38"/>
      <c r="G89" s="38"/>
      <c r="H89" s="38"/>
      <c r="I89" s="38"/>
      <c r="J89" s="38"/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18</v>
      </c>
      <c r="D91" s="38"/>
      <c r="E91" s="38"/>
      <c r="F91" s="27" t="str">
        <f>F14</f>
        <v>Borovce p.č.11,12</v>
      </c>
      <c r="G91" s="38"/>
      <c r="H91" s="38"/>
      <c r="I91" s="32" t="s">
        <v>20</v>
      </c>
      <c r="J91" s="74" t="str">
        <f>IF(J14="","",J14)</f>
        <v>27. 9. 2022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22</v>
      </c>
      <c r="D93" s="38"/>
      <c r="E93" s="38"/>
      <c r="F93" s="27" t="str">
        <f>E17</f>
        <v>Obec Borovce</v>
      </c>
      <c r="G93" s="38"/>
      <c r="H93" s="38"/>
      <c r="I93" s="32" t="s">
        <v>28</v>
      </c>
      <c r="J93" s="36" t="str">
        <f>E23</f>
        <v>Peter Ondro</v>
      </c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26</v>
      </c>
      <c r="D94" s="38"/>
      <c r="E94" s="38"/>
      <c r="F94" s="27" t="str">
        <f>IF(E20="","",E20)</f>
        <v>Vyplň údaj</v>
      </c>
      <c r="G94" s="38"/>
      <c r="H94" s="38"/>
      <c r="I94" s="32" t="s">
        <v>32</v>
      </c>
      <c r="J94" s="36" t="str">
        <f>E26</f>
        <v>Peter Ondro</v>
      </c>
      <c r="K94" s="38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53" t="s">
        <v>106</v>
      </c>
      <c r="D96" s="145"/>
      <c r="E96" s="145"/>
      <c r="F96" s="145"/>
      <c r="G96" s="145"/>
      <c r="H96" s="145"/>
      <c r="I96" s="145"/>
      <c r="J96" s="154" t="s">
        <v>107</v>
      </c>
      <c r="K96" s="145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60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55" t="s">
        <v>108</v>
      </c>
      <c r="D98" s="38"/>
      <c r="E98" s="38"/>
      <c r="F98" s="38"/>
      <c r="G98" s="38"/>
      <c r="H98" s="38"/>
      <c r="I98" s="38"/>
      <c r="J98" s="101">
        <f>J136</f>
        <v>0</v>
      </c>
      <c r="K98" s="38"/>
      <c r="L98" s="60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109</v>
      </c>
    </row>
    <row r="99" s="9" customFormat="1" ht="24.96" customHeight="1">
      <c r="A99" s="9"/>
      <c r="B99" s="156"/>
      <c r="C99" s="9"/>
      <c r="D99" s="157" t="s">
        <v>110</v>
      </c>
      <c r="E99" s="158"/>
      <c r="F99" s="158"/>
      <c r="G99" s="158"/>
      <c r="H99" s="158"/>
      <c r="I99" s="158"/>
      <c r="J99" s="159">
        <f>J137</f>
        <v>0</v>
      </c>
      <c r="K99" s="9"/>
      <c r="L99" s="15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60"/>
      <c r="C100" s="10"/>
      <c r="D100" s="161" t="s">
        <v>111</v>
      </c>
      <c r="E100" s="162"/>
      <c r="F100" s="162"/>
      <c r="G100" s="162"/>
      <c r="H100" s="162"/>
      <c r="I100" s="162"/>
      <c r="J100" s="163">
        <f>J138</f>
        <v>0</v>
      </c>
      <c r="K100" s="10"/>
      <c r="L100" s="16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60"/>
      <c r="C101" s="10"/>
      <c r="D101" s="161" t="s">
        <v>112</v>
      </c>
      <c r="E101" s="162"/>
      <c r="F101" s="162"/>
      <c r="G101" s="162"/>
      <c r="H101" s="162"/>
      <c r="I101" s="162"/>
      <c r="J101" s="163">
        <f>J160</f>
        <v>0</v>
      </c>
      <c r="K101" s="10"/>
      <c r="L101" s="16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60"/>
      <c r="C102" s="10"/>
      <c r="D102" s="161" t="s">
        <v>114</v>
      </c>
      <c r="E102" s="162"/>
      <c r="F102" s="162"/>
      <c r="G102" s="162"/>
      <c r="H102" s="162"/>
      <c r="I102" s="162"/>
      <c r="J102" s="163">
        <f>J162</f>
        <v>0</v>
      </c>
      <c r="K102" s="10"/>
      <c r="L102" s="16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60"/>
      <c r="C103" s="10"/>
      <c r="D103" s="161" t="s">
        <v>116</v>
      </c>
      <c r="E103" s="162"/>
      <c r="F103" s="162"/>
      <c r="G103" s="162"/>
      <c r="H103" s="162"/>
      <c r="I103" s="162"/>
      <c r="J103" s="163">
        <f>J166</f>
        <v>0</v>
      </c>
      <c r="K103" s="10"/>
      <c r="L103" s="16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60"/>
      <c r="C104" s="10"/>
      <c r="D104" s="161" t="s">
        <v>1252</v>
      </c>
      <c r="E104" s="162"/>
      <c r="F104" s="162"/>
      <c r="G104" s="162"/>
      <c r="H104" s="162"/>
      <c r="I104" s="162"/>
      <c r="J104" s="163">
        <f>J172</f>
        <v>0</v>
      </c>
      <c r="K104" s="10"/>
      <c r="L104" s="16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60"/>
      <c r="C105" s="10"/>
      <c r="D105" s="161" t="s">
        <v>117</v>
      </c>
      <c r="E105" s="162"/>
      <c r="F105" s="162"/>
      <c r="G105" s="162"/>
      <c r="H105" s="162"/>
      <c r="I105" s="162"/>
      <c r="J105" s="163">
        <f>J191</f>
        <v>0</v>
      </c>
      <c r="K105" s="10"/>
      <c r="L105" s="16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60"/>
      <c r="C106" s="10"/>
      <c r="D106" s="161" t="s">
        <v>118</v>
      </c>
      <c r="E106" s="162"/>
      <c r="F106" s="162"/>
      <c r="G106" s="162"/>
      <c r="H106" s="162"/>
      <c r="I106" s="162"/>
      <c r="J106" s="163">
        <f>J202</f>
        <v>0</v>
      </c>
      <c r="K106" s="10"/>
      <c r="L106" s="16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56"/>
      <c r="C107" s="9"/>
      <c r="D107" s="157" t="s">
        <v>119</v>
      </c>
      <c r="E107" s="158"/>
      <c r="F107" s="158"/>
      <c r="G107" s="158"/>
      <c r="H107" s="158"/>
      <c r="I107" s="158"/>
      <c r="J107" s="159">
        <f>J205</f>
        <v>0</v>
      </c>
      <c r="K107" s="9"/>
      <c r="L107" s="15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60"/>
      <c r="C108" s="10"/>
      <c r="D108" s="161" t="s">
        <v>122</v>
      </c>
      <c r="E108" s="162"/>
      <c r="F108" s="162"/>
      <c r="G108" s="162"/>
      <c r="H108" s="162"/>
      <c r="I108" s="162"/>
      <c r="J108" s="163">
        <f>J206</f>
        <v>0</v>
      </c>
      <c r="K108" s="10"/>
      <c r="L108" s="16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60"/>
      <c r="C109" s="10"/>
      <c r="D109" s="161" t="s">
        <v>1253</v>
      </c>
      <c r="E109" s="162"/>
      <c r="F109" s="162"/>
      <c r="G109" s="162"/>
      <c r="H109" s="162"/>
      <c r="I109" s="162"/>
      <c r="J109" s="163">
        <f>J214</f>
        <v>0</v>
      </c>
      <c r="K109" s="10"/>
      <c r="L109" s="16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60"/>
      <c r="C110" s="10"/>
      <c r="D110" s="161" t="s">
        <v>1254</v>
      </c>
      <c r="E110" s="162"/>
      <c r="F110" s="162"/>
      <c r="G110" s="162"/>
      <c r="H110" s="162"/>
      <c r="I110" s="162"/>
      <c r="J110" s="163">
        <f>J222</f>
        <v>0</v>
      </c>
      <c r="K110" s="10"/>
      <c r="L110" s="16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60"/>
      <c r="C111" s="10"/>
      <c r="D111" s="161" t="s">
        <v>1255</v>
      </c>
      <c r="E111" s="162"/>
      <c r="F111" s="162"/>
      <c r="G111" s="162"/>
      <c r="H111" s="162"/>
      <c r="I111" s="162"/>
      <c r="J111" s="163">
        <f>J239</f>
        <v>0</v>
      </c>
      <c r="K111" s="10"/>
      <c r="L111" s="16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9" customFormat="1" ht="24.96" customHeight="1">
      <c r="A112" s="9"/>
      <c r="B112" s="156"/>
      <c r="C112" s="9"/>
      <c r="D112" s="157" t="s">
        <v>1256</v>
      </c>
      <c r="E112" s="158"/>
      <c r="F112" s="158"/>
      <c r="G112" s="158"/>
      <c r="H112" s="158"/>
      <c r="I112" s="158"/>
      <c r="J112" s="159">
        <f>J263</f>
        <v>0</v>
      </c>
      <c r="K112" s="9"/>
      <c r="L112" s="156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10" customFormat="1" ht="19.92" customHeight="1">
      <c r="A113" s="10"/>
      <c r="B113" s="160"/>
      <c r="C113" s="10"/>
      <c r="D113" s="161" t="s">
        <v>137</v>
      </c>
      <c r="E113" s="162"/>
      <c r="F113" s="162"/>
      <c r="G113" s="162"/>
      <c r="H113" s="162"/>
      <c r="I113" s="162"/>
      <c r="J113" s="163">
        <f>J264</f>
        <v>0</v>
      </c>
      <c r="K113" s="10"/>
      <c r="L113" s="16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60"/>
      <c r="C114" s="10"/>
      <c r="D114" s="161" t="s">
        <v>1257</v>
      </c>
      <c r="E114" s="162"/>
      <c r="F114" s="162"/>
      <c r="G114" s="162"/>
      <c r="H114" s="162"/>
      <c r="I114" s="162"/>
      <c r="J114" s="163">
        <f>J266</f>
        <v>0</v>
      </c>
      <c r="K114" s="10"/>
      <c r="L114" s="16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65"/>
      <c r="C116" s="66"/>
      <c r="D116" s="66"/>
      <c r="E116" s="66"/>
      <c r="F116" s="66"/>
      <c r="G116" s="66"/>
      <c r="H116" s="66"/>
      <c r="I116" s="66"/>
      <c r="J116" s="66"/>
      <c r="K116" s="66"/>
      <c r="L116" s="60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20" s="2" customFormat="1" ht="6.96" customHeight="1">
      <c r="A120" s="38"/>
      <c r="B120" s="67"/>
      <c r="C120" s="68"/>
      <c r="D120" s="68"/>
      <c r="E120" s="68"/>
      <c r="F120" s="68"/>
      <c r="G120" s="68"/>
      <c r="H120" s="68"/>
      <c r="I120" s="68"/>
      <c r="J120" s="68"/>
      <c r="K120" s="68"/>
      <c r="L120" s="60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4.96" customHeight="1">
      <c r="A121" s="38"/>
      <c r="B121" s="39"/>
      <c r="C121" s="23" t="s">
        <v>138</v>
      </c>
      <c r="D121" s="38"/>
      <c r="E121" s="38"/>
      <c r="F121" s="38"/>
      <c r="G121" s="38"/>
      <c r="H121" s="38"/>
      <c r="I121" s="38"/>
      <c r="J121" s="38"/>
      <c r="K121" s="38"/>
      <c r="L121" s="60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60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14</v>
      </c>
      <c r="D123" s="38"/>
      <c r="E123" s="38"/>
      <c r="F123" s="38"/>
      <c r="G123" s="38"/>
      <c r="H123" s="38"/>
      <c r="I123" s="38"/>
      <c r="J123" s="38"/>
      <c r="K123" s="38"/>
      <c r="L123" s="60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38"/>
      <c r="D124" s="38"/>
      <c r="E124" s="134" t="str">
        <f>E7</f>
        <v>Prístavba k existujúcemu objektu MŠ Borovce</v>
      </c>
      <c r="F124" s="32"/>
      <c r="G124" s="32"/>
      <c r="H124" s="32"/>
      <c r="I124" s="38"/>
      <c r="J124" s="38"/>
      <c r="K124" s="38"/>
      <c r="L124" s="60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" customFormat="1" ht="12" customHeight="1">
      <c r="B125" s="22"/>
      <c r="C125" s="32" t="s">
        <v>101</v>
      </c>
      <c r="L125" s="22"/>
    </row>
    <row r="126" s="2" customFormat="1" ht="16.5" customHeight="1">
      <c r="A126" s="38"/>
      <c r="B126" s="39"/>
      <c r="C126" s="38"/>
      <c r="D126" s="38"/>
      <c r="E126" s="134" t="s">
        <v>102</v>
      </c>
      <c r="F126" s="38"/>
      <c r="G126" s="38"/>
      <c r="H126" s="38"/>
      <c r="I126" s="38"/>
      <c r="J126" s="38"/>
      <c r="K126" s="38"/>
      <c r="L126" s="60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103</v>
      </c>
      <c r="D127" s="38"/>
      <c r="E127" s="38"/>
      <c r="F127" s="38"/>
      <c r="G127" s="38"/>
      <c r="H127" s="38"/>
      <c r="I127" s="38"/>
      <c r="J127" s="38"/>
      <c r="K127" s="38"/>
      <c r="L127" s="60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30" customHeight="1">
      <c r="A128" s="38"/>
      <c r="B128" s="39"/>
      <c r="C128" s="38"/>
      <c r="D128" s="38"/>
      <c r="E128" s="72" t="str">
        <f>E11</f>
        <v>1-2 - SO 101 - Prístavba k existujúcemu objektu MŠ - Zdravotechnika</v>
      </c>
      <c r="F128" s="38"/>
      <c r="G128" s="38"/>
      <c r="H128" s="38"/>
      <c r="I128" s="38"/>
      <c r="J128" s="38"/>
      <c r="K128" s="38"/>
      <c r="L128" s="60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38"/>
      <c r="D129" s="38"/>
      <c r="E129" s="38"/>
      <c r="F129" s="38"/>
      <c r="G129" s="38"/>
      <c r="H129" s="38"/>
      <c r="I129" s="38"/>
      <c r="J129" s="38"/>
      <c r="K129" s="38"/>
      <c r="L129" s="60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2" customHeight="1">
      <c r="A130" s="38"/>
      <c r="B130" s="39"/>
      <c r="C130" s="32" t="s">
        <v>18</v>
      </c>
      <c r="D130" s="38"/>
      <c r="E130" s="38"/>
      <c r="F130" s="27" t="str">
        <f>F14</f>
        <v>Borovce p.č.11,12</v>
      </c>
      <c r="G130" s="38"/>
      <c r="H130" s="38"/>
      <c r="I130" s="32" t="s">
        <v>20</v>
      </c>
      <c r="J130" s="74" t="str">
        <f>IF(J14="","",J14)</f>
        <v>27. 9. 2022</v>
      </c>
      <c r="K130" s="38"/>
      <c r="L130" s="60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39"/>
      <c r="C131" s="38"/>
      <c r="D131" s="38"/>
      <c r="E131" s="38"/>
      <c r="F131" s="38"/>
      <c r="G131" s="38"/>
      <c r="H131" s="38"/>
      <c r="I131" s="38"/>
      <c r="J131" s="38"/>
      <c r="K131" s="38"/>
      <c r="L131" s="60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15" customHeight="1">
      <c r="A132" s="38"/>
      <c r="B132" s="39"/>
      <c r="C132" s="32" t="s">
        <v>22</v>
      </c>
      <c r="D132" s="38"/>
      <c r="E132" s="38"/>
      <c r="F132" s="27" t="str">
        <f>E17</f>
        <v>Obec Borovce</v>
      </c>
      <c r="G132" s="38"/>
      <c r="H132" s="38"/>
      <c r="I132" s="32" t="s">
        <v>28</v>
      </c>
      <c r="J132" s="36" t="str">
        <f>E23</f>
        <v>Peter Ondro</v>
      </c>
      <c r="K132" s="38"/>
      <c r="L132" s="60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5.15" customHeight="1">
      <c r="A133" s="38"/>
      <c r="B133" s="39"/>
      <c r="C133" s="32" t="s">
        <v>26</v>
      </c>
      <c r="D133" s="38"/>
      <c r="E133" s="38"/>
      <c r="F133" s="27" t="str">
        <f>IF(E20="","",E20)</f>
        <v>Vyplň údaj</v>
      </c>
      <c r="G133" s="38"/>
      <c r="H133" s="38"/>
      <c r="I133" s="32" t="s">
        <v>32</v>
      </c>
      <c r="J133" s="36" t="str">
        <f>E26</f>
        <v>Peter Ondro</v>
      </c>
      <c r="K133" s="38"/>
      <c r="L133" s="60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0.32" customHeight="1">
      <c r="A134" s="38"/>
      <c r="B134" s="39"/>
      <c r="C134" s="38"/>
      <c r="D134" s="38"/>
      <c r="E134" s="38"/>
      <c r="F134" s="38"/>
      <c r="G134" s="38"/>
      <c r="H134" s="38"/>
      <c r="I134" s="38"/>
      <c r="J134" s="38"/>
      <c r="K134" s="38"/>
      <c r="L134" s="60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11" customFormat="1" ht="29.28" customHeight="1">
      <c r="A135" s="164"/>
      <c r="B135" s="165"/>
      <c r="C135" s="166" t="s">
        <v>139</v>
      </c>
      <c r="D135" s="167" t="s">
        <v>60</v>
      </c>
      <c r="E135" s="167" t="s">
        <v>56</v>
      </c>
      <c r="F135" s="167" t="s">
        <v>57</v>
      </c>
      <c r="G135" s="167" t="s">
        <v>140</v>
      </c>
      <c r="H135" s="167" t="s">
        <v>141</v>
      </c>
      <c r="I135" s="167" t="s">
        <v>142</v>
      </c>
      <c r="J135" s="168" t="s">
        <v>107</v>
      </c>
      <c r="K135" s="169" t="s">
        <v>143</v>
      </c>
      <c r="L135" s="170"/>
      <c r="M135" s="91" t="s">
        <v>1</v>
      </c>
      <c r="N135" s="92" t="s">
        <v>39</v>
      </c>
      <c r="O135" s="92" t="s">
        <v>144</v>
      </c>
      <c r="P135" s="92" t="s">
        <v>145</v>
      </c>
      <c r="Q135" s="92" t="s">
        <v>146</v>
      </c>
      <c r="R135" s="92" t="s">
        <v>147</v>
      </c>
      <c r="S135" s="92" t="s">
        <v>148</v>
      </c>
      <c r="T135" s="93" t="s">
        <v>149</v>
      </c>
      <c r="U135" s="164"/>
      <c r="V135" s="164"/>
      <c r="W135" s="164"/>
      <c r="X135" s="164"/>
      <c r="Y135" s="164"/>
      <c r="Z135" s="164"/>
      <c r="AA135" s="164"/>
      <c r="AB135" s="164"/>
      <c r="AC135" s="164"/>
      <c r="AD135" s="164"/>
      <c r="AE135" s="164"/>
    </row>
    <row r="136" s="2" customFormat="1" ht="22.8" customHeight="1">
      <c r="A136" s="38"/>
      <c r="B136" s="39"/>
      <c r="C136" s="98" t="s">
        <v>108</v>
      </c>
      <c r="D136" s="38"/>
      <c r="E136" s="38"/>
      <c r="F136" s="38"/>
      <c r="G136" s="38"/>
      <c r="H136" s="38"/>
      <c r="I136" s="38"/>
      <c r="J136" s="171">
        <f>BK136</f>
        <v>0</v>
      </c>
      <c r="K136" s="38"/>
      <c r="L136" s="39"/>
      <c r="M136" s="94"/>
      <c r="N136" s="78"/>
      <c r="O136" s="95"/>
      <c r="P136" s="172">
        <f>P137+P205+P263</f>
        <v>0</v>
      </c>
      <c r="Q136" s="95"/>
      <c r="R136" s="172">
        <f>R137+R205+R263</f>
        <v>69.170880797999999</v>
      </c>
      <c r="S136" s="95"/>
      <c r="T136" s="173">
        <f>T137+T205+T263</f>
        <v>0.10999999999999999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74</v>
      </c>
      <c r="AU136" s="19" t="s">
        <v>109</v>
      </c>
      <c r="BK136" s="174">
        <f>BK137+BK205+BK263</f>
        <v>0</v>
      </c>
    </row>
    <row r="137" s="12" customFormat="1" ht="25.92" customHeight="1">
      <c r="A137" s="12"/>
      <c r="B137" s="175"/>
      <c r="C137" s="12"/>
      <c r="D137" s="176" t="s">
        <v>74</v>
      </c>
      <c r="E137" s="177" t="s">
        <v>150</v>
      </c>
      <c r="F137" s="177" t="s">
        <v>151</v>
      </c>
      <c r="G137" s="12"/>
      <c r="H137" s="12"/>
      <c r="I137" s="178"/>
      <c r="J137" s="179">
        <f>BK137</f>
        <v>0</v>
      </c>
      <c r="K137" s="12"/>
      <c r="L137" s="175"/>
      <c r="M137" s="180"/>
      <c r="N137" s="181"/>
      <c r="O137" s="181"/>
      <c r="P137" s="182">
        <f>P138+P160+P162+P166+P172+P191+P202</f>
        <v>0</v>
      </c>
      <c r="Q137" s="181"/>
      <c r="R137" s="182">
        <f>R138+R160+R162+R166+R172+R191+R202</f>
        <v>68.693814458000006</v>
      </c>
      <c r="S137" s="181"/>
      <c r="T137" s="183">
        <f>T138+T160+T162+T166+T172+T191+T202</f>
        <v>0.10999999999999999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76" t="s">
        <v>79</v>
      </c>
      <c r="AT137" s="184" t="s">
        <v>74</v>
      </c>
      <c r="AU137" s="184" t="s">
        <v>75</v>
      </c>
      <c r="AY137" s="176" t="s">
        <v>152</v>
      </c>
      <c r="BK137" s="185">
        <f>BK138+BK160+BK162+BK166+BK172+BK191+BK202</f>
        <v>0</v>
      </c>
    </row>
    <row r="138" s="12" customFormat="1" ht="22.8" customHeight="1">
      <c r="A138" s="12"/>
      <c r="B138" s="175"/>
      <c r="C138" s="12"/>
      <c r="D138" s="176" t="s">
        <v>74</v>
      </c>
      <c r="E138" s="186" t="s">
        <v>79</v>
      </c>
      <c r="F138" s="186" t="s">
        <v>153</v>
      </c>
      <c r="G138" s="12"/>
      <c r="H138" s="12"/>
      <c r="I138" s="178"/>
      <c r="J138" s="187">
        <f>BK138</f>
        <v>0</v>
      </c>
      <c r="K138" s="12"/>
      <c r="L138" s="175"/>
      <c r="M138" s="180"/>
      <c r="N138" s="181"/>
      <c r="O138" s="181"/>
      <c r="P138" s="182">
        <f>SUM(P139:P159)</f>
        <v>0</v>
      </c>
      <c r="Q138" s="181"/>
      <c r="R138" s="182">
        <f>SUM(R139:R159)</f>
        <v>55.079999999999998</v>
      </c>
      <c r="S138" s="181"/>
      <c r="T138" s="183">
        <f>SUM(T139:T159)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76" t="s">
        <v>79</v>
      </c>
      <c r="AT138" s="184" t="s">
        <v>74</v>
      </c>
      <c r="AU138" s="184" t="s">
        <v>79</v>
      </c>
      <c r="AY138" s="176" t="s">
        <v>152</v>
      </c>
      <c r="BK138" s="185">
        <f>SUM(BK139:BK159)</f>
        <v>0</v>
      </c>
    </row>
    <row r="139" s="2" customFormat="1" ht="24.15" customHeight="1">
      <c r="A139" s="38"/>
      <c r="B139" s="188"/>
      <c r="C139" s="189" t="s">
        <v>79</v>
      </c>
      <c r="D139" s="189" t="s">
        <v>154</v>
      </c>
      <c r="E139" s="190" t="s">
        <v>1258</v>
      </c>
      <c r="F139" s="191" t="s">
        <v>1259</v>
      </c>
      <c r="G139" s="192" t="s">
        <v>157</v>
      </c>
      <c r="H139" s="193">
        <v>64.599999999999994</v>
      </c>
      <c r="I139" s="194"/>
      <c r="J139" s="193">
        <f>ROUND(I139*H139,3)</f>
        <v>0</v>
      </c>
      <c r="K139" s="195"/>
      <c r="L139" s="39"/>
      <c r="M139" s="196" t="s">
        <v>1</v>
      </c>
      <c r="N139" s="197" t="s">
        <v>41</v>
      </c>
      <c r="O139" s="82"/>
      <c r="P139" s="198">
        <f>O139*H139</f>
        <v>0</v>
      </c>
      <c r="Q139" s="198">
        <v>0</v>
      </c>
      <c r="R139" s="198">
        <f>Q139*H139</f>
        <v>0</v>
      </c>
      <c r="S139" s="198">
        <v>0</v>
      </c>
      <c r="T139" s="199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00" t="s">
        <v>158</v>
      </c>
      <c r="AT139" s="200" t="s">
        <v>154</v>
      </c>
      <c r="AU139" s="200" t="s">
        <v>87</v>
      </c>
      <c r="AY139" s="19" t="s">
        <v>152</v>
      </c>
      <c r="BE139" s="201">
        <f>IF(N139="základná",J139,0)</f>
        <v>0</v>
      </c>
      <c r="BF139" s="201">
        <f>IF(N139="znížená",J139,0)</f>
        <v>0</v>
      </c>
      <c r="BG139" s="201">
        <f>IF(N139="zákl. prenesená",J139,0)</f>
        <v>0</v>
      </c>
      <c r="BH139" s="201">
        <f>IF(N139="zníž. prenesená",J139,0)</f>
        <v>0</v>
      </c>
      <c r="BI139" s="201">
        <f>IF(N139="nulová",J139,0)</f>
        <v>0</v>
      </c>
      <c r="BJ139" s="19" t="s">
        <v>87</v>
      </c>
      <c r="BK139" s="202">
        <f>ROUND(I139*H139,3)</f>
        <v>0</v>
      </c>
      <c r="BL139" s="19" t="s">
        <v>158</v>
      </c>
      <c r="BM139" s="200" t="s">
        <v>1260</v>
      </c>
    </row>
    <row r="140" s="15" customFormat="1">
      <c r="A140" s="15"/>
      <c r="B140" s="220"/>
      <c r="C140" s="15"/>
      <c r="D140" s="204" t="s">
        <v>160</v>
      </c>
      <c r="E140" s="221" t="s">
        <v>1</v>
      </c>
      <c r="F140" s="222" t="s">
        <v>1261</v>
      </c>
      <c r="G140" s="15"/>
      <c r="H140" s="221" t="s">
        <v>1</v>
      </c>
      <c r="I140" s="223"/>
      <c r="J140" s="15"/>
      <c r="K140" s="15"/>
      <c r="L140" s="220"/>
      <c r="M140" s="224"/>
      <c r="N140" s="225"/>
      <c r="O140" s="225"/>
      <c r="P140" s="225"/>
      <c r="Q140" s="225"/>
      <c r="R140" s="225"/>
      <c r="S140" s="225"/>
      <c r="T140" s="22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21" t="s">
        <v>160</v>
      </c>
      <c r="AU140" s="221" t="s">
        <v>87</v>
      </c>
      <c r="AV140" s="15" t="s">
        <v>79</v>
      </c>
      <c r="AW140" s="15" t="s">
        <v>30</v>
      </c>
      <c r="AX140" s="15" t="s">
        <v>75</v>
      </c>
      <c r="AY140" s="221" t="s">
        <v>152</v>
      </c>
    </row>
    <row r="141" s="13" customFormat="1">
      <c r="A141" s="13"/>
      <c r="B141" s="203"/>
      <c r="C141" s="13"/>
      <c r="D141" s="204" t="s">
        <v>160</v>
      </c>
      <c r="E141" s="205" t="s">
        <v>1</v>
      </c>
      <c r="F141" s="206" t="s">
        <v>1262</v>
      </c>
      <c r="G141" s="13"/>
      <c r="H141" s="207">
        <v>64.599999999999994</v>
      </c>
      <c r="I141" s="208"/>
      <c r="J141" s="13"/>
      <c r="K141" s="13"/>
      <c r="L141" s="203"/>
      <c r="M141" s="209"/>
      <c r="N141" s="210"/>
      <c r="O141" s="210"/>
      <c r="P141" s="210"/>
      <c r="Q141" s="210"/>
      <c r="R141" s="210"/>
      <c r="S141" s="210"/>
      <c r="T141" s="21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05" t="s">
        <v>160</v>
      </c>
      <c r="AU141" s="205" t="s">
        <v>87</v>
      </c>
      <c r="AV141" s="13" t="s">
        <v>87</v>
      </c>
      <c r="AW141" s="13" t="s">
        <v>30</v>
      </c>
      <c r="AX141" s="13" t="s">
        <v>79</v>
      </c>
      <c r="AY141" s="205" t="s">
        <v>152</v>
      </c>
    </row>
    <row r="142" s="2" customFormat="1" ht="37.8" customHeight="1">
      <c r="A142" s="38"/>
      <c r="B142" s="188"/>
      <c r="C142" s="189" t="s">
        <v>87</v>
      </c>
      <c r="D142" s="189" t="s">
        <v>154</v>
      </c>
      <c r="E142" s="190" t="s">
        <v>1263</v>
      </c>
      <c r="F142" s="191" t="s">
        <v>1264</v>
      </c>
      <c r="G142" s="192" t="s">
        <v>157</v>
      </c>
      <c r="H142" s="193">
        <v>19.379999999999999</v>
      </c>
      <c r="I142" s="194"/>
      <c r="J142" s="193">
        <f>ROUND(I142*H142,3)</f>
        <v>0</v>
      </c>
      <c r="K142" s="195"/>
      <c r="L142" s="39"/>
      <c r="M142" s="196" t="s">
        <v>1</v>
      </c>
      <c r="N142" s="197" t="s">
        <v>41</v>
      </c>
      <c r="O142" s="82"/>
      <c r="P142" s="198">
        <f>O142*H142</f>
        <v>0</v>
      </c>
      <c r="Q142" s="198">
        <v>0</v>
      </c>
      <c r="R142" s="198">
        <f>Q142*H142</f>
        <v>0</v>
      </c>
      <c r="S142" s="198">
        <v>0</v>
      </c>
      <c r="T142" s="199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00" t="s">
        <v>158</v>
      </c>
      <c r="AT142" s="200" t="s">
        <v>154</v>
      </c>
      <c r="AU142" s="200" t="s">
        <v>87</v>
      </c>
      <c r="AY142" s="19" t="s">
        <v>152</v>
      </c>
      <c r="BE142" s="201">
        <f>IF(N142="základná",J142,0)</f>
        <v>0</v>
      </c>
      <c r="BF142" s="201">
        <f>IF(N142="znížená",J142,0)</f>
        <v>0</v>
      </c>
      <c r="BG142" s="201">
        <f>IF(N142="zákl. prenesená",J142,0)</f>
        <v>0</v>
      </c>
      <c r="BH142" s="201">
        <f>IF(N142="zníž. prenesená",J142,0)</f>
        <v>0</v>
      </c>
      <c r="BI142" s="201">
        <f>IF(N142="nulová",J142,0)</f>
        <v>0</v>
      </c>
      <c r="BJ142" s="19" t="s">
        <v>87</v>
      </c>
      <c r="BK142" s="202">
        <f>ROUND(I142*H142,3)</f>
        <v>0</v>
      </c>
      <c r="BL142" s="19" t="s">
        <v>158</v>
      </c>
      <c r="BM142" s="200" t="s">
        <v>1265</v>
      </c>
    </row>
    <row r="143" s="13" customFormat="1">
      <c r="A143" s="13"/>
      <c r="B143" s="203"/>
      <c r="C143" s="13"/>
      <c r="D143" s="204" t="s">
        <v>160</v>
      </c>
      <c r="E143" s="205" t="s">
        <v>1</v>
      </c>
      <c r="F143" s="206" t="s">
        <v>1266</v>
      </c>
      <c r="G143" s="13"/>
      <c r="H143" s="207">
        <v>19.379999999999999</v>
      </c>
      <c r="I143" s="208"/>
      <c r="J143" s="13"/>
      <c r="K143" s="13"/>
      <c r="L143" s="203"/>
      <c r="M143" s="209"/>
      <c r="N143" s="210"/>
      <c r="O143" s="210"/>
      <c r="P143" s="210"/>
      <c r="Q143" s="210"/>
      <c r="R143" s="210"/>
      <c r="S143" s="210"/>
      <c r="T143" s="21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05" t="s">
        <v>160</v>
      </c>
      <c r="AU143" s="205" t="s">
        <v>87</v>
      </c>
      <c r="AV143" s="13" t="s">
        <v>87</v>
      </c>
      <c r="AW143" s="13" t="s">
        <v>30</v>
      </c>
      <c r="AX143" s="13" t="s">
        <v>79</v>
      </c>
      <c r="AY143" s="205" t="s">
        <v>152</v>
      </c>
    </row>
    <row r="144" s="2" customFormat="1" ht="37.8" customHeight="1">
      <c r="A144" s="38"/>
      <c r="B144" s="188"/>
      <c r="C144" s="189" t="s">
        <v>169</v>
      </c>
      <c r="D144" s="189" t="s">
        <v>154</v>
      </c>
      <c r="E144" s="190" t="s">
        <v>1267</v>
      </c>
      <c r="F144" s="191" t="s">
        <v>1268</v>
      </c>
      <c r="G144" s="192" t="s">
        <v>157</v>
      </c>
      <c r="H144" s="193">
        <v>44.200000000000003</v>
      </c>
      <c r="I144" s="194"/>
      <c r="J144" s="193">
        <f>ROUND(I144*H144,3)</f>
        <v>0</v>
      </c>
      <c r="K144" s="195"/>
      <c r="L144" s="39"/>
      <c r="M144" s="196" t="s">
        <v>1</v>
      </c>
      <c r="N144" s="197" t="s">
        <v>41</v>
      </c>
      <c r="O144" s="82"/>
      <c r="P144" s="198">
        <f>O144*H144</f>
        <v>0</v>
      </c>
      <c r="Q144" s="198">
        <v>0</v>
      </c>
      <c r="R144" s="198">
        <f>Q144*H144</f>
        <v>0</v>
      </c>
      <c r="S144" s="198">
        <v>0</v>
      </c>
      <c r="T144" s="199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0" t="s">
        <v>158</v>
      </c>
      <c r="AT144" s="200" t="s">
        <v>154</v>
      </c>
      <c r="AU144" s="200" t="s">
        <v>87</v>
      </c>
      <c r="AY144" s="19" t="s">
        <v>152</v>
      </c>
      <c r="BE144" s="201">
        <f>IF(N144="základná",J144,0)</f>
        <v>0</v>
      </c>
      <c r="BF144" s="201">
        <f>IF(N144="znížená",J144,0)</f>
        <v>0</v>
      </c>
      <c r="BG144" s="201">
        <f>IF(N144="zákl. prenesená",J144,0)</f>
        <v>0</v>
      </c>
      <c r="BH144" s="201">
        <f>IF(N144="zníž. prenesená",J144,0)</f>
        <v>0</v>
      </c>
      <c r="BI144" s="201">
        <f>IF(N144="nulová",J144,0)</f>
        <v>0</v>
      </c>
      <c r="BJ144" s="19" t="s">
        <v>87</v>
      </c>
      <c r="BK144" s="202">
        <f>ROUND(I144*H144,3)</f>
        <v>0</v>
      </c>
      <c r="BL144" s="19" t="s">
        <v>158</v>
      </c>
      <c r="BM144" s="200" t="s">
        <v>1269</v>
      </c>
    </row>
    <row r="145" s="13" customFormat="1">
      <c r="A145" s="13"/>
      <c r="B145" s="203"/>
      <c r="C145" s="13"/>
      <c r="D145" s="204" t="s">
        <v>160</v>
      </c>
      <c r="E145" s="205" t="s">
        <v>1</v>
      </c>
      <c r="F145" s="206" t="s">
        <v>1270</v>
      </c>
      <c r="G145" s="13"/>
      <c r="H145" s="207">
        <v>44.200000000000003</v>
      </c>
      <c r="I145" s="208"/>
      <c r="J145" s="13"/>
      <c r="K145" s="13"/>
      <c r="L145" s="203"/>
      <c r="M145" s="209"/>
      <c r="N145" s="210"/>
      <c r="O145" s="210"/>
      <c r="P145" s="210"/>
      <c r="Q145" s="210"/>
      <c r="R145" s="210"/>
      <c r="S145" s="210"/>
      <c r="T145" s="21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05" t="s">
        <v>160</v>
      </c>
      <c r="AU145" s="205" t="s">
        <v>87</v>
      </c>
      <c r="AV145" s="13" t="s">
        <v>87</v>
      </c>
      <c r="AW145" s="13" t="s">
        <v>30</v>
      </c>
      <c r="AX145" s="13" t="s">
        <v>79</v>
      </c>
      <c r="AY145" s="205" t="s">
        <v>152</v>
      </c>
    </row>
    <row r="146" s="2" customFormat="1" ht="55.5" customHeight="1">
      <c r="A146" s="38"/>
      <c r="B146" s="188"/>
      <c r="C146" s="189" t="s">
        <v>158</v>
      </c>
      <c r="D146" s="189" t="s">
        <v>154</v>
      </c>
      <c r="E146" s="190" t="s">
        <v>1271</v>
      </c>
      <c r="F146" s="191" t="s">
        <v>1272</v>
      </c>
      <c r="G146" s="192" t="s">
        <v>157</v>
      </c>
      <c r="H146" s="193">
        <v>751.39999999999998</v>
      </c>
      <c r="I146" s="194"/>
      <c r="J146" s="193">
        <f>ROUND(I146*H146,3)</f>
        <v>0</v>
      </c>
      <c r="K146" s="195"/>
      <c r="L146" s="39"/>
      <c r="M146" s="196" t="s">
        <v>1</v>
      </c>
      <c r="N146" s="197" t="s">
        <v>41</v>
      </c>
      <c r="O146" s="82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00" t="s">
        <v>158</v>
      </c>
      <c r="AT146" s="200" t="s">
        <v>154</v>
      </c>
      <c r="AU146" s="200" t="s">
        <v>87</v>
      </c>
      <c r="AY146" s="19" t="s">
        <v>152</v>
      </c>
      <c r="BE146" s="201">
        <f>IF(N146="základná",J146,0)</f>
        <v>0</v>
      </c>
      <c r="BF146" s="201">
        <f>IF(N146="znížená",J146,0)</f>
        <v>0</v>
      </c>
      <c r="BG146" s="201">
        <f>IF(N146="zákl. prenesená",J146,0)</f>
        <v>0</v>
      </c>
      <c r="BH146" s="201">
        <f>IF(N146="zníž. prenesená",J146,0)</f>
        <v>0</v>
      </c>
      <c r="BI146" s="201">
        <f>IF(N146="nulová",J146,0)</f>
        <v>0</v>
      </c>
      <c r="BJ146" s="19" t="s">
        <v>87</v>
      </c>
      <c r="BK146" s="202">
        <f>ROUND(I146*H146,3)</f>
        <v>0</v>
      </c>
      <c r="BL146" s="19" t="s">
        <v>158</v>
      </c>
      <c r="BM146" s="200" t="s">
        <v>1273</v>
      </c>
    </row>
    <row r="147" s="13" customFormat="1">
      <c r="A147" s="13"/>
      <c r="B147" s="203"/>
      <c r="C147" s="13"/>
      <c r="D147" s="204" t="s">
        <v>160</v>
      </c>
      <c r="E147" s="13"/>
      <c r="F147" s="206" t="s">
        <v>1274</v>
      </c>
      <c r="G147" s="13"/>
      <c r="H147" s="207">
        <v>751.39999999999998</v>
      </c>
      <c r="I147" s="208"/>
      <c r="J147" s="13"/>
      <c r="K147" s="13"/>
      <c r="L147" s="203"/>
      <c r="M147" s="209"/>
      <c r="N147" s="210"/>
      <c r="O147" s="210"/>
      <c r="P147" s="210"/>
      <c r="Q147" s="210"/>
      <c r="R147" s="210"/>
      <c r="S147" s="210"/>
      <c r="T147" s="21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05" t="s">
        <v>160</v>
      </c>
      <c r="AU147" s="205" t="s">
        <v>87</v>
      </c>
      <c r="AV147" s="13" t="s">
        <v>87</v>
      </c>
      <c r="AW147" s="13" t="s">
        <v>3</v>
      </c>
      <c r="AX147" s="13" t="s">
        <v>79</v>
      </c>
      <c r="AY147" s="205" t="s">
        <v>152</v>
      </c>
    </row>
    <row r="148" s="2" customFormat="1" ht="24.15" customHeight="1">
      <c r="A148" s="38"/>
      <c r="B148" s="188"/>
      <c r="C148" s="189" t="s">
        <v>181</v>
      </c>
      <c r="D148" s="189" t="s">
        <v>154</v>
      </c>
      <c r="E148" s="190" t="s">
        <v>192</v>
      </c>
      <c r="F148" s="191" t="s">
        <v>193</v>
      </c>
      <c r="G148" s="192" t="s">
        <v>157</v>
      </c>
      <c r="H148" s="193">
        <v>44.200000000000003</v>
      </c>
      <c r="I148" s="194"/>
      <c r="J148" s="193">
        <f>ROUND(I148*H148,3)</f>
        <v>0</v>
      </c>
      <c r="K148" s="195"/>
      <c r="L148" s="39"/>
      <c r="M148" s="196" t="s">
        <v>1</v>
      </c>
      <c r="N148" s="197" t="s">
        <v>41</v>
      </c>
      <c r="O148" s="82"/>
      <c r="P148" s="198">
        <f>O148*H148</f>
        <v>0</v>
      </c>
      <c r="Q148" s="198">
        <v>0</v>
      </c>
      <c r="R148" s="198">
        <f>Q148*H148</f>
        <v>0</v>
      </c>
      <c r="S148" s="198">
        <v>0</v>
      </c>
      <c r="T148" s="199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00" t="s">
        <v>158</v>
      </c>
      <c r="AT148" s="200" t="s">
        <v>154</v>
      </c>
      <c r="AU148" s="200" t="s">
        <v>87</v>
      </c>
      <c r="AY148" s="19" t="s">
        <v>152</v>
      </c>
      <c r="BE148" s="201">
        <f>IF(N148="základná",J148,0)</f>
        <v>0</v>
      </c>
      <c r="BF148" s="201">
        <f>IF(N148="znížená",J148,0)</f>
        <v>0</v>
      </c>
      <c r="BG148" s="201">
        <f>IF(N148="zákl. prenesená",J148,0)</f>
        <v>0</v>
      </c>
      <c r="BH148" s="201">
        <f>IF(N148="zníž. prenesená",J148,0)</f>
        <v>0</v>
      </c>
      <c r="BI148" s="201">
        <f>IF(N148="nulová",J148,0)</f>
        <v>0</v>
      </c>
      <c r="BJ148" s="19" t="s">
        <v>87</v>
      </c>
      <c r="BK148" s="202">
        <f>ROUND(I148*H148,3)</f>
        <v>0</v>
      </c>
      <c r="BL148" s="19" t="s">
        <v>158</v>
      </c>
      <c r="BM148" s="200" t="s">
        <v>1275</v>
      </c>
    </row>
    <row r="149" s="2" customFormat="1" ht="16.5" customHeight="1">
      <c r="A149" s="38"/>
      <c r="B149" s="188"/>
      <c r="C149" s="189" t="s">
        <v>186</v>
      </c>
      <c r="D149" s="189" t="s">
        <v>154</v>
      </c>
      <c r="E149" s="190" t="s">
        <v>1276</v>
      </c>
      <c r="F149" s="191" t="s">
        <v>197</v>
      </c>
      <c r="G149" s="192" t="s">
        <v>157</v>
      </c>
      <c r="H149" s="193">
        <v>44.200000000000003</v>
      </c>
      <c r="I149" s="194"/>
      <c r="J149" s="193">
        <f>ROUND(I149*H149,3)</f>
        <v>0</v>
      </c>
      <c r="K149" s="195"/>
      <c r="L149" s="39"/>
      <c r="M149" s="196" t="s">
        <v>1</v>
      </c>
      <c r="N149" s="197" t="s">
        <v>41</v>
      </c>
      <c r="O149" s="82"/>
      <c r="P149" s="198">
        <f>O149*H149</f>
        <v>0</v>
      </c>
      <c r="Q149" s="198">
        <v>0</v>
      </c>
      <c r="R149" s="198">
        <f>Q149*H149</f>
        <v>0</v>
      </c>
      <c r="S149" s="198">
        <v>0</v>
      </c>
      <c r="T149" s="199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00" t="s">
        <v>158</v>
      </c>
      <c r="AT149" s="200" t="s">
        <v>154</v>
      </c>
      <c r="AU149" s="200" t="s">
        <v>87</v>
      </c>
      <c r="AY149" s="19" t="s">
        <v>152</v>
      </c>
      <c r="BE149" s="201">
        <f>IF(N149="základná",J149,0)</f>
        <v>0</v>
      </c>
      <c r="BF149" s="201">
        <f>IF(N149="znížená",J149,0)</f>
        <v>0</v>
      </c>
      <c r="BG149" s="201">
        <f>IF(N149="zákl. prenesená",J149,0)</f>
        <v>0</v>
      </c>
      <c r="BH149" s="201">
        <f>IF(N149="zníž. prenesená",J149,0)</f>
        <v>0</v>
      </c>
      <c r="BI149" s="201">
        <f>IF(N149="nulová",J149,0)</f>
        <v>0</v>
      </c>
      <c r="BJ149" s="19" t="s">
        <v>87</v>
      </c>
      <c r="BK149" s="202">
        <f>ROUND(I149*H149,3)</f>
        <v>0</v>
      </c>
      <c r="BL149" s="19" t="s">
        <v>158</v>
      </c>
      <c r="BM149" s="200" t="s">
        <v>1277</v>
      </c>
    </row>
    <row r="150" s="2" customFormat="1" ht="24.15" customHeight="1">
      <c r="A150" s="38"/>
      <c r="B150" s="188"/>
      <c r="C150" s="189" t="s">
        <v>191</v>
      </c>
      <c r="D150" s="189" t="s">
        <v>154</v>
      </c>
      <c r="E150" s="190" t="s">
        <v>1278</v>
      </c>
      <c r="F150" s="191" t="s">
        <v>201</v>
      </c>
      <c r="G150" s="192" t="s">
        <v>202</v>
      </c>
      <c r="H150" s="193">
        <v>75.140000000000001</v>
      </c>
      <c r="I150" s="194"/>
      <c r="J150" s="193">
        <f>ROUND(I150*H150,3)</f>
        <v>0</v>
      </c>
      <c r="K150" s="195"/>
      <c r="L150" s="39"/>
      <c r="M150" s="196" t="s">
        <v>1</v>
      </c>
      <c r="N150" s="197" t="s">
        <v>41</v>
      </c>
      <c r="O150" s="82"/>
      <c r="P150" s="198">
        <f>O150*H150</f>
        <v>0</v>
      </c>
      <c r="Q150" s="198">
        <v>0</v>
      </c>
      <c r="R150" s="198">
        <f>Q150*H150</f>
        <v>0</v>
      </c>
      <c r="S150" s="198">
        <v>0</v>
      </c>
      <c r="T150" s="199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00" t="s">
        <v>158</v>
      </c>
      <c r="AT150" s="200" t="s">
        <v>154</v>
      </c>
      <c r="AU150" s="200" t="s">
        <v>87</v>
      </c>
      <c r="AY150" s="19" t="s">
        <v>152</v>
      </c>
      <c r="BE150" s="201">
        <f>IF(N150="základná",J150,0)</f>
        <v>0</v>
      </c>
      <c r="BF150" s="201">
        <f>IF(N150="znížená",J150,0)</f>
        <v>0</v>
      </c>
      <c r="BG150" s="201">
        <f>IF(N150="zákl. prenesená",J150,0)</f>
        <v>0</v>
      </c>
      <c r="BH150" s="201">
        <f>IF(N150="zníž. prenesená",J150,0)</f>
        <v>0</v>
      </c>
      <c r="BI150" s="201">
        <f>IF(N150="nulová",J150,0)</f>
        <v>0</v>
      </c>
      <c r="BJ150" s="19" t="s">
        <v>87</v>
      </c>
      <c r="BK150" s="202">
        <f>ROUND(I150*H150,3)</f>
        <v>0</v>
      </c>
      <c r="BL150" s="19" t="s">
        <v>158</v>
      </c>
      <c r="BM150" s="200" t="s">
        <v>1279</v>
      </c>
    </row>
    <row r="151" s="13" customFormat="1">
      <c r="A151" s="13"/>
      <c r="B151" s="203"/>
      <c r="C151" s="13"/>
      <c r="D151" s="204" t="s">
        <v>160</v>
      </c>
      <c r="E151" s="205" t="s">
        <v>1</v>
      </c>
      <c r="F151" s="206" t="s">
        <v>1280</v>
      </c>
      <c r="G151" s="13"/>
      <c r="H151" s="207">
        <v>75.140000000000001</v>
      </c>
      <c r="I151" s="208"/>
      <c r="J151" s="13"/>
      <c r="K151" s="13"/>
      <c r="L151" s="203"/>
      <c r="M151" s="209"/>
      <c r="N151" s="210"/>
      <c r="O151" s="210"/>
      <c r="P151" s="210"/>
      <c r="Q151" s="210"/>
      <c r="R151" s="210"/>
      <c r="S151" s="210"/>
      <c r="T151" s="21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05" t="s">
        <v>160</v>
      </c>
      <c r="AU151" s="205" t="s">
        <v>87</v>
      </c>
      <c r="AV151" s="13" t="s">
        <v>87</v>
      </c>
      <c r="AW151" s="13" t="s">
        <v>30</v>
      </c>
      <c r="AX151" s="13" t="s">
        <v>79</v>
      </c>
      <c r="AY151" s="205" t="s">
        <v>152</v>
      </c>
    </row>
    <row r="152" s="2" customFormat="1" ht="37.8" customHeight="1">
      <c r="A152" s="38"/>
      <c r="B152" s="188"/>
      <c r="C152" s="189" t="s">
        <v>195</v>
      </c>
      <c r="D152" s="189" t="s">
        <v>154</v>
      </c>
      <c r="E152" s="190" t="s">
        <v>1281</v>
      </c>
      <c r="F152" s="191" t="s">
        <v>1282</v>
      </c>
      <c r="G152" s="192" t="s">
        <v>157</v>
      </c>
      <c r="H152" s="193">
        <v>20.399999999999999</v>
      </c>
      <c r="I152" s="194"/>
      <c r="J152" s="193">
        <f>ROUND(I152*H152,3)</f>
        <v>0</v>
      </c>
      <c r="K152" s="195"/>
      <c r="L152" s="39"/>
      <c r="M152" s="196" t="s">
        <v>1</v>
      </c>
      <c r="N152" s="197" t="s">
        <v>41</v>
      </c>
      <c r="O152" s="82"/>
      <c r="P152" s="198">
        <f>O152*H152</f>
        <v>0</v>
      </c>
      <c r="Q152" s="198">
        <v>0</v>
      </c>
      <c r="R152" s="198">
        <f>Q152*H152</f>
        <v>0</v>
      </c>
      <c r="S152" s="198">
        <v>0</v>
      </c>
      <c r="T152" s="199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00" t="s">
        <v>158</v>
      </c>
      <c r="AT152" s="200" t="s">
        <v>154</v>
      </c>
      <c r="AU152" s="200" t="s">
        <v>87</v>
      </c>
      <c r="AY152" s="19" t="s">
        <v>152</v>
      </c>
      <c r="BE152" s="201">
        <f>IF(N152="základná",J152,0)</f>
        <v>0</v>
      </c>
      <c r="BF152" s="201">
        <f>IF(N152="znížená",J152,0)</f>
        <v>0</v>
      </c>
      <c r="BG152" s="201">
        <f>IF(N152="zákl. prenesená",J152,0)</f>
        <v>0</v>
      </c>
      <c r="BH152" s="201">
        <f>IF(N152="zníž. prenesená",J152,0)</f>
        <v>0</v>
      </c>
      <c r="BI152" s="201">
        <f>IF(N152="nulová",J152,0)</f>
        <v>0</v>
      </c>
      <c r="BJ152" s="19" t="s">
        <v>87</v>
      </c>
      <c r="BK152" s="202">
        <f>ROUND(I152*H152,3)</f>
        <v>0</v>
      </c>
      <c r="BL152" s="19" t="s">
        <v>158</v>
      </c>
      <c r="BM152" s="200" t="s">
        <v>1283</v>
      </c>
    </row>
    <row r="153" s="15" customFormat="1">
      <c r="A153" s="15"/>
      <c r="B153" s="220"/>
      <c r="C153" s="15"/>
      <c r="D153" s="204" t="s">
        <v>160</v>
      </c>
      <c r="E153" s="221" t="s">
        <v>1</v>
      </c>
      <c r="F153" s="222" t="s">
        <v>1261</v>
      </c>
      <c r="G153" s="15"/>
      <c r="H153" s="221" t="s">
        <v>1</v>
      </c>
      <c r="I153" s="223"/>
      <c r="J153" s="15"/>
      <c r="K153" s="15"/>
      <c r="L153" s="220"/>
      <c r="M153" s="224"/>
      <c r="N153" s="225"/>
      <c r="O153" s="225"/>
      <c r="P153" s="225"/>
      <c r="Q153" s="225"/>
      <c r="R153" s="225"/>
      <c r="S153" s="225"/>
      <c r="T153" s="226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21" t="s">
        <v>160</v>
      </c>
      <c r="AU153" s="221" t="s">
        <v>87</v>
      </c>
      <c r="AV153" s="15" t="s">
        <v>79</v>
      </c>
      <c r="AW153" s="15" t="s">
        <v>30</v>
      </c>
      <c r="AX153" s="15" t="s">
        <v>75</v>
      </c>
      <c r="AY153" s="221" t="s">
        <v>152</v>
      </c>
    </row>
    <row r="154" s="13" customFormat="1">
      <c r="A154" s="13"/>
      <c r="B154" s="203"/>
      <c r="C154" s="13"/>
      <c r="D154" s="204" t="s">
        <v>160</v>
      </c>
      <c r="E154" s="205" t="s">
        <v>1</v>
      </c>
      <c r="F154" s="206" t="s">
        <v>1284</v>
      </c>
      <c r="G154" s="13"/>
      <c r="H154" s="207">
        <v>20.399999999999999</v>
      </c>
      <c r="I154" s="208"/>
      <c r="J154" s="13"/>
      <c r="K154" s="13"/>
      <c r="L154" s="203"/>
      <c r="M154" s="209"/>
      <c r="N154" s="210"/>
      <c r="O154" s="210"/>
      <c r="P154" s="210"/>
      <c r="Q154" s="210"/>
      <c r="R154" s="210"/>
      <c r="S154" s="210"/>
      <c r="T154" s="21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05" t="s">
        <v>160</v>
      </c>
      <c r="AU154" s="205" t="s">
        <v>87</v>
      </c>
      <c r="AV154" s="13" t="s">
        <v>87</v>
      </c>
      <c r="AW154" s="13" t="s">
        <v>30</v>
      </c>
      <c r="AX154" s="13" t="s">
        <v>79</v>
      </c>
      <c r="AY154" s="205" t="s">
        <v>152</v>
      </c>
    </row>
    <row r="155" s="2" customFormat="1" ht="16.5" customHeight="1">
      <c r="A155" s="38"/>
      <c r="B155" s="188"/>
      <c r="C155" s="189" t="s">
        <v>199</v>
      </c>
      <c r="D155" s="189" t="s">
        <v>154</v>
      </c>
      <c r="E155" s="190" t="s">
        <v>1285</v>
      </c>
      <c r="F155" s="191" t="s">
        <v>1286</v>
      </c>
      <c r="G155" s="192" t="s">
        <v>157</v>
      </c>
      <c r="H155" s="193">
        <v>30.600000000000001</v>
      </c>
      <c r="I155" s="194"/>
      <c r="J155" s="193">
        <f>ROUND(I155*H155,3)</f>
        <v>0</v>
      </c>
      <c r="K155" s="195"/>
      <c r="L155" s="39"/>
      <c r="M155" s="196" t="s">
        <v>1</v>
      </c>
      <c r="N155" s="197" t="s">
        <v>41</v>
      </c>
      <c r="O155" s="82"/>
      <c r="P155" s="198">
        <f>O155*H155</f>
        <v>0</v>
      </c>
      <c r="Q155" s="198">
        <v>0</v>
      </c>
      <c r="R155" s="198">
        <f>Q155*H155</f>
        <v>0</v>
      </c>
      <c r="S155" s="198">
        <v>0</v>
      </c>
      <c r="T155" s="199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00" t="s">
        <v>158</v>
      </c>
      <c r="AT155" s="200" t="s">
        <v>154</v>
      </c>
      <c r="AU155" s="200" t="s">
        <v>87</v>
      </c>
      <c r="AY155" s="19" t="s">
        <v>152</v>
      </c>
      <c r="BE155" s="201">
        <f>IF(N155="základná",J155,0)</f>
        <v>0</v>
      </c>
      <c r="BF155" s="201">
        <f>IF(N155="znížená",J155,0)</f>
        <v>0</v>
      </c>
      <c r="BG155" s="201">
        <f>IF(N155="zákl. prenesená",J155,0)</f>
        <v>0</v>
      </c>
      <c r="BH155" s="201">
        <f>IF(N155="zníž. prenesená",J155,0)</f>
        <v>0</v>
      </c>
      <c r="BI155" s="201">
        <f>IF(N155="nulová",J155,0)</f>
        <v>0</v>
      </c>
      <c r="BJ155" s="19" t="s">
        <v>87</v>
      </c>
      <c r="BK155" s="202">
        <f>ROUND(I155*H155,3)</f>
        <v>0</v>
      </c>
      <c r="BL155" s="19" t="s">
        <v>158</v>
      </c>
      <c r="BM155" s="200" t="s">
        <v>1287</v>
      </c>
    </row>
    <row r="156" s="15" customFormat="1">
      <c r="A156" s="15"/>
      <c r="B156" s="220"/>
      <c r="C156" s="15"/>
      <c r="D156" s="204" t="s">
        <v>160</v>
      </c>
      <c r="E156" s="221" t="s">
        <v>1</v>
      </c>
      <c r="F156" s="222" t="s">
        <v>1261</v>
      </c>
      <c r="G156" s="15"/>
      <c r="H156" s="221" t="s">
        <v>1</v>
      </c>
      <c r="I156" s="223"/>
      <c r="J156" s="15"/>
      <c r="K156" s="15"/>
      <c r="L156" s="220"/>
      <c r="M156" s="224"/>
      <c r="N156" s="225"/>
      <c r="O156" s="225"/>
      <c r="P156" s="225"/>
      <c r="Q156" s="225"/>
      <c r="R156" s="225"/>
      <c r="S156" s="225"/>
      <c r="T156" s="226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21" t="s">
        <v>160</v>
      </c>
      <c r="AU156" s="221" t="s">
        <v>87</v>
      </c>
      <c r="AV156" s="15" t="s">
        <v>79</v>
      </c>
      <c r="AW156" s="15" t="s">
        <v>30</v>
      </c>
      <c r="AX156" s="15" t="s">
        <v>75</v>
      </c>
      <c r="AY156" s="221" t="s">
        <v>152</v>
      </c>
    </row>
    <row r="157" s="13" customFormat="1">
      <c r="A157" s="13"/>
      <c r="B157" s="203"/>
      <c r="C157" s="13"/>
      <c r="D157" s="204" t="s">
        <v>160</v>
      </c>
      <c r="E157" s="205" t="s">
        <v>1</v>
      </c>
      <c r="F157" s="206" t="s">
        <v>1288</v>
      </c>
      <c r="G157" s="13"/>
      <c r="H157" s="207">
        <v>30.600000000000001</v>
      </c>
      <c r="I157" s="208"/>
      <c r="J157" s="13"/>
      <c r="K157" s="13"/>
      <c r="L157" s="203"/>
      <c r="M157" s="209"/>
      <c r="N157" s="210"/>
      <c r="O157" s="210"/>
      <c r="P157" s="210"/>
      <c r="Q157" s="210"/>
      <c r="R157" s="210"/>
      <c r="S157" s="210"/>
      <c r="T157" s="21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05" t="s">
        <v>160</v>
      </c>
      <c r="AU157" s="205" t="s">
        <v>87</v>
      </c>
      <c r="AV157" s="13" t="s">
        <v>87</v>
      </c>
      <c r="AW157" s="13" t="s">
        <v>30</v>
      </c>
      <c r="AX157" s="13" t="s">
        <v>79</v>
      </c>
      <c r="AY157" s="205" t="s">
        <v>152</v>
      </c>
    </row>
    <row r="158" s="2" customFormat="1" ht="16.5" customHeight="1">
      <c r="A158" s="38"/>
      <c r="B158" s="188"/>
      <c r="C158" s="235" t="s">
        <v>206</v>
      </c>
      <c r="D158" s="235" t="s">
        <v>378</v>
      </c>
      <c r="E158" s="236" t="s">
        <v>1289</v>
      </c>
      <c r="F158" s="237" t="s">
        <v>1290</v>
      </c>
      <c r="G158" s="238" t="s">
        <v>202</v>
      </c>
      <c r="H158" s="239">
        <v>55.079999999999998</v>
      </c>
      <c r="I158" s="240"/>
      <c r="J158" s="239">
        <f>ROUND(I158*H158,3)</f>
        <v>0</v>
      </c>
      <c r="K158" s="241"/>
      <c r="L158" s="242"/>
      <c r="M158" s="243" t="s">
        <v>1</v>
      </c>
      <c r="N158" s="244" t="s">
        <v>41</v>
      </c>
      <c r="O158" s="82"/>
      <c r="P158" s="198">
        <f>O158*H158</f>
        <v>0</v>
      </c>
      <c r="Q158" s="198">
        <v>1</v>
      </c>
      <c r="R158" s="198">
        <f>Q158*H158</f>
        <v>55.079999999999998</v>
      </c>
      <c r="S158" s="198">
        <v>0</v>
      </c>
      <c r="T158" s="199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00" t="s">
        <v>195</v>
      </c>
      <c r="AT158" s="200" t="s">
        <v>378</v>
      </c>
      <c r="AU158" s="200" t="s">
        <v>87</v>
      </c>
      <c r="AY158" s="19" t="s">
        <v>152</v>
      </c>
      <c r="BE158" s="201">
        <f>IF(N158="základná",J158,0)</f>
        <v>0</v>
      </c>
      <c r="BF158" s="201">
        <f>IF(N158="znížená",J158,0)</f>
        <v>0</v>
      </c>
      <c r="BG158" s="201">
        <f>IF(N158="zákl. prenesená",J158,0)</f>
        <v>0</v>
      </c>
      <c r="BH158" s="201">
        <f>IF(N158="zníž. prenesená",J158,0)</f>
        <v>0</v>
      </c>
      <c r="BI158" s="201">
        <f>IF(N158="nulová",J158,0)</f>
        <v>0</v>
      </c>
      <c r="BJ158" s="19" t="s">
        <v>87</v>
      </c>
      <c r="BK158" s="202">
        <f>ROUND(I158*H158,3)</f>
        <v>0</v>
      </c>
      <c r="BL158" s="19" t="s">
        <v>158</v>
      </c>
      <c r="BM158" s="200" t="s">
        <v>1291</v>
      </c>
    </row>
    <row r="159" s="13" customFormat="1">
      <c r="A159" s="13"/>
      <c r="B159" s="203"/>
      <c r="C159" s="13"/>
      <c r="D159" s="204" t="s">
        <v>160</v>
      </c>
      <c r="E159" s="205" t="s">
        <v>1</v>
      </c>
      <c r="F159" s="206" t="s">
        <v>1292</v>
      </c>
      <c r="G159" s="13"/>
      <c r="H159" s="207">
        <v>55.079999999999998</v>
      </c>
      <c r="I159" s="208"/>
      <c r="J159" s="13"/>
      <c r="K159" s="13"/>
      <c r="L159" s="203"/>
      <c r="M159" s="209"/>
      <c r="N159" s="210"/>
      <c r="O159" s="210"/>
      <c r="P159" s="210"/>
      <c r="Q159" s="210"/>
      <c r="R159" s="210"/>
      <c r="S159" s="210"/>
      <c r="T159" s="21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05" t="s">
        <v>160</v>
      </c>
      <c r="AU159" s="205" t="s">
        <v>87</v>
      </c>
      <c r="AV159" s="13" t="s">
        <v>87</v>
      </c>
      <c r="AW159" s="13" t="s">
        <v>30</v>
      </c>
      <c r="AX159" s="13" t="s">
        <v>79</v>
      </c>
      <c r="AY159" s="205" t="s">
        <v>152</v>
      </c>
    </row>
    <row r="160" s="12" customFormat="1" ht="22.8" customHeight="1">
      <c r="A160" s="12"/>
      <c r="B160" s="175"/>
      <c r="C160" s="12"/>
      <c r="D160" s="176" t="s">
        <v>74</v>
      </c>
      <c r="E160" s="186" t="s">
        <v>87</v>
      </c>
      <c r="F160" s="186" t="s">
        <v>205</v>
      </c>
      <c r="G160" s="12"/>
      <c r="H160" s="12"/>
      <c r="I160" s="178"/>
      <c r="J160" s="187">
        <f>BK160</f>
        <v>0</v>
      </c>
      <c r="K160" s="12"/>
      <c r="L160" s="175"/>
      <c r="M160" s="180"/>
      <c r="N160" s="181"/>
      <c r="O160" s="181"/>
      <c r="P160" s="182">
        <f>P161</f>
        <v>0</v>
      </c>
      <c r="Q160" s="181"/>
      <c r="R160" s="182">
        <f>R161</f>
        <v>0.0028600000000000001</v>
      </c>
      <c r="S160" s="181"/>
      <c r="T160" s="183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76" t="s">
        <v>79</v>
      </c>
      <c r="AT160" s="184" t="s">
        <v>74</v>
      </c>
      <c r="AU160" s="184" t="s">
        <v>79</v>
      </c>
      <c r="AY160" s="176" t="s">
        <v>152</v>
      </c>
      <c r="BK160" s="185">
        <f>BK161</f>
        <v>0</v>
      </c>
    </row>
    <row r="161" s="2" customFormat="1" ht="44.25" customHeight="1">
      <c r="A161" s="38"/>
      <c r="B161" s="188"/>
      <c r="C161" s="189" t="s">
        <v>212</v>
      </c>
      <c r="D161" s="189" t="s">
        <v>154</v>
      </c>
      <c r="E161" s="190" t="s">
        <v>1293</v>
      </c>
      <c r="F161" s="191" t="s">
        <v>1294</v>
      </c>
      <c r="G161" s="192" t="s">
        <v>279</v>
      </c>
      <c r="H161" s="193">
        <v>2</v>
      </c>
      <c r="I161" s="194"/>
      <c r="J161" s="193">
        <f>ROUND(I161*H161,3)</f>
        <v>0</v>
      </c>
      <c r="K161" s="195"/>
      <c r="L161" s="39"/>
      <c r="M161" s="196" t="s">
        <v>1</v>
      </c>
      <c r="N161" s="197" t="s">
        <v>41</v>
      </c>
      <c r="O161" s="82"/>
      <c r="P161" s="198">
        <f>O161*H161</f>
        <v>0</v>
      </c>
      <c r="Q161" s="198">
        <v>0.0014300000000000001</v>
      </c>
      <c r="R161" s="198">
        <f>Q161*H161</f>
        <v>0.0028600000000000001</v>
      </c>
      <c r="S161" s="198">
        <v>0</v>
      </c>
      <c r="T161" s="199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00" t="s">
        <v>158</v>
      </c>
      <c r="AT161" s="200" t="s">
        <v>154</v>
      </c>
      <c r="AU161" s="200" t="s">
        <v>87</v>
      </c>
      <c r="AY161" s="19" t="s">
        <v>152</v>
      </c>
      <c r="BE161" s="201">
        <f>IF(N161="základná",J161,0)</f>
        <v>0</v>
      </c>
      <c r="BF161" s="201">
        <f>IF(N161="znížená",J161,0)</f>
        <v>0</v>
      </c>
      <c r="BG161" s="201">
        <f>IF(N161="zákl. prenesená",J161,0)</f>
        <v>0</v>
      </c>
      <c r="BH161" s="201">
        <f>IF(N161="zníž. prenesená",J161,0)</f>
        <v>0</v>
      </c>
      <c r="BI161" s="201">
        <f>IF(N161="nulová",J161,0)</f>
        <v>0</v>
      </c>
      <c r="BJ161" s="19" t="s">
        <v>87</v>
      </c>
      <c r="BK161" s="202">
        <f>ROUND(I161*H161,3)</f>
        <v>0</v>
      </c>
      <c r="BL161" s="19" t="s">
        <v>158</v>
      </c>
      <c r="BM161" s="200" t="s">
        <v>1295</v>
      </c>
    </row>
    <row r="162" s="12" customFormat="1" ht="22.8" customHeight="1">
      <c r="A162" s="12"/>
      <c r="B162" s="175"/>
      <c r="C162" s="12"/>
      <c r="D162" s="176" t="s">
        <v>74</v>
      </c>
      <c r="E162" s="186" t="s">
        <v>158</v>
      </c>
      <c r="F162" s="186" t="s">
        <v>341</v>
      </c>
      <c r="G162" s="12"/>
      <c r="H162" s="12"/>
      <c r="I162" s="178"/>
      <c r="J162" s="187">
        <f>BK162</f>
        <v>0</v>
      </c>
      <c r="K162" s="12"/>
      <c r="L162" s="175"/>
      <c r="M162" s="180"/>
      <c r="N162" s="181"/>
      <c r="O162" s="181"/>
      <c r="P162" s="182">
        <f>SUM(P163:P165)</f>
        <v>0</v>
      </c>
      <c r="Q162" s="181"/>
      <c r="R162" s="182">
        <f>SUM(R163:R165)</f>
        <v>12.857303999999999</v>
      </c>
      <c r="S162" s="181"/>
      <c r="T162" s="183">
        <f>SUM(T163:T165)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76" t="s">
        <v>79</v>
      </c>
      <c r="AT162" s="184" t="s">
        <v>74</v>
      </c>
      <c r="AU162" s="184" t="s">
        <v>79</v>
      </c>
      <c r="AY162" s="176" t="s">
        <v>152</v>
      </c>
      <c r="BK162" s="185">
        <f>SUM(BK163:BK165)</f>
        <v>0</v>
      </c>
    </row>
    <row r="163" s="2" customFormat="1" ht="33" customHeight="1">
      <c r="A163" s="38"/>
      <c r="B163" s="188"/>
      <c r="C163" s="189" t="s">
        <v>218</v>
      </c>
      <c r="D163" s="189" t="s">
        <v>154</v>
      </c>
      <c r="E163" s="190" t="s">
        <v>1296</v>
      </c>
      <c r="F163" s="191" t="s">
        <v>1297</v>
      </c>
      <c r="G163" s="192" t="s">
        <v>157</v>
      </c>
      <c r="H163" s="193">
        <v>6.7999999999999998</v>
      </c>
      <c r="I163" s="194"/>
      <c r="J163" s="193">
        <f>ROUND(I163*H163,3)</f>
        <v>0</v>
      </c>
      <c r="K163" s="195"/>
      <c r="L163" s="39"/>
      <c r="M163" s="196" t="s">
        <v>1</v>
      </c>
      <c r="N163" s="197" t="s">
        <v>41</v>
      </c>
      <c r="O163" s="82"/>
      <c r="P163" s="198">
        <f>O163*H163</f>
        <v>0</v>
      </c>
      <c r="Q163" s="198">
        <v>1.8907799999999999</v>
      </c>
      <c r="R163" s="198">
        <f>Q163*H163</f>
        <v>12.857303999999999</v>
      </c>
      <c r="S163" s="198">
        <v>0</v>
      </c>
      <c r="T163" s="199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00" t="s">
        <v>158</v>
      </c>
      <c r="AT163" s="200" t="s">
        <v>154</v>
      </c>
      <c r="AU163" s="200" t="s">
        <v>87</v>
      </c>
      <c r="AY163" s="19" t="s">
        <v>152</v>
      </c>
      <c r="BE163" s="201">
        <f>IF(N163="základná",J163,0)</f>
        <v>0</v>
      </c>
      <c r="BF163" s="201">
        <f>IF(N163="znížená",J163,0)</f>
        <v>0</v>
      </c>
      <c r="BG163" s="201">
        <f>IF(N163="zákl. prenesená",J163,0)</f>
        <v>0</v>
      </c>
      <c r="BH163" s="201">
        <f>IF(N163="zníž. prenesená",J163,0)</f>
        <v>0</v>
      </c>
      <c r="BI163" s="201">
        <f>IF(N163="nulová",J163,0)</f>
        <v>0</v>
      </c>
      <c r="BJ163" s="19" t="s">
        <v>87</v>
      </c>
      <c r="BK163" s="202">
        <f>ROUND(I163*H163,3)</f>
        <v>0</v>
      </c>
      <c r="BL163" s="19" t="s">
        <v>158</v>
      </c>
      <c r="BM163" s="200" t="s">
        <v>1298</v>
      </c>
    </row>
    <row r="164" s="15" customFormat="1">
      <c r="A164" s="15"/>
      <c r="B164" s="220"/>
      <c r="C164" s="15"/>
      <c r="D164" s="204" t="s">
        <v>160</v>
      </c>
      <c r="E164" s="221" t="s">
        <v>1</v>
      </c>
      <c r="F164" s="222" t="s">
        <v>1261</v>
      </c>
      <c r="G164" s="15"/>
      <c r="H164" s="221" t="s">
        <v>1</v>
      </c>
      <c r="I164" s="223"/>
      <c r="J164" s="15"/>
      <c r="K164" s="15"/>
      <c r="L164" s="220"/>
      <c r="M164" s="224"/>
      <c r="N164" s="225"/>
      <c r="O164" s="225"/>
      <c r="P164" s="225"/>
      <c r="Q164" s="225"/>
      <c r="R164" s="225"/>
      <c r="S164" s="225"/>
      <c r="T164" s="22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21" t="s">
        <v>160</v>
      </c>
      <c r="AU164" s="221" t="s">
        <v>87</v>
      </c>
      <c r="AV164" s="15" t="s">
        <v>79</v>
      </c>
      <c r="AW164" s="15" t="s">
        <v>30</v>
      </c>
      <c r="AX164" s="15" t="s">
        <v>75</v>
      </c>
      <c r="AY164" s="221" t="s">
        <v>152</v>
      </c>
    </row>
    <row r="165" s="13" customFormat="1">
      <c r="A165" s="13"/>
      <c r="B165" s="203"/>
      <c r="C165" s="13"/>
      <c r="D165" s="204" t="s">
        <v>160</v>
      </c>
      <c r="E165" s="205" t="s">
        <v>1</v>
      </c>
      <c r="F165" s="206" t="s">
        <v>1299</v>
      </c>
      <c r="G165" s="13"/>
      <c r="H165" s="207">
        <v>6.7999999999999998</v>
      </c>
      <c r="I165" s="208"/>
      <c r="J165" s="13"/>
      <c r="K165" s="13"/>
      <c r="L165" s="203"/>
      <c r="M165" s="209"/>
      <c r="N165" s="210"/>
      <c r="O165" s="210"/>
      <c r="P165" s="210"/>
      <c r="Q165" s="210"/>
      <c r="R165" s="210"/>
      <c r="S165" s="210"/>
      <c r="T165" s="21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05" t="s">
        <v>160</v>
      </c>
      <c r="AU165" s="205" t="s">
        <v>87</v>
      </c>
      <c r="AV165" s="13" t="s">
        <v>87</v>
      </c>
      <c r="AW165" s="13" t="s">
        <v>30</v>
      </c>
      <c r="AX165" s="13" t="s">
        <v>79</v>
      </c>
      <c r="AY165" s="205" t="s">
        <v>152</v>
      </c>
    </row>
    <row r="166" s="12" customFormat="1" ht="22.8" customHeight="1">
      <c r="A166" s="12"/>
      <c r="B166" s="175"/>
      <c r="C166" s="12"/>
      <c r="D166" s="176" t="s">
        <v>74</v>
      </c>
      <c r="E166" s="186" t="s">
        <v>186</v>
      </c>
      <c r="F166" s="186" t="s">
        <v>405</v>
      </c>
      <c r="G166" s="12"/>
      <c r="H166" s="12"/>
      <c r="I166" s="178"/>
      <c r="J166" s="187">
        <f>BK166</f>
        <v>0</v>
      </c>
      <c r="K166" s="12"/>
      <c r="L166" s="175"/>
      <c r="M166" s="180"/>
      <c r="N166" s="181"/>
      <c r="O166" s="181"/>
      <c r="P166" s="182">
        <f>SUM(P167:P171)</f>
        <v>0</v>
      </c>
      <c r="Q166" s="181"/>
      <c r="R166" s="182">
        <f>SUM(R167:R171)</f>
        <v>0.32298608200000001</v>
      </c>
      <c r="S166" s="181"/>
      <c r="T166" s="183">
        <f>SUM(T167:T171)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76" t="s">
        <v>79</v>
      </c>
      <c r="AT166" s="184" t="s">
        <v>74</v>
      </c>
      <c r="AU166" s="184" t="s">
        <v>79</v>
      </c>
      <c r="AY166" s="176" t="s">
        <v>152</v>
      </c>
      <c r="BK166" s="185">
        <f>SUM(BK167:BK171)</f>
        <v>0</v>
      </c>
    </row>
    <row r="167" s="2" customFormat="1" ht="21.75" customHeight="1">
      <c r="A167" s="38"/>
      <c r="B167" s="188"/>
      <c r="C167" s="189" t="s">
        <v>224</v>
      </c>
      <c r="D167" s="189" t="s">
        <v>154</v>
      </c>
      <c r="E167" s="190" t="s">
        <v>1300</v>
      </c>
      <c r="F167" s="191" t="s">
        <v>1301</v>
      </c>
      <c r="G167" s="192" t="s">
        <v>227</v>
      </c>
      <c r="H167" s="193">
        <v>0.69999999999999996</v>
      </c>
      <c r="I167" s="194"/>
      <c r="J167" s="193">
        <f>ROUND(I167*H167,3)</f>
        <v>0</v>
      </c>
      <c r="K167" s="195"/>
      <c r="L167" s="39"/>
      <c r="M167" s="196" t="s">
        <v>1</v>
      </c>
      <c r="N167" s="197" t="s">
        <v>41</v>
      </c>
      <c r="O167" s="82"/>
      <c r="P167" s="198">
        <f>O167*H167</f>
        <v>0</v>
      </c>
      <c r="Q167" s="198">
        <v>0.045362260000000001</v>
      </c>
      <c r="R167" s="198">
        <f>Q167*H167</f>
        <v>0.031753582000000002</v>
      </c>
      <c r="S167" s="198">
        <v>0</v>
      </c>
      <c r="T167" s="199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00" t="s">
        <v>158</v>
      </c>
      <c r="AT167" s="200" t="s">
        <v>154</v>
      </c>
      <c r="AU167" s="200" t="s">
        <v>87</v>
      </c>
      <c r="AY167" s="19" t="s">
        <v>152</v>
      </c>
      <c r="BE167" s="201">
        <f>IF(N167="základná",J167,0)</f>
        <v>0</v>
      </c>
      <c r="BF167" s="201">
        <f>IF(N167="znížená",J167,0)</f>
        <v>0</v>
      </c>
      <c r="BG167" s="201">
        <f>IF(N167="zákl. prenesená",J167,0)</f>
        <v>0</v>
      </c>
      <c r="BH167" s="201">
        <f>IF(N167="zníž. prenesená",J167,0)</f>
        <v>0</v>
      </c>
      <c r="BI167" s="201">
        <f>IF(N167="nulová",J167,0)</f>
        <v>0</v>
      </c>
      <c r="BJ167" s="19" t="s">
        <v>87</v>
      </c>
      <c r="BK167" s="202">
        <f>ROUND(I167*H167,3)</f>
        <v>0</v>
      </c>
      <c r="BL167" s="19" t="s">
        <v>158</v>
      </c>
      <c r="BM167" s="200" t="s">
        <v>1302</v>
      </c>
    </row>
    <row r="168" s="13" customFormat="1">
      <c r="A168" s="13"/>
      <c r="B168" s="203"/>
      <c r="C168" s="13"/>
      <c r="D168" s="204" t="s">
        <v>160</v>
      </c>
      <c r="E168" s="205" t="s">
        <v>1</v>
      </c>
      <c r="F168" s="206" t="s">
        <v>1303</v>
      </c>
      <c r="G168" s="13"/>
      <c r="H168" s="207">
        <v>0.69999999999999996</v>
      </c>
      <c r="I168" s="208"/>
      <c r="J168" s="13"/>
      <c r="K168" s="13"/>
      <c r="L168" s="203"/>
      <c r="M168" s="209"/>
      <c r="N168" s="210"/>
      <c r="O168" s="210"/>
      <c r="P168" s="210"/>
      <c r="Q168" s="210"/>
      <c r="R168" s="210"/>
      <c r="S168" s="210"/>
      <c r="T168" s="21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05" t="s">
        <v>160</v>
      </c>
      <c r="AU168" s="205" t="s">
        <v>87</v>
      </c>
      <c r="AV168" s="13" t="s">
        <v>87</v>
      </c>
      <c r="AW168" s="13" t="s">
        <v>30</v>
      </c>
      <c r="AX168" s="13" t="s">
        <v>79</v>
      </c>
      <c r="AY168" s="205" t="s">
        <v>152</v>
      </c>
    </row>
    <row r="169" s="2" customFormat="1" ht="21.75" customHeight="1">
      <c r="A169" s="38"/>
      <c r="B169" s="188"/>
      <c r="C169" s="189" t="s">
        <v>231</v>
      </c>
      <c r="D169" s="189" t="s">
        <v>154</v>
      </c>
      <c r="E169" s="190" t="s">
        <v>1304</v>
      </c>
      <c r="F169" s="191" t="s">
        <v>1305</v>
      </c>
      <c r="G169" s="192" t="s">
        <v>227</v>
      </c>
      <c r="H169" s="193">
        <v>0.69999999999999996</v>
      </c>
      <c r="I169" s="194"/>
      <c r="J169" s="193">
        <f>ROUND(I169*H169,3)</f>
        <v>0</v>
      </c>
      <c r="K169" s="195"/>
      <c r="L169" s="39"/>
      <c r="M169" s="196" t="s">
        <v>1</v>
      </c>
      <c r="N169" s="197" t="s">
        <v>41</v>
      </c>
      <c r="O169" s="82"/>
      <c r="P169" s="198">
        <f>O169*H169</f>
        <v>0</v>
      </c>
      <c r="Q169" s="198">
        <v>0</v>
      </c>
      <c r="R169" s="198">
        <f>Q169*H169</f>
        <v>0</v>
      </c>
      <c r="S169" s="198">
        <v>0</v>
      </c>
      <c r="T169" s="199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00" t="s">
        <v>158</v>
      </c>
      <c r="AT169" s="200" t="s">
        <v>154</v>
      </c>
      <c r="AU169" s="200" t="s">
        <v>87</v>
      </c>
      <c r="AY169" s="19" t="s">
        <v>152</v>
      </c>
      <c r="BE169" s="201">
        <f>IF(N169="základná",J169,0)</f>
        <v>0</v>
      </c>
      <c r="BF169" s="201">
        <f>IF(N169="znížená",J169,0)</f>
        <v>0</v>
      </c>
      <c r="BG169" s="201">
        <f>IF(N169="zákl. prenesená",J169,0)</f>
        <v>0</v>
      </c>
      <c r="BH169" s="201">
        <f>IF(N169="zníž. prenesená",J169,0)</f>
        <v>0</v>
      </c>
      <c r="BI169" s="201">
        <f>IF(N169="nulová",J169,0)</f>
        <v>0</v>
      </c>
      <c r="BJ169" s="19" t="s">
        <v>87</v>
      </c>
      <c r="BK169" s="202">
        <f>ROUND(I169*H169,3)</f>
        <v>0</v>
      </c>
      <c r="BL169" s="19" t="s">
        <v>158</v>
      </c>
      <c r="BM169" s="200" t="s">
        <v>1306</v>
      </c>
    </row>
    <row r="170" s="2" customFormat="1" ht="24.15" customHeight="1">
      <c r="A170" s="38"/>
      <c r="B170" s="188"/>
      <c r="C170" s="189" t="s">
        <v>235</v>
      </c>
      <c r="D170" s="189" t="s">
        <v>154</v>
      </c>
      <c r="E170" s="190" t="s">
        <v>1307</v>
      </c>
      <c r="F170" s="191" t="s">
        <v>1308</v>
      </c>
      <c r="G170" s="192" t="s">
        <v>227</v>
      </c>
      <c r="H170" s="193">
        <v>1.45</v>
      </c>
      <c r="I170" s="194"/>
      <c r="J170" s="193">
        <f>ROUND(I170*H170,3)</f>
        <v>0</v>
      </c>
      <c r="K170" s="195"/>
      <c r="L170" s="39"/>
      <c r="M170" s="196" t="s">
        <v>1</v>
      </c>
      <c r="N170" s="197" t="s">
        <v>41</v>
      </c>
      <c r="O170" s="82"/>
      <c r="P170" s="198">
        <f>O170*H170</f>
        <v>0</v>
      </c>
      <c r="Q170" s="198">
        <v>0.20085</v>
      </c>
      <c r="R170" s="198">
        <f>Q170*H170</f>
        <v>0.29123250000000001</v>
      </c>
      <c r="S170" s="198">
        <v>0</v>
      </c>
      <c r="T170" s="199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00" t="s">
        <v>158</v>
      </c>
      <c r="AT170" s="200" t="s">
        <v>154</v>
      </c>
      <c r="AU170" s="200" t="s">
        <v>87</v>
      </c>
      <c r="AY170" s="19" t="s">
        <v>152</v>
      </c>
      <c r="BE170" s="201">
        <f>IF(N170="základná",J170,0)</f>
        <v>0</v>
      </c>
      <c r="BF170" s="201">
        <f>IF(N170="znížená",J170,0)</f>
        <v>0</v>
      </c>
      <c r="BG170" s="201">
        <f>IF(N170="zákl. prenesená",J170,0)</f>
        <v>0</v>
      </c>
      <c r="BH170" s="201">
        <f>IF(N170="zníž. prenesená",J170,0)</f>
        <v>0</v>
      </c>
      <c r="BI170" s="201">
        <f>IF(N170="nulová",J170,0)</f>
        <v>0</v>
      </c>
      <c r="BJ170" s="19" t="s">
        <v>87</v>
      </c>
      <c r="BK170" s="202">
        <f>ROUND(I170*H170,3)</f>
        <v>0</v>
      </c>
      <c r="BL170" s="19" t="s">
        <v>158</v>
      </c>
      <c r="BM170" s="200" t="s">
        <v>1309</v>
      </c>
    </row>
    <row r="171" s="13" customFormat="1">
      <c r="A171" s="13"/>
      <c r="B171" s="203"/>
      <c r="C171" s="13"/>
      <c r="D171" s="204" t="s">
        <v>160</v>
      </c>
      <c r="E171" s="205" t="s">
        <v>1</v>
      </c>
      <c r="F171" s="206" t="s">
        <v>1310</v>
      </c>
      <c r="G171" s="13"/>
      <c r="H171" s="207">
        <v>1.45</v>
      </c>
      <c r="I171" s="208"/>
      <c r="J171" s="13"/>
      <c r="K171" s="13"/>
      <c r="L171" s="203"/>
      <c r="M171" s="209"/>
      <c r="N171" s="210"/>
      <c r="O171" s="210"/>
      <c r="P171" s="210"/>
      <c r="Q171" s="210"/>
      <c r="R171" s="210"/>
      <c r="S171" s="210"/>
      <c r="T171" s="21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05" t="s">
        <v>160</v>
      </c>
      <c r="AU171" s="205" t="s">
        <v>87</v>
      </c>
      <c r="AV171" s="13" t="s">
        <v>87</v>
      </c>
      <c r="AW171" s="13" t="s">
        <v>30</v>
      </c>
      <c r="AX171" s="13" t="s">
        <v>79</v>
      </c>
      <c r="AY171" s="205" t="s">
        <v>152</v>
      </c>
    </row>
    <row r="172" s="12" customFormat="1" ht="22.8" customHeight="1">
      <c r="A172" s="12"/>
      <c r="B172" s="175"/>
      <c r="C172" s="12"/>
      <c r="D172" s="176" t="s">
        <v>74</v>
      </c>
      <c r="E172" s="186" t="s">
        <v>195</v>
      </c>
      <c r="F172" s="186" t="s">
        <v>1311</v>
      </c>
      <c r="G172" s="12"/>
      <c r="H172" s="12"/>
      <c r="I172" s="178"/>
      <c r="J172" s="187">
        <f>BK172</f>
        <v>0</v>
      </c>
      <c r="K172" s="12"/>
      <c r="L172" s="175"/>
      <c r="M172" s="180"/>
      <c r="N172" s="181"/>
      <c r="O172" s="181"/>
      <c r="P172" s="182">
        <f>SUM(P173:P190)</f>
        <v>0</v>
      </c>
      <c r="Q172" s="181"/>
      <c r="R172" s="182">
        <f>SUM(R173:R190)</f>
        <v>0.43061912800000002</v>
      </c>
      <c r="S172" s="181"/>
      <c r="T172" s="183">
        <f>SUM(T173:T190)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76" t="s">
        <v>79</v>
      </c>
      <c r="AT172" s="184" t="s">
        <v>74</v>
      </c>
      <c r="AU172" s="184" t="s">
        <v>79</v>
      </c>
      <c r="AY172" s="176" t="s">
        <v>152</v>
      </c>
      <c r="BK172" s="185">
        <f>SUM(BK173:BK190)</f>
        <v>0</v>
      </c>
    </row>
    <row r="173" s="2" customFormat="1" ht="24.15" customHeight="1">
      <c r="A173" s="38"/>
      <c r="B173" s="188"/>
      <c r="C173" s="189" t="s">
        <v>240</v>
      </c>
      <c r="D173" s="189" t="s">
        <v>154</v>
      </c>
      <c r="E173" s="190" t="s">
        <v>1312</v>
      </c>
      <c r="F173" s="191" t="s">
        <v>1313</v>
      </c>
      <c r="G173" s="192" t="s">
        <v>279</v>
      </c>
      <c r="H173" s="193">
        <v>1</v>
      </c>
      <c r="I173" s="194"/>
      <c r="J173" s="193">
        <f>ROUND(I173*H173,3)</f>
        <v>0</v>
      </c>
      <c r="K173" s="195"/>
      <c r="L173" s="39"/>
      <c r="M173" s="196" t="s">
        <v>1</v>
      </c>
      <c r="N173" s="197" t="s">
        <v>41</v>
      </c>
      <c r="O173" s="82"/>
      <c r="P173" s="198">
        <f>O173*H173</f>
        <v>0</v>
      </c>
      <c r="Q173" s="198">
        <v>0.27033000000000001</v>
      </c>
      <c r="R173" s="198">
        <f>Q173*H173</f>
        <v>0.27033000000000001</v>
      </c>
      <c r="S173" s="198">
        <v>0</v>
      </c>
      <c r="T173" s="199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00" t="s">
        <v>158</v>
      </c>
      <c r="AT173" s="200" t="s">
        <v>154</v>
      </c>
      <c r="AU173" s="200" t="s">
        <v>87</v>
      </c>
      <c r="AY173" s="19" t="s">
        <v>152</v>
      </c>
      <c r="BE173" s="201">
        <f>IF(N173="základná",J173,0)</f>
        <v>0</v>
      </c>
      <c r="BF173" s="201">
        <f>IF(N173="znížená",J173,0)</f>
        <v>0</v>
      </c>
      <c r="BG173" s="201">
        <f>IF(N173="zákl. prenesená",J173,0)</f>
        <v>0</v>
      </c>
      <c r="BH173" s="201">
        <f>IF(N173="zníž. prenesená",J173,0)</f>
        <v>0</v>
      </c>
      <c r="BI173" s="201">
        <f>IF(N173="nulová",J173,0)</f>
        <v>0</v>
      </c>
      <c r="BJ173" s="19" t="s">
        <v>87</v>
      </c>
      <c r="BK173" s="202">
        <f>ROUND(I173*H173,3)</f>
        <v>0</v>
      </c>
      <c r="BL173" s="19" t="s">
        <v>158</v>
      </c>
      <c r="BM173" s="200" t="s">
        <v>1314</v>
      </c>
    </row>
    <row r="174" s="2" customFormat="1" ht="24.15" customHeight="1">
      <c r="A174" s="38"/>
      <c r="B174" s="188"/>
      <c r="C174" s="189" t="s">
        <v>246</v>
      </c>
      <c r="D174" s="189" t="s">
        <v>154</v>
      </c>
      <c r="E174" s="190" t="s">
        <v>1315</v>
      </c>
      <c r="F174" s="191" t="s">
        <v>1316</v>
      </c>
      <c r="G174" s="192" t="s">
        <v>444</v>
      </c>
      <c r="H174" s="193">
        <v>35</v>
      </c>
      <c r="I174" s="194"/>
      <c r="J174" s="193">
        <f>ROUND(I174*H174,3)</f>
        <v>0</v>
      </c>
      <c r="K174" s="195"/>
      <c r="L174" s="39"/>
      <c r="M174" s="196" t="s">
        <v>1</v>
      </c>
      <c r="N174" s="197" t="s">
        <v>41</v>
      </c>
      <c r="O174" s="82"/>
      <c r="P174" s="198">
        <f>O174*H174</f>
        <v>0</v>
      </c>
      <c r="Q174" s="198">
        <v>1.0000000000000001E-05</v>
      </c>
      <c r="R174" s="198">
        <f>Q174*H174</f>
        <v>0.00035000000000000005</v>
      </c>
      <c r="S174" s="198">
        <v>0</v>
      </c>
      <c r="T174" s="199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00" t="s">
        <v>158</v>
      </c>
      <c r="AT174" s="200" t="s">
        <v>154</v>
      </c>
      <c r="AU174" s="200" t="s">
        <v>87</v>
      </c>
      <c r="AY174" s="19" t="s">
        <v>152</v>
      </c>
      <c r="BE174" s="201">
        <f>IF(N174="základná",J174,0)</f>
        <v>0</v>
      </c>
      <c r="BF174" s="201">
        <f>IF(N174="znížená",J174,0)</f>
        <v>0</v>
      </c>
      <c r="BG174" s="201">
        <f>IF(N174="zákl. prenesená",J174,0)</f>
        <v>0</v>
      </c>
      <c r="BH174" s="201">
        <f>IF(N174="zníž. prenesená",J174,0)</f>
        <v>0</v>
      </c>
      <c r="BI174" s="201">
        <f>IF(N174="nulová",J174,0)</f>
        <v>0</v>
      </c>
      <c r="BJ174" s="19" t="s">
        <v>87</v>
      </c>
      <c r="BK174" s="202">
        <f>ROUND(I174*H174,3)</f>
        <v>0</v>
      </c>
      <c r="BL174" s="19" t="s">
        <v>158</v>
      </c>
      <c r="BM174" s="200" t="s">
        <v>1317</v>
      </c>
    </row>
    <row r="175" s="2" customFormat="1" ht="24.15" customHeight="1">
      <c r="A175" s="38"/>
      <c r="B175" s="188"/>
      <c r="C175" s="235" t="s">
        <v>257</v>
      </c>
      <c r="D175" s="235" t="s">
        <v>378</v>
      </c>
      <c r="E175" s="236" t="s">
        <v>1318</v>
      </c>
      <c r="F175" s="237" t="s">
        <v>1319</v>
      </c>
      <c r="G175" s="238" t="s">
        <v>279</v>
      </c>
      <c r="H175" s="239">
        <v>6</v>
      </c>
      <c r="I175" s="240"/>
      <c r="J175" s="239">
        <f>ROUND(I175*H175,3)</f>
        <v>0</v>
      </c>
      <c r="K175" s="241"/>
      <c r="L175" s="242"/>
      <c r="M175" s="243" t="s">
        <v>1</v>
      </c>
      <c r="N175" s="244" t="s">
        <v>41</v>
      </c>
      <c r="O175" s="82"/>
      <c r="P175" s="198">
        <f>O175*H175</f>
        <v>0</v>
      </c>
      <c r="Q175" s="198">
        <v>0.0103</v>
      </c>
      <c r="R175" s="198">
        <f>Q175*H175</f>
        <v>0.061800000000000001</v>
      </c>
      <c r="S175" s="198">
        <v>0</v>
      </c>
      <c r="T175" s="199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00" t="s">
        <v>195</v>
      </c>
      <c r="AT175" s="200" t="s">
        <v>378</v>
      </c>
      <c r="AU175" s="200" t="s">
        <v>87</v>
      </c>
      <c r="AY175" s="19" t="s">
        <v>152</v>
      </c>
      <c r="BE175" s="201">
        <f>IF(N175="základná",J175,0)</f>
        <v>0</v>
      </c>
      <c r="BF175" s="201">
        <f>IF(N175="znížená",J175,0)</f>
        <v>0</v>
      </c>
      <c r="BG175" s="201">
        <f>IF(N175="zákl. prenesená",J175,0)</f>
        <v>0</v>
      </c>
      <c r="BH175" s="201">
        <f>IF(N175="zníž. prenesená",J175,0)</f>
        <v>0</v>
      </c>
      <c r="BI175" s="201">
        <f>IF(N175="nulová",J175,0)</f>
        <v>0</v>
      </c>
      <c r="BJ175" s="19" t="s">
        <v>87</v>
      </c>
      <c r="BK175" s="202">
        <f>ROUND(I175*H175,3)</f>
        <v>0</v>
      </c>
      <c r="BL175" s="19" t="s">
        <v>158</v>
      </c>
      <c r="BM175" s="200" t="s">
        <v>1320</v>
      </c>
    </row>
    <row r="176" s="2" customFormat="1" ht="24.15" customHeight="1">
      <c r="A176" s="38"/>
      <c r="B176" s="188"/>
      <c r="C176" s="189" t="s">
        <v>264</v>
      </c>
      <c r="D176" s="189" t="s">
        <v>154</v>
      </c>
      <c r="E176" s="190" t="s">
        <v>1321</v>
      </c>
      <c r="F176" s="191" t="s">
        <v>1322</v>
      </c>
      <c r="G176" s="192" t="s">
        <v>444</v>
      </c>
      <c r="H176" s="193">
        <v>10</v>
      </c>
      <c r="I176" s="194"/>
      <c r="J176" s="193">
        <f>ROUND(I176*H176,3)</f>
        <v>0</v>
      </c>
      <c r="K176" s="195"/>
      <c r="L176" s="39"/>
      <c r="M176" s="196" t="s">
        <v>1</v>
      </c>
      <c r="N176" s="197" t="s">
        <v>41</v>
      </c>
      <c r="O176" s="82"/>
      <c r="P176" s="198">
        <f>O176*H176</f>
        <v>0</v>
      </c>
      <c r="Q176" s="198">
        <v>8.3999999999999992E-06</v>
      </c>
      <c r="R176" s="198">
        <f>Q176*H176</f>
        <v>8.3999999999999995E-05</v>
      </c>
      <c r="S176" s="198">
        <v>0</v>
      </c>
      <c r="T176" s="199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00" t="s">
        <v>158</v>
      </c>
      <c r="AT176" s="200" t="s">
        <v>154</v>
      </c>
      <c r="AU176" s="200" t="s">
        <v>87</v>
      </c>
      <c r="AY176" s="19" t="s">
        <v>152</v>
      </c>
      <c r="BE176" s="201">
        <f>IF(N176="základná",J176,0)</f>
        <v>0</v>
      </c>
      <c r="BF176" s="201">
        <f>IF(N176="znížená",J176,0)</f>
        <v>0</v>
      </c>
      <c r="BG176" s="201">
        <f>IF(N176="zákl. prenesená",J176,0)</f>
        <v>0</v>
      </c>
      <c r="BH176" s="201">
        <f>IF(N176="zníž. prenesená",J176,0)</f>
        <v>0</v>
      </c>
      <c r="BI176" s="201">
        <f>IF(N176="nulová",J176,0)</f>
        <v>0</v>
      </c>
      <c r="BJ176" s="19" t="s">
        <v>87</v>
      </c>
      <c r="BK176" s="202">
        <f>ROUND(I176*H176,3)</f>
        <v>0</v>
      </c>
      <c r="BL176" s="19" t="s">
        <v>158</v>
      </c>
      <c r="BM176" s="200" t="s">
        <v>1323</v>
      </c>
    </row>
    <row r="177" s="2" customFormat="1" ht="33" customHeight="1">
      <c r="A177" s="38"/>
      <c r="B177" s="188"/>
      <c r="C177" s="235" t="s">
        <v>7</v>
      </c>
      <c r="D177" s="235" t="s">
        <v>378</v>
      </c>
      <c r="E177" s="236" t="s">
        <v>1324</v>
      </c>
      <c r="F177" s="237" t="s">
        <v>1325</v>
      </c>
      <c r="G177" s="238" t="s">
        <v>279</v>
      </c>
      <c r="H177" s="239">
        <v>2</v>
      </c>
      <c r="I177" s="240"/>
      <c r="J177" s="239">
        <f>ROUND(I177*H177,3)</f>
        <v>0</v>
      </c>
      <c r="K177" s="241"/>
      <c r="L177" s="242"/>
      <c r="M177" s="243" t="s">
        <v>1</v>
      </c>
      <c r="N177" s="244" t="s">
        <v>41</v>
      </c>
      <c r="O177" s="82"/>
      <c r="P177" s="198">
        <f>O177*H177</f>
        <v>0</v>
      </c>
      <c r="Q177" s="198">
        <v>0.021530000000000001</v>
      </c>
      <c r="R177" s="198">
        <f>Q177*H177</f>
        <v>0.043060000000000001</v>
      </c>
      <c r="S177" s="198">
        <v>0</v>
      </c>
      <c r="T177" s="199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00" t="s">
        <v>195</v>
      </c>
      <c r="AT177" s="200" t="s">
        <v>378</v>
      </c>
      <c r="AU177" s="200" t="s">
        <v>87</v>
      </c>
      <c r="AY177" s="19" t="s">
        <v>152</v>
      </c>
      <c r="BE177" s="201">
        <f>IF(N177="základná",J177,0)</f>
        <v>0</v>
      </c>
      <c r="BF177" s="201">
        <f>IF(N177="znížená",J177,0)</f>
        <v>0</v>
      </c>
      <c r="BG177" s="201">
        <f>IF(N177="zákl. prenesená",J177,0)</f>
        <v>0</v>
      </c>
      <c r="BH177" s="201">
        <f>IF(N177="zníž. prenesená",J177,0)</f>
        <v>0</v>
      </c>
      <c r="BI177" s="201">
        <f>IF(N177="nulová",J177,0)</f>
        <v>0</v>
      </c>
      <c r="BJ177" s="19" t="s">
        <v>87</v>
      </c>
      <c r="BK177" s="202">
        <f>ROUND(I177*H177,3)</f>
        <v>0</v>
      </c>
      <c r="BL177" s="19" t="s">
        <v>158</v>
      </c>
      <c r="BM177" s="200" t="s">
        <v>1326</v>
      </c>
    </row>
    <row r="178" s="2" customFormat="1" ht="16.5" customHeight="1">
      <c r="A178" s="38"/>
      <c r="B178" s="188"/>
      <c r="C178" s="189" t="s">
        <v>276</v>
      </c>
      <c r="D178" s="189" t="s">
        <v>154</v>
      </c>
      <c r="E178" s="190" t="s">
        <v>1327</v>
      </c>
      <c r="F178" s="191" t="s">
        <v>1328</v>
      </c>
      <c r="G178" s="192" t="s">
        <v>279</v>
      </c>
      <c r="H178" s="193">
        <v>4</v>
      </c>
      <c r="I178" s="194"/>
      <c r="J178" s="193">
        <f>ROUND(I178*H178,3)</f>
        <v>0</v>
      </c>
      <c r="K178" s="195"/>
      <c r="L178" s="39"/>
      <c r="M178" s="196" t="s">
        <v>1</v>
      </c>
      <c r="N178" s="197" t="s">
        <v>41</v>
      </c>
      <c r="O178" s="82"/>
      <c r="P178" s="198">
        <f>O178*H178</f>
        <v>0</v>
      </c>
      <c r="Q178" s="198">
        <v>4.0000000000000003E-05</v>
      </c>
      <c r="R178" s="198">
        <f>Q178*H178</f>
        <v>0.00016000000000000001</v>
      </c>
      <c r="S178" s="198">
        <v>0</v>
      </c>
      <c r="T178" s="199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00" t="s">
        <v>158</v>
      </c>
      <c r="AT178" s="200" t="s">
        <v>154</v>
      </c>
      <c r="AU178" s="200" t="s">
        <v>87</v>
      </c>
      <c r="AY178" s="19" t="s">
        <v>152</v>
      </c>
      <c r="BE178" s="201">
        <f>IF(N178="základná",J178,0)</f>
        <v>0</v>
      </c>
      <c r="BF178" s="201">
        <f>IF(N178="znížená",J178,0)</f>
        <v>0</v>
      </c>
      <c r="BG178" s="201">
        <f>IF(N178="zákl. prenesená",J178,0)</f>
        <v>0</v>
      </c>
      <c r="BH178" s="201">
        <f>IF(N178="zníž. prenesená",J178,0)</f>
        <v>0</v>
      </c>
      <c r="BI178" s="201">
        <f>IF(N178="nulová",J178,0)</f>
        <v>0</v>
      </c>
      <c r="BJ178" s="19" t="s">
        <v>87</v>
      </c>
      <c r="BK178" s="202">
        <f>ROUND(I178*H178,3)</f>
        <v>0</v>
      </c>
      <c r="BL178" s="19" t="s">
        <v>158</v>
      </c>
      <c r="BM178" s="200" t="s">
        <v>1329</v>
      </c>
    </row>
    <row r="179" s="2" customFormat="1" ht="16.5" customHeight="1">
      <c r="A179" s="38"/>
      <c r="B179" s="188"/>
      <c r="C179" s="235" t="s">
        <v>281</v>
      </c>
      <c r="D179" s="235" t="s">
        <v>378</v>
      </c>
      <c r="E179" s="236" t="s">
        <v>1330</v>
      </c>
      <c r="F179" s="237" t="s">
        <v>1331</v>
      </c>
      <c r="G179" s="238" t="s">
        <v>279</v>
      </c>
      <c r="H179" s="239">
        <v>4</v>
      </c>
      <c r="I179" s="240"/>
      <c r="J179" s="239">
        <f>ROUND(I179*H179,3)</f>
        <v>0</v>
      </c>
      <c r="K179" s="241"/>
      <c r="L179" s="242"/>
      <c r="M179" s="243" t="s">
        <v>1</v>
      </c>
      <c r="N179" s="244" t="s">
        <v>41</v>
      </c>
      <c r="O179" s="82"/>
      <c r="P179" s="198">
        <f>O179*H179</f>
        <v>0</v>
      </c>
      <c r="Q179" s="198">
        <v>0.00038999999999999999</v>
      </c>
      <c r="R179" s="198">
        <f>Q179*H179</f>
        <v>0.00156</v>
      </c>
      <c r="S179" s="198">
        <v>0</v>
      </c>
      <c r="T179" s="199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00" t="s">
        <v>195</v>
      </c>
      <c r="AT179" s="200" t="s">
        <v>378</v>
      </c>
      <c r="AU179" s="200" t="s">
        <v>87</v>
      </c>
      <c r="AY179" s="19" t="s">
        <v>152</v>
      </c>
      <c r="BE179" s="201">
        <f>IF(N179="základná",J179,0)</f>
        <v>0</v>
      </c>
      <c r="BF179" s="201">
        <f>IF(N179="znížená",J179,0)</f>
        <v>0</v>
      </c>
      <c r="BG179" s="201">
        <f>IF(N179="zákl. prenesená",J179,0)</f>
        <v>0</v>
      </c>
      <c r="BH179" s="201">
        <f>IF(N179="zníž. prenesená",J179,0)</f>
        <v>0</v>
      </c>
      <c r="BI179" s="201">
        <f>IF(N179="nulová",J179,0)</f>
        <v>0</v>
      </c>
      <c r="BJ179" s="19" t="s">
        <v>87</v>
      </c>
      <c r="BK179" s="202">
        <f>ROUND(I179*H179,3)</f>
        <v>0</v>
      </c>
      <c r="BL179" s="19" t="s">
        <v>158</v>
      </c>
      <c r="BM179" s="200" t="s">
        <v>1332</v>
      </c>
    </row>
    <row r="180" s="2" customFormat="1" ht="16.5" customHeight="1">
      <c r="A180" s="38"/>
      <c r="B180" s="188"/>
      <c r="C180" s="189" t="s">
        <v>285</v>
      </c>
      <c r="D180" s="189" t="s">
        <v>154</v>
      </c>
      <c r="E180" s="190" t="s">
        <v>1333</v>
      </c>
      <c r="F180" s="191" t="s">
        <v>1334</v>
      </c>
      <c r="G180" s="192" t="s">
        <v>279</v>
      </c>
      <c r="H180" s="193">
        <v>11</v>
      </c>
      <c r="I180" s="194"/>
      <c r="J180" s="193">
        <f>ROUND(I180*H180,3)</f>
        <v>0</v>
      </c>
      <c r="K180" s="195"/>
      <c r="L180" s="39"/>
      <c r="M180" s="196" t="s">
        <v>1</v>
      </c>
      <c r="N180" s="197" t="s">
        <v>41</v>
      </c>
      <c r="O180" s="82"/>
      <c r="P180" s="198">
        <f>O180*H180</f>
        <v>0</v>
      </c>
      <c r="Q180" s="198">
        <v>4.0000000000000003E-05</v>
      </c>
      <c r="R180" s="198">
        <f>Q180*H180</f>
        <v>0.00044000000000000002</v>
      </c>
      <c r="S180" s="198">
        <v>0</v>
      </c>
      <c r="T180" s="199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00" t="s">
        <v>158</v>
      </c>
      <c r="AT180" s="200" t="s">
        <v>154</v>
      </c>
      <c r="AU180" s="200" t="s">
        <v>87</v>
      </c>
      <c r="AY180" s="19" t="s">
        <v>152</v>
      </c>
      <c r="BE180" s="201">
        <f>IF(N180="základná",J180,0)</f>
        <v>0</v>
      </c>
      <c r="BF180" s="201">
        <f>IF(N180="znížená",J180,0)</f>
        <v>0</v>
      </c>
      <c r="BG180" s="201">
        <f>IF(N180="zákl. prenesená",J180,0)</f>
        <v>0</v>
      </c>
      <c r="BH180" s="201">
        <f>IF(N180="zníž. prenesená",J180,0)</f>
        <v>0</v>
      </c>
      <c r="BI180" s="201">
        <f>IF(N180="nulová",J180,0)</f>
        <v>0</v>
      </c>
      <c r="BJ180" s="19" t="s">
        <v>87</v>
      </c>
      <c r="BK180" s="202">
        <f>ROUND(I180*H180,3)</f>
        <v>0</v>
      </c>
      <c r="BL180" s="19" t="s">
        <v>158</v>
      </c>
      <c r="BM180" s="200" t="s">
        <v>1335</v>
      </c>
    </row>
    <row r="181" s="2" customFormat="1" ht="24.15" customHeight="1">
      <c r="A181" s="38"/>
      <c r="B181" s="188"/>
      <c r="C181" s="235" t="s">
        <v>289</v>
      </c>
      <c r="D181" s="235" t="s">
        <v>378</v>
      </c>
      <c r="E181" s="236" t="s">
        <v>1336</v>
      </c>
      <c r="F181" s="237" t="s">
        <v>1337</v>
      </c>
      <c r="G181" s="238" t="s">
        <v>279</v>
      </c>
      <c r="H181" s="239">
        <v>6</v>
      </c>
      <c r="I181" s="240"/>
      <c r="J181" s="239">
        <f>ROUND(I181*H181,3)</f>
        <v>0</v>
      </c>
      <c r="K181" s="241"/>
      <c r="L181" s="242"/>
      <c r="M181" s="243" t="s">
        <v>1</v>
      </c>
      <c r="N181" s="244" t="s">
        <v>41</v>
      </c>
      <c r="O181" s="82"/>
      <c r="P181" s="198">
        <f>O181*H181</f>
        <v>0</v>
      </c>
      <c r="Q181" s="198">
        <v>0.00052999999999999998</v>
      </c>
      <c r="R181" s="198">
        <f>Q181*H181</f>
        <v>0.0031799999999999997</v>
      </c>
      <c r="S181" s="198">
        <v>0</v>
      </c>
      <c r="T181" s="199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00" t="s">
        <v>195</v>
      </c>
      <c r="AT181" s="200" t="s">
        <v>378</v>
      </c>
      <c r="AU181" s="200" t="s">
        <v>87</v>
      </c>
      <c r="AY181" s="19" t="s">
        <v>152</v>
      </c>
      <c r="BE181" s="201">
        <f>IF(N181="základná",J181,0)</f>
        <v>0</v>
      </c>
      <c r="BF181" s="201">
        <f>IF(N181="znížená",J181,0)</f>
        <v>0</v>
      </c>
      <c r="BG181" s="201">
        <f>IF(N181="zákl. prenesená",J181,0)</f>
        <v>0</v>
      </c>
      <c r="BH181" s="201">
        <f>IF(N181="zníž. prenesená",J181,0)</f>
        <v>0</v>
      </c>
      <c r="BI181" s="201">
        <f>IF(N181="nulová",J181,0)</f>
        <v>0</v>
      </c>
      <c r="BJ181" s="19" t="s">
        <v>87</v>
      </c>
      <c r="BK181" s="202">
        <f>ROUND(I181*H181,3)</f>
        <v>0</v>
      </c>
      <c r="BL181" s="19" t="s">
        <v>158</v>
      </c>
      <c r="BM181" s="200" t="s">
        <v>1338</v>
      </c>
    </row>
    <row r="182" s="2" customFormat="1" ht="16.5" customHeight="1">
      <c r="A182" s="38"/>
      <c r="B182" s="188"/>
      <c r="C182" s="235" t="s">
        <v>293</v>
      </c>
      <c r="D182" s="235" t="s">
        <v>378</v>
      </c>
      <c r="E182" s="236" t="s">
        <v>1339</v>
      </c>
      <c r="F182" s="237" t="s">
        <v>1340</v>
      </c>
      <c r="G182" s="238" t="s">
        <v>279</v>
      </c>
      <c r="H182" s="239">
        <v>2</v>
      </c>
      <c r="I182" s="240"/>
      <c r="J182" s="239">
        <f>ROUND(I182*H182,3)</f>
        <v>0</v>
      </c>
      <c r="K182" s="241"/>
      <c r="L182" s="242"/>
      <c r="M182" s="243" t="s">
        <v>1</v>
      </c>
      <c r="N182" s="244" t="s">
        <v>41</v>
      </c>
      <c r="O182" s="82"/>
      <c r="P182" s="198">
        <f>O182*H182</f>
        <v>0</v>
      </c>
      <c r="Q182" s="198">
        <v>0.00089999999999999998</v>
      </c>
      <c r="R182" s="198">
        <f>Q182*H182</f>
        <v>0.0018</v>
      </c>
      <c r="S182" s="198">
        <v>0</v>
      </c>
      <c r="T182" s="199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00" t="s">
        <v>195</v>
      </c>
      <c r="AT182" s="200" t="s">
        <v>378</v>
      </c>
      <c r="AU182" s="200" t="s">
        <v>87</v>
      </c>
      <c r="AY182" s="19" t="s">
        <v>152</v>
      </c>
      <c r="BE182" s="201">
        <f>IF(N182="základná",J182,0)</f>
        <v>0</v>
      </c>
      <c r="BF182" s="201">
        <f>IF(N182="znížená",J182,0)</f>
        <v>0</v>
      </c>
      <c r="BG182" s="201">
        <f>IF(N182="zákl. prenesená",J182,0)</f>
        <v>0</v>
      </c>
      <c r="BH182" s="201">
        <f>IF(N182="zníž. prenesená",J182,0)</f>
        <v>0</v>
      </c>
      <c r="BI182" s="201">
        <f>IF(N182="nulová",J182,0)</f>
        <v>0</v>
      </c>
      <c r="BJ182" s="19" t="s">
        <v>87</v>
      </c>
      <c r="BK182" s="202">
        <f>ROUND(I182*H182,3)</f>
        <v>0</v>
      </c>
      <c r="BL182" s="19" t="s">
        <v>158</v>
      </c>
      <c r="BM182" s="200" t="s">
        <v>1341</v>
      </c>
    </row>
    <row r="183" s="2" customFormat="1" ht="24.15" customHeight="1">
      <c r="A183" s="38"/>
      <c r="B183" s="188"/>
      <c r="C183" s="235" t="s">
        <v>297</v>
      </c>
      <c r="D183" s="235" t="s">
        <v>378</v>
      </c>
      <c r="E183" s="236" t="s">
        <v>1342</v>
      </c>
      <c r="F183" s="237" t="s">
        <v>1343</v>
      </c>
      <c r="G183" s="238" t="s">
        <v>279</v>
      </c>
      <c r="H183" s="239">
        <v>3</v>
      </c>
      <c r="I183" s="240"/>
      <c r="J183" s="239">
        <f>ROUND(I183*H183,3)</f>
        <v>0</v>
      </c>
      <c r="K183" s="241"/>
      <c r="L183" s="242"/>
      <c r="M183" s="243" t="s">
        <v>1</v>
      </c>
      <c r="N183" s="244" t="s">
        <v>41</v>
      </c>
      <c r="O183" s="82"/>
      <c r="P183" s="198">
        <f>O183*H183</f>
        <v>0</v>
      </c>
      <c r="Q183" s="198">
        <v>0.00089999999999999998</v>
      </c>
      <c r="R183" s="198">
        <f>Q183*H183</f>
        <v>0.0027000000000000001</v>
      </c>
      <c r="S183" s="198">
        <v>0</v>
      </c>
      <c r="T183" s="199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00" t="s">
        <v>195</v>
      </c>
      <c r="AT183" s="200" t="s">
        <v>378</v>
      </c>
      <c r="AU183" s="200" t="s">
        <v>87</v>
      </c>
      <c r="AY183" s="19" t="s">
        <v>152</v>
      </c>
      <c r="BE183" s="201">
        <f>IF(N183="základná",J183,0)</f>
        <v>0</v>
      </c>
      <c r="BF183" s="201">
        <f>IF(N183="znížená",J183,0)</f>
        <v>0</v>
      </c>
      <c r="BG183" s="201">
        <f>IF(N183="zákl. prenesená",J183,0)</f>
        <v>0</v>
      </c>
      <c r="BH183" s="201">
        <f>IF(N183="zníž. prenesená",J183,0)</f>
        <v>0</v>
      </c>
      <c r="BI183" s="201">
        <f>IF(N183="nulová",J183,0)</f>
        <v>0</v>
      </c>
      <c r="BJ183" s="19" t="s">
        <v>87</v>
      </c>
      <c r="BK183" s="202">
        <f>ROUND(I183*H183,3)</f>
        <v>0</v>
      </c>
      <c r="BL183" s="19" t="s">
        <v>158</v>
      </c>
      <c r="BM183" s="200" t="s">
        <v>1344</v>
      </c>
    </row>
    <row r="184" s="2" customFormat="1" ht="16.5" customHeight="1">
      <c r="A184" s="38"/>
      <c r="B184" s="188"/>
      <c r="C184" s="189" t="s">
        <v>301</v>
      </c>
      <c r="D184" s="189" t="s">
        <v>154</v>
      </c>
      <c r="E184" s="190" t="s">
        <v>1345</v>
      </c>
      <c r="F184" s="191" t="s">
        <v>1346</v>
      </c>
      <c r="G184" s="192" t="s">
        <v>444</v>
      </c>
      <c r="H184" s="193">
        <v>95</v>
      </c>
      <c r="I184" s="194"/>
      <c r="J184" s="193">
        <f>ROUND(I184*H184,3)</f>
        <v>0</v>
      </c>
      <c r="K184" s="195"/>
      <c r="L184" s="39"/>
      <c r="M184" s="196" t="s">
        <v>1</v>
      </c>
      <c r="N184" s="197" t="s">
        <v>41</v>
      </c>
      <c r="O184" s="82"/>
      <c r="P184" s="198">
        <f>O184*H184</f>
        <v>0</v>
      </c>
      <c r="Q184" s="198">
        <v>0</v>
      </c>
      <c r="R184" s="198">
        <f>Q184*H184</f>
        <v>0</v>
      </c>
      <c r="S184" s="198">
        <v>0</v>
      </c>
      <c r="T184" s="199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00" t="s">
        <v>158</v>
      </c>
      <c r="AT184" s="200" t="s">
        <v>154</v>
      </c>
      <c r="AU184" s="200" t="s">
        <v>87</v>
      </c>
      <c r="AY184" s="19" t="s">
        <v>152</v>
      </c>
      <c r="BE184" s="201">
        <f>IF(N184="základná",J184,0)</f>
        <v>0</v>
      </c>
      <c r="BF184" s="201">
        <f>IF(N184="znížená",J184,0)</f>
        <v>0</v>
      </c>
      <c r="BG184" s="201">
        <f>IF(N184="zákl. prenesená",J184,0)</f>
        <v>0</v>
      </c>
      <c r="BH184" s="201">
        <f>IF(N184="zníž. prenesená",J184,0)</f>
        <v>0</v>
      </c>
      <c r="BI184" s="201">
        <f>IF(N184="nulová",J184,0)</f>
        <v>0</v>
      </c>
      <c r="BJ184" s="19" t="s">
        <v>87</v>
      </c>
      <c r="BK184" s="202">
        <f>ROUND(I184*H184,3)</f>
        <v>0</v>
      </c>
      <c r="BL184" s="19" t="s">
        <v>158</v>
      </c>
      <c r="BM184" s="200" t="s">
        <v>1347</v>
      </c>
    </row>
    <row r="185" s="2" customFormat="1" ht="33" customHeight="1">
      <c r="A185" s="38"/>
      <c r="B185" s="188"/>
      <c r="C185" s="189" t="s">
        <v>309</v>
      </c>
      <c r="D185" s="189" t="s">
        <v>154</v>
      </c>
      <c r="E185" s="190" t="s">
        <v>1348</v>
      </c>
      <c r="F185" s="191" t="s">
        <v>1349</v>
      </c>
      <c r="G185" s="192" t="s">
        <v>279</v>
      </c>
      <c r="H185" s="193">
        <v>2</v>
      </c>
      <c r="I185" s="194"/>
      <c r="J185" s="193">
        <f>ROUND(I185*H185,3)</f>
        <v>0</v>
      </c>
      <c r="K185" s="195"/>
      <c r="L185" s="39"/>
      <c r="M185" s="196" t="s">
        <v>1</v>
      </c>
      <c r="N185" s="197" t="s">
        <v>41</v>
      </c>
      <c r="O185" s="82"/>
      <c r="P185" s="198">
        <f>O185*H185</f>
        <v>0</v>
      </c>
      <c r="Q185" s="198">
        <v>2.5999999999999998E-05</v>
      </c>
      <c r="R185" s="198">
        <f>Q185*H185</f>
        <v>5.1999999999999997E-05</v>
      </c>
      <c r="S185" s="198">
        <v>0</v>
      </c>
      <c r="T185" s="199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00" t="s">
        <v>158</v>
      </c>
      <c r="AT185" s="200" t="s">
        <v>154</v>
      </c>
      <c r="AU185" s="200" t="s">
        <v>87</v>
      </c>
      <c r="AY185" s="19" t="s">
        <v>152</v>
      </c>
      <c r="BE185" s="201">
        <f>IF(N185="základná",J185,0)</f>
        <v>0</v>
      </c>
      <c r="BF185" s="201">
        <f>IF(N185="znížená",J185,0)</f>
        <v>0</v>
      </c>
      <c r="BG185" s="201">
        <f>IF(N185="zákl. prenesená",J185,0)</f>
        <v>0</v>
      </c>
      <c r="BH185" s="201">
        <f>IF(N185="zníž. prenesená",J185,0)</f>
        <v>0</v>
      </c>
      <c r="BI185" s="201">
        <f>IF(N185="nulová",J185,0)</f>
        <v>0</v>
      </c>
      <c r="BJ185" s="19" t="s">
        <v>87</v>
      </c>
      <c r="BK185" s="202">
        <f>ROUND(I185*H185,3)</f>
        <v>0</v>
      </c>
      <c r="BL185" s="19" t="s">
        <v>158</v>
      </c>
      <c r="BM185" s="200" t="s">
        <v>1350</v>
      </c>
    </row>
    <row r="186" s="2" customFormat="1" ht="16.5" customHeight="1">
      <c r="A186" s="38"/>
      <c r="B186" s="188"/>
      <c r="C186" s="235" t="s">
        <v>315</v>
      </c>
      <c r="D186" s="235" t="s">
        <v>378</v>
      </c>
      <c r="E186" s="236" t="s">
        <v>1351</v>
      </c>
      <c r="F186" s="237" t="s">
        <v>1352</v>
      </c>
      <c r="G186" s="238" t="s">
        <v>1353</v>
      </c>
      <c r="H186" s="239">
        <v>2</v>
      </c>
      <c r="I186" s="240"/>
      <c r="J186" s="239">
        <f>ROUND(I186*H186,3)</f>
        <v>0</v>
      </c>
      <c r="K186" s="241"/>
      <c r="L186" s="242"/>
      <c r="M186" s="243" t="s">
        <v>1</v>
      </c>
      <c r="N186" s="244" t="s">
        <v>41</v>
      </c>
      <c r="O186" s="82"/>
      <c r="P186" s="198">
        <f>O186*H186</f>
        <v>0</v>
      </c>
      <c r="Q186" s="198">
        <v>0</v>
      </c>
      <c r="R186" s="198">
        <f>Q186*H186</f>
        <v>0</v>
      </c>
      <c r="S186" s="198">
        <v>0</v>
      </c>
      <c r="T186" s="199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00" t="s">
        <v>195</v>
      </c>
      <c r="AT186" s="200" t="s">
        <v>378</v>
      </c>
      <c r="AU186" s="200" t="s">
        <v>87</v>
      </c>
      <c r="AY186" s="19" t="s">
        <v>152</v>
      </c>
      <c r="BE186" s="201">
        <f>IF(N186="základná",J186,0)</f>
        <v>0</v>
      </c>
      <c r="BF186" s="201">
        <f>IF(N186="znížená",J186,0)</f>
        <v>0</v>
      </c>
      <c r="BG186" s="201">
        <f>IF(N186="zákl. prenesená",J186,0)</f>
        <v>0</v>
      </c>
      <c r="BH186" s="201">
        <f>IF(N186="zníž. prenesená",J186,0)</f>
        <v>0</v>
      </c>
      <c r="BI186" s="201">
        <f>IF(N186="nulová",J186,0)</f>
        <v>0</v>
      </c>
      <c r="BJ186" s="19" t="s">
        <v>87</v>
      </c>
      <c r="BK186" s="202">
        <f>ROUND(I186*H186,3)</f>
        <v>0</v>
      </c>
      <c r="BL186" s="19" t="s">
        <v>158</v>
      </c>
      <c r="BM186" s="200" t="s">
        <v>1354</v>
      </c>
    </row>
    <row r="187" s="2" customFormat="1" ht="24.15" customHeight="1">
      <c r="A187" s="38"/>
      <c r="B187" s="188"/>
      <c r="C187" s="189" t="s">
        <v>319</v>
      </c>
      <c r="D187" s="189" t="s">
        <v>154</v>
      </c>
      <c r="E187" s="190" t="s">
        <v>1355</v>
      </c>
      <c r="F187" s="191" t="s">
        <v>1356</v>
      </c>
      <c r="G187" s="192" t="s">
        <v>279</v>
      </c>
      <c r="H187" s="193">
        <v>2</v>
      </c>
      <c r="I187" s="194"/>
      <c r="J187" s="193">
        <f>ROUND(I187*H187,3)</f>
        <v>0</v>
      </c>
      <c r="K187" s="195"/>
      <c r="L187" s="39"/>
      <c r="M187" s="196" t="s">
        <v>1</v>
      </c>
      <c r="N187" s="197" t="s">
        <v>41</v>
      </c>
      <c r="O187" s="82"/>
      <c r="P187" s="198">
        <f>O187*H187</f>
        <v>0</v>
      </c>
      <c r="Q187" s="198">
        <v>0.00025680000000000001</v>
      </c>
      <c r="R187" s="198">
        <f>Q187*H187</f>
        <v>0.00051360000000000002</v>
      </c>
      <c r="S187" s="198">
        <v>0</v>
      </c>
      <c r="T187" s="199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00" t="s">
        <v>158</v>
      </c>
      <c r="AT187" s="200" t="s">
        <v>154</v>
      </c>
      <c r="AU187" s="200" t="s">
        <v>87</v>
      </c>
      <c r="AY187" s="19" t="s">
        <v>152</v>
      </c>
      <c r="BE187" s="201">
        <f>IF(N187="základná",J187,0)</f>
        <v>0</v>
      </c>
      <c r="BF187" s="201">
        <f>IF(N187="znížená",J187,0)</f>
        <v>0</v>
      </c>
      <c r="BG187" s="201">
        <f>IF(N187="zákl. prenesená",J187,0)</f>
        <v>0</v>
      </c>
      <c r="BH187" s="201">
        <f>IF(N187="zníž. prenesená",J187,0)</f>
        <v>0</v>
      </c>
      <c r="BI187" s="201">
        <f>IF(N187="nulová",J187,0)</f>
        <v>0</v>
      </c>
      <c r="BJ187" s="19" t="s">
        <v>87</v>
      </c>
      <c r="BK187" s="202">
        <f>ROUND(I187*H187,3)</f>
        <v>0</v>
      </c>
      <c r="BL187" s="19" t="s">
        <v>158</v>
      </c>
      <c r="BM187" s="200" t="s">
        <v>1357</v>
      </c>
    </row>
    <row r="188" s="2" customFormat="1" ht="24.15" customHeight="1">
      <c r="A188" s="38"/>
      <c r="B188" s="188"/>
      <c r="C188" s="189" t="s">
        <v>323</v>
      </c>
      <c r="D188" s="189" t="s">
        <v>154</v>
      </c>
      <c r="E188" s="190" t="s">
        <v>1358</v>
      </c>
      <c r="F188" s="191" t="s">
        <v>1359</v>
      </c>
      <c r="G188" s="192" t="s">
        <v>279</v>
      </c>
      <c r="H188" s="193">
        <v>2</v>
      </c>
      <c r="I188" s="194"/>
      <c r="J188" s="193">
        <f>ROUND(I188*H188,3)</f>
        <v>0</v>
      </c>
      <c r="K188" s="195"/>
      <c r="L188" s="39"/>
      <c r="M188" s="196" t="s">
        <v>1</v>
      </c>
      <c r="N188" s="197" t="s">
        <v>41</v>
      </c>
      <c r="O188" s="82"/>
      <c r="P188" s="198">
        <f>O188*H188</f>
        <v>0</v>
      </c>
      <c r="Q188" s="198">
        <v>0.015817264000000001</v>
      </c>
      <c r="R188" s="198">
        <f>Q188*H188</f>
        <v>0.031634528000000002</v>
      </c>
      <c r="S188" s="198">
        <v>0</v>
      </c>
      <c r="T188" s="199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00" t="s">
        <v>158</v>
      </c>
      <c r="AT188" s="200" t="s">
        <v>154</v>
      </c>
      <c r="AU188" s="200" t="s">
        <v>87</v>
      </c>
      <c r="AY188" s="19" t="s">
        <v>152</v>
      </c>
      <c r="BE188" s="201">
        <f>IF(N188="základná",J188,0)</f>
        <v>0</v>
      </c>
      <c r="BF188" s="201">
        <f>IF(N188="znížená",J188,0)</f>
        <v>0</v>
      </c>
      <c r="BG188" s="201">
        <f>IF(N188="zákl. prenesená",J188,0)</f>
        <v>0</v>
      </c>
      <c r="BH188" s="201">
        <f>IF(N188="zníž. prenesená",J188,0)</f>
        <v>0</v>
      </c>
      <c r="BI188" s="201">
        <f>IF(N188="nulová",J188,0)</f>
        <v>0</v>
      </c>
      <c r="BJ188" s="19" t="s">
        <v>87</v>
      </c>
      <c r="BK188" s="202">
        <f>ROUND(I188*H188,3)</f>
        <v>0</v>
      </c>
      <c r="BL188" s="19" t="s">
        <v>158</v>
      </c>
      <c r="BM188" s="200" t="s">
        <v>1360</v>
      </c>
    </row>
    <row r="189" s="2" customFormat="1" ht="16.5" customHeight="1">
      <c r="A189" s="38"/>
      <c r="B189" s="188"/>
      <c r="C189" s="189" t="s">
        <v>331</v>
      </c>
      <c r="D189" s="189" t="s">
        <v>154</v>
      </c>
      <c r="E189" s="190" t="s">
        <v>1361</v>
      </c>
      <c r="F189" s="191" t="s">
        <v>1362</v>
      </c>
      <c r="G189" s="192" t="s">
        <v>444</v>
      </c>
      <c r="H189" s="193">
        <v>95</v>
      </c>
      <c r="I189" s="194"/>
      <c r="J189" s="193">
        <f>ROUND(I189*H189,3)</f>
        <v>0</v>
      </c>
      <c r="K189" s="195"/>
      <c r="L189" s="39"/>
      <c r="M189" s="196" t="s">
        <v>1</v>
      </c>
      <c r="N189" s="197" t="s">
        <v>41</v>
      </c>
      <c r="O189" s="82"/>
      <c r="P189" s="198">
        <f>O189*H189</f>
        <v>0</v>
      </c>
      <c r="Q189" s="198">
        <v>8.8999999999999995E-05</v>
      </c>
      <c r="R189" s="198">
        <f>Q189*H189</f>
        <v>0.008454999999999999</v>
      </c>
      <c r="S189" s="198">
        <v>0</v>
      </c>
      <c r="T189" s="199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00" t="s">
        <v>158</v>
      </c>
      <c r="AT189" s="200" t="s">
        <v>154</v>
      </c>
      <c r="AU189" s="200" t="s">
        <v>87</v>
      </c>
      <c r="AY189" s="19" t="s">
        <v>152</v>
      </c>
      <c r="BE189" s="201">
        <f>IF(N189="základná",J189,0)</f>
        <v>0</v>
      </c>
      <c r="BF189" s="201">
        <f>IF(N189="znížená",J189,0)</f>
        <v>0</v>
      </c>
      <c r="BG189" s="201">
        <f>IF(N189="zákl. prenesená",J189,0)</f>
        <v>0</v>
      </c>
      <c r="BH189" s="201">
        <f>IF(N189="zníž. prenesená",J189,0)</f>
        <v>0</v>
      </c>
      <c r="BI189" s="201">
        <f>IF(N189="nulová",J189,0)</f>
        <v>0</v>
      </c>
      <c r="BJ189" s="19" t="s">
        <v>87</v>
      </c>
      <c r="BK189" s="202">
        <f>ROUND(I189*H189,3)</f>
        <v>0</v>
      </c>
      <c r="BL189" s="19" t="s">
        <v>158</v>
      </c>
      <c r="BM189" s="200" t="s">
        <v>1363</v>
      </c>
    </row>
    <row r="190" s="2" customFormat="1" ht="24.15" customHeight="1">
      <c r="A190" s="38"/>
      <c r="B190" s="188"/>
      <c r="C190" s="189" t="s">
        <v>336</v>
      </c>
      <c r="D190" s="189" t="s">
        <v>154</v>
      </c>
      <c r="E190" s="190" t="s">
        <v>1364</v>
      </c>
      <c r="F190" s="191" t="s">
        <v>1365</v>
      </c>
      <c r="G190" s="192" t="s">
        <v>444</v>
      </c>
      <c r="H190" s="193">
        <v>45</v>
      </c>
      <c r="I190" s="194"/>
      <c r="J190" s="193">
        <f>ROUND(I190*H190,3)</f>
        <v>0</v>
      </c>
      <c r="K190" s="195"/>
      <c r="L190" s="39"/>
      <c r="M190" s="196" t="s">
        <v>1</v>
      </c>
      <c r="N190" s="197" t="s">
        <v>41</v>
      </c>
      <c r="O190" s="82"/>
      <c r="P190" s="198">
        <f>O190*H190</f>
        <v>0</v>
      </c>
      <c r="Q190" s="198">
        <v>0.00010000000000000001</v>
      </c>
      <c r="R190" s="198">
        <f>Q190*H190</f>
        <v>0.0045000000000000005</v>
      </c>
      <c r="S190" s="198">
        <v>0</v>
      </c>
      <c r="T190" s="199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00" t="s">
        <v>158</v>
      </c>
      <c r="AT190" s="200" t="s">
        <v>154</v>
      </c>
      <c r="AU190" s="200" t="s">
        <v>87</v>
      </c>
      <c r="AY190" s="19" t="s">
        <v>152</v>
      </c>
      <c r="BE190" s="201">
        <f>IF(N190="základná",J190,0)</f>
        <v>0</v>
      </c>
      <c r="BF190" s="201">
        <f>IF(N190="znížená",J190,0)</f>
        <v>0</v>
      </c>
      <c r="BG190" s="201">
        <f>IF(N190="zákl. prenesená",J190,0)</f>
        <v>0</v>
      </c>
      <c r="BH190" s="201">
        <f>IF(N190="zníž. prenesená",J190,0)</f>
        <v>0</v>
      </c>
      <c r="BI190" s="201">
        <f>IF(N190="nulová",J190,0)</f>
        <v>0</v>
      </c>
      <c r="BJ190" s="19" t="s">
        <v>87</v>
      </c>
      <c r="BK190" s="202">
        <f>ROUND(I190*H190,3)</f>
        <v>0</v>
      </c>
      <c r="BL190" s="19" t="s">
        <v>158</v>
      </c>
      <c r="BM190" s="200" t="s">
        <v>1366</v>
      </c>
    </row>
    <row r="191" s="12" customFormat="1" ht="22.8" customHeight="1">
      <c r="A191" s="12"/>
      <c r="B191" s="175"/>
      <c r="C191" s="12"/>
      <c r="D191" s="176" t="s">
        <v>74</v>
      </c>
      <c r="E191" s="186" t="s">
        <v>199</v>
      </c>
      <c r="F191" s="186" t="s">
        <v>568</v>
      </c>
      <c r="G191" s="12"/>
      <c r="H191" s="12"/>
      <c r="I191" s="178"/>
      <c r="J191" s="187">
        <f>BK191</f>
        <v>0</v>
      </c>
      <c r="K191" s="12"/>
      <c r="L191" s="175"/>
      <c r="M191" s="180"/>
      <c r="N191" s="181"/>
      <c r="O191" s="181"/>
      <c r="P191" s="182">
        <f>SUM(P192:P201)</f>
        <v>0</v>
      </c>
      <c r="Q191" s="181"/>
      <c r="R191" s="182">
        <f>SUM(R192:R201)</f>
        <v>4.5248000000000005E-05</v>
      </c>
      <c r="S191" s="181"/>
      <c r="T191" s="183">
        <f>SUM(T192:T201)</f>
        <v>0.10999999999999999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76" t="s">
        <v>79</v>
      </c>
      <c r="AT191" s="184" t="s">
        <v>74</v>
      </c>
      <c r="AU191" s="184" t="s">
        <v>79</v>
      </c>
      <c r="AY191" s="176" t="s">
        <v>152</v>
      </c>
      <c r="BK191" s="185">
        <f>SUM(BK192:BK201)</f>
        <v>0</v>
      </c>
    </row>
    <row r="192" s="2" customFormat="1" ht="24.15" customHeight="1">
      <c r="A192" s="38"/>
      <c r="B192" s="188"/>
      <c r="C192" s="189" t="s">
        <v>342</v>
      </c>
      <c r="D192" s="189" t="s">
        <v>154</v>
      </c>
      <c r="E192" s="190" t="s">
        <v>1367</v>
      </c>
      <c r="F192" s="191" t="s">
        <v>1368</v>
      </c>
      <c r="G192" s="192" t="s">
        <v>444</v>
      </c>
      <c r="H192" s="193">
        <v>5</v>
      </c>
      <c r="I192" s="194"/>
      <c r="J192" s="193">
        <f>ROUND(I192*H192,3)</f>
        <v>0</v>
      </c>
      <c r="K192" s="195"/>
      <c r="L192" s="39"/>
      <c r="M192" s="196" t="s">
        <v>1</v>
      </c>
      <c r="N192" s="197" t="s">
        <v>41</v>
      </c>
      <c r="O192" s="82"/>
      <c r="P192" s="198">
        <f>O192*H192</f>
        <v>0</v>
      </c>
      <c r="Q192" s="198">
        <v>0</v>
      </c>
      <c r="R192" s="198">
        <f>Q192*H192</f>
        <v>0</v>
      </c>
      <c r="S192" s="198">
        <v>0.021999999999999999</v>
      </c>
      <c r="T192" s="199">
        <f>S192*H192</f>
        <v>0.10999999999999999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00" t="s">
        <v>158</v>
      </c>
      <c r="AT192" s="200" t="s">
        <v>154</v>
      </c>
      <c r="AU192" s="200" t="s">
        <v>87</v>
      </c>
      <c r="AY192" s="19" t="s">
        <v>152</v>
      </c>
      <c r="BE192" s="201">
        <f>IF(N192="základná",J192,0)</f>
        <v>0</v>
      </c>
      <c r="BF192" s="201">
        <f>IF(N192="znížená",J192,0)</f>
        <v>0</v>
      </c>
      <c r="BG192" s="201">
        <f>IF(N192="zákl. prenesená",J192,0)</f>
        <v>0</v>
      </c>
      <c r="BH192" s="201">
        <f>IF(N192="zníž. prenesená",J192,0)</f>
        <v>0</v>
      </c>
      <c r="BI192" s="201">
        <f>IF(N192="nulová",J192,0)</f>
        <v>0</v>
      </c>
      <c r="BJ192" s="19" t="s">
        <v>87</v>
      </c>
      <c r="BK192" s="202">
        <f>ROUND(I192*H192,3)</f>
        <v>0</v>
      </c>
      <c r="BL192" s="19" t="s">
        <v>158</v>
      </c>
      <c r="BM192" s="200" t="s">
        <v>1369</v>
      </c>
    </row>
    <row r="193" s="2" customFormat="1" ht="24.15" customHeight="1">
      <c r="A193" s="38"/>
      <c r="B193" s="188"/>
      <c r="C193" s="189" t="s">
        <v>354</v>
      </c>
      <c r="D193" s="189" t="s">
        <v>154</v>
      </c>
      <c r="E193" s="190" t="s">
        <v>1370</v>
      </c>
      <c r="F193" s="191" t="s">
        <v>1371</v>
      </c>
      <c r="G193" s="192" t="s">
        <v>444</v>
      </c>
      <c r="H193" s="193">
        <v>10.1</v>
      </c>
      <c r="I193" s="194"/>
      <c r="J193" s="193">
        <f>ROUND(I193*H193,3)</f>
        <v>0</v>
      </c>
      <c r="K193" s="195"/>
      <c r="L193" s="39"/>
      <c r="M193" s="196" t="s">
        <v>1</v>
      </c>
      <c r="N193" s="197" t="s">
        <v>41</v>
      </c>
      <c r="O193" s="82"/>
      <c r="P193" s="198">
        <f>O193*H193</f>
        <v>0</v>
      </c>
      <c r="Q193" s="198">
        <v>4.4800000000000003E-06</v>
      </c>
      <c r="R193" s="198">
        <f>Q193*H193</f>
        <v>4.5248000000000005E-05</v>
      </c>
      <c r="S193" s="198">
        <v>0</v>
      </c>
      <c r="T193" s="199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00" t="s">
        <v>158</v>
      </c>
      <c r="AT193" s="200" t="s">
        <v>154</v>
      </c>
      <c r="AU193" s="200" t="s">
        <v>87</v>
      </c>
      <c r="AY193" s="19" t="s">
        <v>152</v>
      </c>
      <c r="BE193" s="201">
        <f>IF(N193="základná",J193,0)</f>
        <v>0</v>
      </c>
      <c r="BF193" s="201">
        <f>IF(N193="znížená",J193,0)</f>
        <v>0</v>
      </c>
      <c r="BG193" s="201">
        <f>IF(N193="zákl. prenesená",J193,0)</f>
        <v>0</v>
      </c>
      <c r="BH193" s="201">
        <f>IF(N193="zníž. prenesená",J193,0)</f>
        <v>0</v>
      </c>
      <c r="BI193" s="201">
        <f>IF(N193="nulová",J193,0)</f>
        <v>0</v>
      </c>
      <c r="BJ193" s="19" t="s">
        <v>87</v>
      </c>
      <c r="BK193" s="202">
        <f>ROUND(I193*H193,3)</f>
        <v>0</v>
      </c>
      <c r="BL193" s="19" t="s">
        <v>158</v>
      </c>
      <c r="BM193" s="200" t="s">
        <v>1372</v>
      </c>
    </row>
    <row r="194" s="13" customFormat="1">
      <c r="A194" s="13"/>
      <c r="B194" s="203"/>
      <c r="C194" s="13"/>
      <c r="D194" s="204" t="s">
        <v>160</v>
      </c>
      <c r="E194" s="205" t="s">
        <v>1</v>
      </c>
      <c r="F194" s="206" t="s">
        <v>1373</v>
      </c>
      <c r="G194" s="13"/>
      <c r="H194" s="207">
        <v>10.1</v>
      </c>
      <c r="I194" s="208"/>
      <c r="J194" s="13"/>
      <c r="K194" s="13"/>
      <c r="L194" s="203"/>
      <c r="M194" s="209"/>
      <c r="N194" s="210"/>
      <c r="O194" s="210"/>
      <c r="P194" s="210"/>
      <c r="Q194" s="210"/>
      <c r="R194" s="210"/>
      <c r="S194" s="210"/>
      <c r="T194" s="21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05" t="s">
        <v>160</v>
      </c>
      <c r="AU194" s="205" t="s">
        <v>87</v>
      </c>
      <c r="AV194" s="13" t="s">
        <v>87</v>
      </c>
      <c r="AW194" s="13" t="s">
        <v>30</v>
      </c>
      <c r="AX194" s="13" t="s">
        <v>79</v>
      </c>
      <c r="AY194" s="205" t="s">
        <v>152</v>
      </c>
    </row>
    <row r="195" s="2" customFormat="1" ht="21.75" customHeight="1">
      <c r="A195" s="38"/>
      <c r="B195" s="188"/>
      <c r="C195" s="189" t="s">
        <v>362</v>
      </c>
      <c r="D195" s="189" t="s">
        <v>154</v>
      </c>
      <c r="E195" s="190" t="s">
        <v>1374</v>
      </c>
      <c r="F195" s="191" t="s">
        <v>637</v>
      </c>
      <c r="G195" s="192" t="s">
        <v>202</v>
      </c>
      <c r="H195" s="193">
        <v>0.11</v>
      </c>
      <c r="I195" s="194"/>
      <c r="J195" s="193">
        <f>ROUND(I195*H195,3)</f>
        <v>0</v>
      </c>
      <c r="K195" s="195"/>
      <c r="L195" s="39"/>
      <c r="M195" s="196" t="s">
        <v>1</v>
      </c>
      <c r="N195" s="197" t="s">
        <v>41</v>
      </c>
      <c r="O195" s="82"/>
      <c r="P195" s="198">
        <f>O195*H195</f>
        <v>0</v>
      </c>
      <c r="Q195" s="198">
        <v>0</v>
      </c>
      <c r="R195" s="198">
        <f>Q195*H195</f>
        <v>0</v>
      </c>
      <c r="S195" s="198">
        <v>0</v>
      </c>
      <c r="T195" s="199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00" t="s">
        <v>158</v>
      </c>
      <c r="AT195" s="200" t="s">
        <v>154</v>
      </c>
      <c r="AU195" s="200" t="s">
        <v>87</v>
      </c>
      <c r="AY195" s="19" t="s">
        <v>152</v>
      </c>
      <c r="BE195" s="201">
        <f>IF(N195="základná",J195,0)</f>
        <v>0</v>
      </c>
      <c r="BF195" s="201">
        <f>IF(N195="znížená",J195,0)</f>
        <v>0</v>
      </c>
      <c r="BG195" s="201">
        <f>IF(N195="zákl. prenesená",J195,0)</f>
        <v>0</v>
      </c>
      <c r="BH195" s="201">
        <f>IF(N195="zníž. prenesená",J195,0)</f>
        <v>0</v>
      </c>
      <c r="BI195" s="201">
        <f>IF(N195="nulová",J195,0)</f>
        <v>0</v>
      </c>
      <c r="BJ195" s="19" t="s">
        <v>87</v>
      </c>
      <c r="BK195" s="202">
        <f>ROUND(I195*H195,3)</f>
        <v>0</v>
      </c>
      <c r="BL195" s="19" t="s">
        <v>158</v>
      </c>
      <c r="BM195" s="200" t="s">
        <v>1375</v>
      </c>
    </row>
    <row r="196" s="2" customFormat="1" ht="37.8" customHeight="1">
      <c r="A196" s="38"/>
      <c r="B196" s="188"/>
      <c r="C196" s="189" t="s">
        <v>366</v>
      </c>
      <c r="D196" s="189" t="s">
        <v>154</v>
      </c>
      <c r="E196" s="190" t="s">
        <v>1376</v>
      </c>
      <c r="F196" s="191" t="s">
        <v>1377</v>
      </c>
      <c r="G196" s="192" t="s">
        <v>202</v>
      </c>
      <c r="H196" s="193">
        <v>0.98999999999999999</v>
      </c>
      <c r="I196" s="194"/>
      <c r="J196" s="193">
        <f>ROUND(I196*H196,3)</f>
        <v>0</v>
      </c>
      <c r="K196" s="195"/>
      <c r="L196" s="39"/>
      <c r="M196" s="196" t="s">
        <v>1</v>
      </c>
      <c r="N196" s="197" t="s">
        <v>41</v>
      </c>
      <c r="O196" s="82"/>
      <c r="P196" s="198">
        <f>O196*H196</f>
        <v>0</v>
      </c>
      <c r="Q196" s="198">
        <v>0</v>
      </c>
      <c r="R196" s="198">
        <f>Q196*H196</f>
        <v>0</v>
      </c>
      <c r="S196" s="198">
        <v>0</v>
      </c>
      <c r="T196" s="199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00" t="s">
        <v>158</v>
      </c>
      <c r="AT196" s="200" t="s">
        <v>154</v>
      </c>
      <c r="AU196" s="200" t="s">
        <v>87</v>
      </c>
      <c r="AY196" s="19" t="s">
        <v>152</v>
      </c>
      <c r="BE196" s="201">
        <f>IF(N196="základná",J196,0)</f>
        <v>0</v>
      </c>
      <c r="BF196" s="201">
        <f>IF(N196="znížená",J196,0)</f>
        <v>0</v>
      </c>
      <c r="BG196" s="201">
        <f>IF(N196="zákl. prenesená",J196,0)</f>
        <v>0</v>
      </c>
      <c r="BH196" s="201">
        <f>IF(N196="zníž. prenesená",J196,0)</f>
        <v>0</v>
      </c>
      <c r="BI196" s="201">
        <f>IF(N196="nulová",J196,0)</f>
        <v>0</v>
      </c>
      <c r="BJ196" s="19" t="s">
        <v>87</v>
      </c>
      <c r="BK196" s="202">
        <f>ROUND(I196*H196,3)</f>
        <v>0</v>
      </c>
      <c r="BL196" s="19" t="s">
        <v>158</v>
      </c>
      <c r="BM196" s="200" t="s">
        <v>1378</v>
      </c>
    </row>
    <row r="197" s="13" customFormat="1">
      <c r="A197" s="13"/>
      <c r="B197" s="203"/>
      <c r="C197" s="13"/>
      <c r="D197" s="204" t="s">
        <v>160</v>
      </c>
      <c r="E197" s="13"/>
      <c r="F197" s="206" t="s">
        <v>1379</v>
      </c>
      <c r="G197" s="13"/>
      <c r="H197" s="207">
        <v>0.98999999999999999</v>
      </c>
      <c r="I197" s="208"/>
      <c r="J197" s="13"/>
      <c r="K197" s="13"/>
      <c r="L197" s="203"/>
      <c r="M197" s="209"/>
      <c r="N197" s="210"/>
      <c r="O197" s="210"/>
      <c r="P197" s="210"/>
      <c r="Q197" s="210"/>
      <c r="R197" s="210"/>
      <c r="S197" s="210"/>
      <c r="T197" s="21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05" t="s">
        <v>160</v>
      </c>
      <c r="AU197" s="205" t="s">
        <v>87</v>
      </c>
      <c r="AV197" s="13" t="s">
        <v>87</v>
      </c>
      <c r="AW197" s="13" t="s">
        <v>3</v>
      </c>
      <c r="AX197" s="13" t="s">
        <v>79</v>
      </c>
      <c r="AY197" s="205" t="s">
        <v>152</v>
      </c>
    </row>
    <row r="198" s="2" customFormat="1" ht="24.15" customHeight="1">
      <c r="A198" s="38"/>
      <c r="B198" s="188"/>
      <c r="C198" s="189" t="s">
        <v>371</v>
      </c>
      <c r="D198" s="189" t="s">
        <v>154</v>
      </c>
      <c r="E198" s="190" t="s">
        <v>1380</v>
      </c>
      <c r="F198" s="191" t="s">
        <v>650</v>
      </c>
      <c r="G198" s="192" t="s">
        <v>202</v>
      </c>
      <c r="H198" s="193">
        <v>0.11</v>
      </c>
      <c r="I198" s="194"/>
      <c r="J198" s="193">
        <f>ROUND(I198*H198,3)</f>
        <v>0</v>
      </c>
      <c r="K198" s="195"/>
      <c r="L198" s="39"/>
      <c r="M198" s="196" t="s">
        <v>1</v>
      </c>
      <c r="N198" s="197" t="s">
        <v>41</v>
      </c>
      <c r="O198" s="82"/>
      <c r="P198" s="198">
        <f>O198*H198</f>
        <v>0</v>
      </c>
      <c r="Q198" s="198">
        <v>0</v>
      </c>
      <c r="R198" s="198">
        <f>Q198*H198</f>
        <v>0</v>
      </c>
      <c r="S198" s="198">
        <v>0</v>
      </c>
      <c r="T198" s="199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00" t="s">
        <v>158</v>
      </c>
      <c r="AT198" s="200" t="s">
        <v>154</v>
      </c>
      <c r="AU198" s="200" t="s">
        <v>87</v>
      </c>
      <c r="AY198" s="19" t="s">
        <v>152</v>
      </c>
      <c r="BE198" s="201">
        <f>IF(N198="základná",J198,0)</f>
        <v>0</v>
      </c>
      <c r="BF198" s="201">
        <f>IF(N198="znížená",J198,0)</f>
        <v>0</v>
      </c>
      <c r="BG198" s="201">
        <f>IF(N198="zákl. prenesená",J198,0)</f>
        <v>0</v>
      </c>
      <c r="BH198" s="201">
        <f>IF(N198="zníž. prenesená",J198,0)</f>
        <v>0</v>
      </c>
      <c r="BI198" s="201">
        <f>IF(N198="nulová",J198,0)</f>
        <v>0</v>
      </c>
      <c r="BJ198" s="19" t="s">
        <v>87</v>
      </c>
      <c r="BK198" s="202">
        <f>ROUND(I198*H198,3)</f>
        <v>0</v>
      </c>
      <c r="BL198" s="19" t="s">
        <v>158</v>
      </c>
      <c r="BM198" s="200" t="s">
        <v>1381</v>
      </c>
    </row>
    <row r="199" s="2" customFormat="1" ht="24.15" customHeight="1">
      <c r="A199" s="38"/>
      <c r="B199" s="188"/>
      <c r="C199" s="189" t="s">
        <v>377</v>
      </c>
      <c r="D199" s="189" t="s">
        <v>154</v>
      </c>
      <c r="E199" s="190" t="s">
        <v>1382</v>
      </c>
      <c r="F199" s="191" t="s">
        <v>1383</v>
      </c>
      <c r="G199" s="192" t="s">
        <v>202</v>
      </c>
      <c r="H199" s="193">
        <v>0.33000000000000002</v>
      </c>
      <c r="I199" s="194"/>
      <c r="J199" s="193">
        <f>ROUND(I199*H199,3)</f>
        <v>0</v>
      </c>
      <c r="K199" s="195"/>
      <c r="L199" s="39"/>
      <c r="M199" s="196" t="s">
        <v>1</v>
      </c>
      <c r="N199" s="197" t="s">
        <v>41</v>
      </c>
      <c r="O199" s="82"/>
      <c r="P199" s="198">
        <f>O199*H199</f>
        <v>0</v>
      </c>
      <c r="Q199" s="198">
        <v>0</v>
      </c>
      <c r="R199" s="198">
        <f>Q199*H199</f>
        <v>0</v>
      </c>
      <c r="S199" s="198">
        <v>0</v>
      </c>
      <c r="T199" s="199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00" t="s">
        <v>158</v>
      </c>
      <c r="AT199" s="200" t="s">
        <v>154</v>
      </c>
      <c r="AU199" s="200" t="s">
        <v>87</v>
      </c>
      <c r="AY199" s="19" t="s">
        <v>152</v>
      </c>
      <c r="BE199" s="201">
        <f>IF(N199="základná",J199,0)</f>
        <v>0</v>
      </c>
      <c r="BF199" s="201">
        <f>IF(N199="znížená",J199,0)</f>
        <v>0</v>
      </c>
      <c r="BG199" s="201">
        <f>IF(N199="zákl. prenesená",J199,0)</f>
        <v>0</v>
      </c>
      <c r="BH199" s="201">
        <f>IF(N199="zníž. prenesená",J199,0)</f>
        <v>0</v>
      </c>
      <c r="BI199" s="201">
        <f>IF(N199="nulová",J199,0)</f>
        <v>0</v>
      </c>
      <c r="BJ199" s="19" t="s">
        <v>87</v>
      </c>
      <c r="BK199" s="202">
        <f>ROUND(I199*H199,3)</f>
        <v>0</v>
      </c>
      <c r="BL199" s="19" t="s">
        <v>158</v>
      </c>
      <c r="BM199" s="200" t="s">
        <v>1384</v>
      </c>
    </row>
    <row r="200" s="13" customFormat="1">
      <c r="A200" s="13"/>
      <c r="B200" s="203"/>
      <c r="C200" s="13"/>
      <c r="D200" s="204" t="s">
        <v>160</v>
      </c>
      <c r="E200" s="13"/>
      <c r="F200" s="206" t="s">
        <v>1385</v>
      </c>
      <c r="G200" s="13"/>
      <c r="H200" s="207">
        <v>0.33000000000000002</v>
      </c>
      <c r="I200" s="208"/>
      <c r="J200" s="13"/>
      <c r="K200" s="13"/>
      <c r="L200" s="203"/>
      <c r="M200" s="209"/>
      <c r="N200" s="210"/>
      <c r="O200" s="210"/>
      <c r="P200" s="210"/>
      <c r="Q200" s="210"/>
      <c r="R200" s="210"/>
      <c r="S200" s="210"/>
      <c r="T200" s="21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05" t="s">
        <v>160</v>
      </c>
      <c r="AU200" s="205" t="s">
        <v>87</v>
      </c>
      <c r="AV200" s="13" t="s">
        <v>87</v>
      </c>
      <c r="AW200" s="13" t="s">
        <v>3</v>
      </c>
      <c r="AX200" s="13" t="s">
        <v>79</v>
      </c>
      <c r="AY200" s="205" t="s">
        <v>152</v>
      </c>
    </row>
    <row r="201" s="2" customFormat="1" ht="24.15" customHeight="1">
      <c r="A201" s="38"/>
      <c r="B201" s="188"/>
      <c r="C201" s="189" t="s">
        <v>384</v>
      </c>
      <c r="D201" s="189" t="s">
        <v>154</v>
      </c>
      <c r="E201" s="190" t="s">
        <v>1386</v>
      </c>
      <c r="F201" s="191" t="s">
        <v>1387</v>
      </c>
      <c r="G201" s="192" t="s">
        <v>202</v>
      </c>
      <c r="H201" s="193">
        <v>0.11</v>
      </c>
      <c r="I201" s="194"/>
      <c r="J201" s="193">
        <f>ROUND(I201*H201,3)</f>
        <v>0</v>
      </c>
      <c r="K201" s="195"/>
      <c r="L201" s="39"/>
      <c r="M201" s="196" t="s">
        <v>1</v>
      </c>
      <c r="N201" s="197" t="s">
        <v>41</v>
      </c>
      <c r="O201" s="82"/>
      <c r="P201" s="198">
        <f>O201*H201</f>
        <v>0</v>
      </c>
      <c r="Q201" s="198">
        <v>0</v>
      </c>
      <c r="R201" s="198">
        <f>Q201*H201</f>
        <v>0</v>
      </c>
      <c r="S201" s="198">
        <v>0</v>
      </c>
      <c r="T201" s="199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00" t="s">
        <v>158</v>
      </c>
      <c r="AT201" s="200" t="s">
        <v>154</v>
      </c>
      <c r="AU201" s="200" t="s">
        <v>87</v>
      </c>
      <c r="AY201" s="19" t="s">
        <v>152</v>
      </c>
      <c r="BE201" s="201">
        <f>IF(N201="základná",J201,0)</f>
        <v>0</v>
      </c>
      <c r="BF201" s="201">
        <f>IF(N201="znížená",J201,0)</f>
        <v>0</v>
      </c>
      <c r="BG201" s="201">
        <f>IF(N201="zákl. prenesená",J201,0)</f>
        <v>0</v>
      </c>
      <c r="BH201" s="201">
        <f>IF(N201="zníž. prenesená",J201,0)</f>
        <v>0</v>
      </c>
      <c r="BI201" s="201">
        <f>IF(N201="nulová",J201,0)</f>
        <v>0</v>
      </c>
      <c r="BJ201" s="19" t="s">
        <v>87</v>
      </c>
      <c r="BK201" s="202">
        <f>ROUND(I201*H201,3)</f>
        <v>0</v>
      </c>
      <c r="BL201" s="19" t="s">
        <v>158</v>
      </c>
      <c r="BM201" s="200" t="s">
        <v>1388</v>
      </c>
    </row>
    <row r="202" s="12" customFormat="1" ht="22.8" customHeight="1">
      <c r="A202" s="12"/>
      <c r="B202" s="175"/>
      <c r="C202" s="12"/>
      <c r="D202" s="176" t="s">
        <v>74</v>
      </c>
      <c r="E202" s="186" t="s">
        <v>660</v>
      </c>
      <c r="F202" s="186" t="s">
        <v>661</v>
      </c>
      <c r="G202" s="12"/>
      <c r="H202" s="12"/>
      <c r="I202" s="178"/>
      <c r="J202" s="187">
        <f>BK202</f>
        <v>0</v>
      </c>
      <c r="K202" s="12"/>
      <c r="L202" s="175"/>
      <c r="M202" s="180"/>
      <c r="N202" s="181"/>
      <c r="O202" s="181"/>
      <c r="P202" s="182">
        <f>SUM(P203:P204)</f>
        <v>0</v>
      </c>
      <c r="Q202" s="181"/>
      <c r="R202" s="182">
        <f>SUM(R203:R204)</f>
        <v>0</v>
      </c>
      <c r="S202" s="181"/>
      <c r="T202" s="183">
        <f>SUM(T203:T204)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76" t="s">
        <v>79</v>
      </c>
      <c r="AT202" s="184" t="s">
        <v>74</v>
      </c>
      <c r="AU202" s="184" t="s">
        <v>79</v>
      </c>
      <c r="AY202" s="176" t="s">
        <v>152</v>
      </c>
      <c r="BK202" s="185">
        <f>SUM(BK203:BK204)</f>
        <v>0</v>
      </c>
    </row>
    <row r="203" s="2" customFormat="1" ht="33" customHeight="1">
      <c r="A203" s="38"/>
      <c r="B203" s="188"/>
      <c r="C203" s="189" t="s">
        <v>388</v>
      </c>
      <c r="D203" s="189" t="s">
        <v>154</v>
      </c>
      <c r="E203" s="190" t="s">
        <v>1389</v>
      </c>
      <c r="F203" s="191" t="s">
        <v>1390</v>
      </c>
      <c r="G203" s="192" t="s">
        <v>202</v>
      </c>
      <c r="H203" s="193">
        <v>5.1459999999999999</v>
      </c>
      <c r="I203" s="194"/>
      <c r="J203" s="193">
        <f>ROUND(I203*H203,3)</f>
        <v>0</v>
      </c>
      <c r="K203" s="195"/>
      <c r="L203" s="39"/>
      <c r="M203" s="196" t="s">
        <v>1</v>
      </c>
      <c r="N203" s="197" t="s">
        <v>41</v>
      </c>
      <c r="O203" s="82"/>
      <c r="P203" s="198">
        <f>O203*H203</f>
        <v>0</v>
      </c>
      <c r="Q203" s="198">
        <v>0</v>
      </c>
      <c r="R203" s="198">
        <f>Q203*H203</f>
        <v>0</v>
      </c>
      <c r="S203" s="198">
        <v>0</v>
      </c>
      <c r="T203" s="199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00" t="s">
        <v>158</v>
      </c>
      <c r="AT203" s="200" t="s">
        <v>154</v>
      </c>
      <c r="AU203" s="200" t="s">
        <v>87</v>
      </c>
      <c r="AY203" s="19" t="s">
        <v>152</v>
      </c>
      <c r="BE203" s="201">
        <f>IF(N203="základná",J203,0)</f>
        <v>0</v>
      </c>
      <c r="BF203" s="201">
        <f>IF(N203="znížená",J203,0)</f>
        <v>0</v>
      </c>
      <c r="BG203" s="201">
        <f>IF(N203="zákl. prenesená",J203,0)</f>
        <v>0</v>
      </c>
      <c r="BH203" s="201">
        <f>IF(N203="zníž. prenesená",J203,0)</f>
        <v>0</v>
      </c>
      <c r="BI203" s="201">
        <f>IF(N203="nulová",J203,0)</f>
        <v>0</v>
      </c>
      <c r="BJ203" s="19" t="s">
        <v>87</v>
      </c>
      <c r="BK203" s="202">
        <f>ROUND(I203*H203,3)</f>
        <v>0</v>
      </c>
      <c r="BL203" s="19" t="s">
        <v>158</v>
      </c>
      <c r="BM203" s="200" t="s">
        <v>1391</v>
      </c>
    </row>
    <row r="204" s="13" customFormat="1">
      <c r="A204" s="13"/>
      <c r="B204" s="203"/>
      <c r="C204" s="13"/>
      <c r="D204" s="204" t="s">
        <v>160</v>
      </c>
      <c r="E204" s="205" t="s">
        <v>1</v>
      </c>
      <c r="F204" s="206" t="s">
        <v>1392</v>
      </c>
      <c r="G204" s="13"/>
      <c r="H204" s="207">
        <v>5.1459999999999999</v>
      </c>
      <c r="I204" s="208"/>
      <c r="J204" s="13"/>
      <c r="K204" s="13"/>
      <c r="L204" s="203"/>
      <c r="M204" s="209"/>
      <c r="N204" s="210"/>
      <c r="O204" s="210"/>
      <c r="P204" s="210"/>
      <c r="Q204" s="210"/>
      <c r="R204" s="210"/>
      <c r="S204" s="210"/>
      <c r="T204" s="21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05" t="s">
        <v>160</v>
      </c>
      <c r="AU204" s="205" t="s">
        <v>87</v>
      </c>
      <c r="AV204" s="13" t="s">
        <v>87</v>
      </c>
      <c r="AW204" s="13" t="s">
        <v>30</v>
      </c>
      <c r="AX204" s="13" t="s">
        <v>79</v>
      </c>
      <c r="AY204" s="205" t="s">
        <v>152</v>
      </c>
    </row>
    <row r="205" s="12" customFormat="1" ht="25.92" customHeight="1">
      <c r="A205" s="12"/>
      <c r="B205" s="175"/>
      <c r="C205" s="12"/>
      <c r="D205" s="176" t="s">
        <v>74</v>
      </c>
      <c r="E205" s="177" t="s">
        <v>666</v>
      </c>
      <c r="F205" s="177" t="s">
        <v>667</v>
      </c>
      <c r="G205" s="12"/>
      <c r="H205" s="12"/>
      <c r="I205" s="178"/>
      <c r="J205" s="179">
        <f>BK205</f>
        <v>0</v>
      </c>
      <c r="K205" s="12"/>
      <c r="L205" s="175"/>
      <c r="M205" s="180"/>
      <c r="N205" s="181"/>
      <c r="O205" s="181"/>
      <c r="P205" s="182">
        <f>P206+P214+P222+P239</f>
        <v>0</v>
      </c>
      <c r="Q205" s="181"/>
      <c r="R205" s="182">
        <f>R206+R214+R222+R239</f>
        <v>0.47706633999999992</v>
      </c>
      <c r="S205" s="181"/>
      <c r="T205" s="183">
        <f>T206+T214+T222+T239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176" t="s">
        <v>87</v>
      </c>
      <c r="AT205" s="184" t="s">
        <v>74</v>
      </c>
      <c r="AU205" s="184" t="s">
        <v>75</v>
      </c>
      <c r="AY205" s="176" t="s">
        <v>152</v>
      </c>
      <c r="BK205" s="185">
        <f>BK206+BK214+BK222+BK239</f>
        <v>0</v>
      </c>
    </row>
    <row r="206" s="12" customFormat="1" ht="22.8" customHeight="1">
      <c r="A206" s="12"/>
      <c r="B206" s="175"/>
      <c r="C206" s="12"/>
      <c r="D206" s="176" t="s">
        <v>74</v>
      </c>
      <c r="E206" s="186" t="s">
        <v>770</v>
      </c>
      <c r="F206" s="186" t="s">
        <v>771</v>
      </c>
      <c r="G206" s="12"/>
      <c r="H206" s="12"/>
      <c r="I206" s="178"/>
      <c r="J206" s="187">
        <f>BK206</f>
        <v>0</v>
      </c>
      <c r="K206" s="12"/>
      <c r="L206" s="175"/>
      <c r="M206" s="180"/>
      <c r="N206" s="181"/>
      <c r="O206" s="181"/>
      <c r="P206" s="182">
        <f>SUM(P207:P213)</f>
        <v>0</v>
      </c>
      <c r="Q206" s="181"/>
      <c r="R206" s="182">
        <f>SUM(R207:R213)</f>
        <v>0.057733999999999987</v>
      </c>
      <c r="S206" s="181"/>
      <c r="T206" s="183">
        <f>SUM(T207:T213)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76" t="s">
        <v>87</v>
      </c>
      <c r="AT206" s="184" t="s">
        <v>74</v>
      </c>
      <c r="AU206" s="184" t="s">
        <v>79</v>
      </c>
      <c r="AY206" s="176" t="s">
        <v>152</v>
      </c>
      <c r="BK206" s="185">
        <f>SUM(BK207:BK213)</f>
        <v>0</v>
      </c>
    </row>
    <row r="207" s="2" customFormat="1" ht="16.5" customHeight="1">
      <c r="A207" s="38"/>
      <c r="B207" s="188"/>
      <c r="C207" s="189" t="s">
        <v>393</v>
      </c>
      <c r="D207" s="189" t="s">
        <v>154</v>
      </c>
      <c r="E207" s="190" t="s">
        <v>1393</v>
      </c>
      <c r="F207" s="191" t="s">
        <v>1394</v>
      </c>
      <c r="G207" s="192" t="s">
        <v>444</v>
      </c>
      <c r="H207" s="193">
        <v>63</v>
      </c>
      <c r="I207" s="194"/>
      <c r="J207" s="193">
        <f>ROUND(I207*H207,3)</f>
        <v>0</v>
      </c>
      <c r="K207" s="195"/>
      <c r="L207" s="39"/>
      <c r="M207" s="196" t="s">
        <v>1</v>
      </c>
      <c r="N207" s="197" t="s">
        <v>41</v>
      </c>
      <c r="O207" s="82"/>
      <c r="P207" s="198">
        <f>O207*H207</f>
        <v>0</v>
      </c>
      <c r="Q207" s="198">
        <v>2.0000000000000002E-05</v>
      </c>
      <c r="R207" s="198">
        <f>Q207*H207</f>
        <v>0.0012600000000000001</v>
      </c>
      <c r="S207" s="198">
        <v>0</v>
      </c>
      <c r="T207" s="199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00" t="s">
        <v>240</v>
      </c>
      <c r="AT207" s="200" t="s">
        <v>154</v>
      </c>
      <c r="AU207" s="200" t="s">
        <v>87</v>
      </c>
      <c r="AY207" s="19" t="s">
        <v>152</v>
      </c>
      <c r="BE207" s="201">
        <f>IF(N207="základná",J207,0)</f>
        <v>0</v>
      </c>
      <c r="BF207" s="201">
        <f>IF(N207="znížená",J207,0)</f>
        <v>0</v>
      </c>
      <c r="BG207" s="201">
        <f>IF(N207="zákl. prenesená",J207,0)</f>
        <v>0</v>
      </c>
      <c r="BH207" s="201">
        <f>IF(N207="zníž. prenesená",J207,0)</f>
        <v>0</v>
      </c>
      <c r="BI207" s="201">
        <f>IF(N207="nulová",J207,0)</f>
        <v>0</v>
      </c>
      <c r="BJ207" s="19" t="s">
        <v>87</v>
      </c>
      <c r="BK207" s="202">
        <f>ROUND(I207*H207,3)</f>
        <v>0</v>
      </c>
      <c r="BL207" s="19" t="s">
        <v>240</v>
      </c>
      <c r="BM207" s="200" t="s">
        <v>1395</v>
      </c>
    </row>
    <row r="208" s="2" customFormat="1" ht="16.5" customHeight="1">
      <c r="A208" s="38"/>
      <c r="B208" s="188"/>
      <c r="C208" s="235" t="s">
        <v>399</v>
      </c>
      <c r="D208" s="235" t="s">
        <v>378</v>
      </c>
      <c r="E208" s="236" t="s">
        <v>1396</v>
      </c>
      <c r="F208" s="237" t="s">
        <v>1397</v>
      </c>
      <c r="G208" s="238" t="s">
        <v>444</v>
      </c>
      <c r="H208" s="239">
        <v>63</v>
      </c>
      <c r="I208" s="240"/>
      <c r="J208" s="239">
        <f>ROUND(I208*H208,3)</f>
        <v>0</v>
      </c>
      <c r="K208" s="241"/>
      <c r="L208" s="242"/>
      <c r="M208" s="243" t="s">
        <v>1</v>
      </c>
      <c r="N208" s="244" t="s">
        <v>41</v>
      </c>
      <c r="O208" s="82"/>
      <c r="P208" s="198">
        <f>O208*H208</f>
        <v>0</v>
      </c>
      <c r="Q208" s="198">
        <v>0.00088999999999999995</v>
      </c>
      <c r="R208" s="198">
        <f>Q208*H208</f>
        <v>0.056069999999999995</v>
      </c>
      <c r="S208" s="198">
        <v>0</v>
      </c>
      <c r="T208" s="199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00" t="s">
        <v>868</v>
      </c>
      <c r="AT208" s="200" t="s">
        <v>378</v>
      </c>
      <c r="AU208" s="200" t="s">
        <v>87</v>
      </c>
      <c r="AY208" s="19" t="s">
        <v>152</v>
      </c>
      <c r="BE208" s="201">
        <f>IF(N208="základná",J208,0)</f>
        <v>0</v>
      </c>
      <c r="BF208" s="201">
        <f>IF(N208="znížená",J208,0)</f>
        <v>0</v>
      </c>
      <c r="BG208" s="201">
        <f>IF(N208="zákl. prenesená",J208,0)</f>
        <v>0</v>
      </c>
      <c r="BH208" s="201">
        <f>IF(N208="zníž. prenesená",J208,0)</f>
        <v>0</v>
      </c>
      <c r="BI208" s="201">
        <f>IF(N208="nulová",J208,0)</f>
        <v>0</v>
      </c>
      <c r="BJ208" s="19" t="s">
        <v>87</v>
      </c>
      <c r="BK208" s="202">
        <f>ROUND(I208*H208,3)</f>
        <v>0</v>
      </c>
      <c r="BL208" s="19" t="s">
        <v>868</v>
      </c>
      <c r="BM208" s="200" t="s">
        <v>1398</v>
      </c>
    </row>
    <row r="209" s="2" customFormat="1" ht="16.5" customHeight="1">
      <c r="A209" s="38"/>
      <c r="B209" s="188"/>
      <c r="C209" s="235" t="s">
        <v>406</v>
      </c>
      <c r="D209" s="235" t="s">
        <v>378</v>
      </c>
      <c r="E209" s="236" t="s">
        <v>1399</v>
      </c>
      <c r="F209" s="237" t="s">
        <v>1400</v>
      </c>
      <c r="G209" s="238" t="s">
        <v>1401</v>
      </c>
      <c r="H209" s="239">
        <v>1</v>
      </c>
      <c r="I209" s="240"/>
      <c r="J209" s="239">
        <f>ROUND(I209*H209,3)</f>
        <v>0</v>
      </c>
      <c r="K209" s="241"/>
      <c r="L209" s="242"/>
      <c r="M209" s="243" t="s">
        <v>1</v>
      </c>
      <c r="N209" s="244" t="s">
        <v>41</v>
      </c>
      <c r="O209" s="82"/>
      <c r="P209" s="198">
        <f>O209*H209</f>
        <v>0</v>
      </c>
      <c r="Q209" s="198">
        <v>8.2000000000000001E-05</v>
      </c>
      <c r="R209" s="198">
        <f>Q209*H209</f>
        <v>8.2000000000000001E-05</v>
      </c>
      <c r="S209" s="198">
        <v>0</v>
      </c>
      <c r="T209" s="199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00" t="s">
        <v>331</v>
      </c>
      <c r="AT209" s="200" t="s">
        <v>378</v>
      </c>
      <c r="AU209" s="200" t="s">
        <v>87</v>
      </c>
      <c r="AY209" s="19" t="s">
        <v>152</v>
      </c>
      <c r="BE209" s="201">
        <f>IF(N209="základná",J209,0)</f>
        <v>0</v>
      </c>
      <c r="BF209" s="201">
        <f>IF(N209="znížená",J209,0)</f>
        <v>0</v>
      </c>
      <c r="BG209" s="201">
        <f>IF(N209="zákl. prenesená",J209,0)</f>
        <v>0</v>
      </c>
      <c r="BH209" s="201">
        <f>IF(N209="zníž. prenesená",J209,0)</f>
        <v>0</v>
      </c>
      <c r="BI209" s="201">
        <f>IF(N209="nulová",J209,0)</f>
        <v>0</v>
      </c>
      <c r="BJ209" s="19" t="s">
        <v>87</v>
      </c>
      <c r="BK209" s="202">
        <f>ROUND(I209*H209,3)</f>
        <v>0</v>
      </c>
      <c r="BL209" s="19" t="s">
        <v>240</v>
      </c>
      <c r="BM209" s="200" t="s">
        <v>1402</v>
      </c>
    </row>
    <row r="210" s="2" customFormat="1" ht="21.75" customHeight="1">
      <c r="A210" s="38"/>
      <c r="B210" s="188"/>
      <c r="C210" s="189" t="s">
        <v>412</v>
      </c>
      <c r="D210" s="189" t="s">
        <v>154</v>
      </c>
      <c r="E210" s="190" t="s">
        <v>1403</v>
      </c>
      <c r="F210" s="191" t="s">
        <v>1404</v>
      </c>
      <c r="G210" s="192" t="s">
        <v>444</v>
      </c>
      <c r="H210" s="193">
        <v>12</v>
      </c>
      <c r="I210" s="194"/>
      <c r="J210" s="193">
        <f>ROUND(I210*H210,3)</f>
        <v>0</v>
      </c>
      <c r="K210" s="195"/>
      <c r="L210" s="39"/>
      <c r="M210" s="196" t="s">
        <v>1</v>
      </c>
      <c r="N210" s="197" t="s">
        <v>41</v>
      </c>
      <c r="O210" s="82"/>
      <c r="P210" s="198">
        <f>O210*H210</f>
        <v>0</v>
      </c>
      <c r="Q210" s="198">
        <v>0</v>
      </c>
      <c r="R210" s="198">
        <f>Q210*H210</f>
        <v>0</v>
      </c>
      <c r="S210" s="198">
        <v>0</v>
      </c>
      <c r="T210" s="199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00" t="s">
        <v>240</v>
      </c>
      <c r="AT210" s="200" t="s">
        <v>154</v>
      </c>
      <c r="AU210" s="200" t="s">
        <v>87</v>
      </c>
      <c r="AY210" s="19" t="s">
        <v>152</v>
      </c>
      <c r="BE210" s="201">
        <f>IF(N210="základná",J210,0)</f>
        <v>0</v>
      </c>
      <c r="BF210" s="201">
        <f>IF(N210="znížená",J210,0)</f>
        <v>0</v>
      </c>
      <c r="BG210" s="201">
        <f>IF(N210="zákl. prenesená",J210,0)</f>
        <v>0</v>
      </c>
      <c r="BH210" s="201">
        <f>IF(N210="zníž. prenesená",J210,0)</f>
        <v>0</v>
      </c>
      <c r="BI210" s="201">
        <f>IF(N210="nulová",J210,0)</f>
        <v>0</v>
      </c>
      <c r="BJ210" s="19" t="s">
        <v>87</v>
      </c>
      <c r="BK210" s="202">
        <f>ROUND(I210*H210,3)</f>
        <v>0</v>
      </c>
      <c r="BL210" s="19" t="s">
        <v>240</v>
      </c>
      <c r="BM210" s="200" t="s">
        <v>1405</v>
      </c>
    </row>
    <row r="211" s="2" customFormat="1" ht="16.5" customHeight="1">
      <c r="A211" s="38"/>
      <c r="B211" s="188"/>
      <c r="C211" s="235" t="s">
        <v>417</v>
      </c>
      <c r="D211" s="235" t="s">
        <v>378</v>
      </c>
      <c r="E211" s="236" t="s">
        <v>1406</v>
      </c>
      <c r="F211" s="237" t="s">
        <v>1407</v>
      </c>
      <c r="G211" s="238" t="s">
        <v>444</v>
      </c>
      <c r="H211" s="239">
        <v>12</v>
      </c>
      <c r="I211" s="240"/>
      <c r="J211" s="239">
        <f>ROUND(I211*H211,3)</f>
        <v>0</v>
      </c>
      <c r="K211" s="241"/>
      <c r="L211" s="242"/>
      <c r="M211" s="243" t="s">
        <v>1</v>
      </c>
      <c r="N211" s="244" t="s">
        <v>41</v>
      </c>
      <c r="O211" s="82"/>
      <c r="P211" s="198">
        <f>O211*H211</f>
        <v>0</v>
      </c>
      <c r="Q211" s="198">
        <v>2.0000000000000002E-05</v>
      </c>
      <c r="R211" s="198">
        <f>Q211*H211</f>
        <v>0.00024000000000000003</v>
      </c>
      <c r="S211" s="198">
        <v>0</v>
      </c>
      <c r="T211" s="199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00" t="s">
        <v>331</v>
      </c>
      <c r="AT211" s="200" t="s">
        <v>378</v>
      </c>
      <c r="AU211" s="200" t="s">
        <v>87</v>
      </c>
      <c r="AY211" s="19" t="s">
        <v>152</v>
      </c>
      <c r="BE211" s="201">
        <f>IF(N211="základná",J211,0)</f>
        <v>0</v>
      </c>
      <c r="BF211" s="201">
        <f>IF(N211="znížená",J211,0)</f>
        <v>0</v>
      </c>
      <c r="BG211" s="201">
        <f>IF(N211="zákl. prenesená",J211,0)</f>
        <v>0</v>
      </c>
      <c r="BH211" s="201">
        <f>IF(N211="zníž. prenesená",J211,0)</f>
        <v>0</v>
      </c>
      <c r="BI211" s="201">
        <f>IF(N211="nulová",J211,0)</f>
        <v>0</v>
      </c>
      <c r="BJ211" s="19" t="s">
        <v>87</v>
      </c>
      <c r="BK211" s="202">
        <f>ROUND(I211*H211,3)</f>
        <v>0</v>
      </c>
      <c r="BL211" s="19" t="s">
        <v>240</v>
      </c>
      <c r="BM211" s="200" t="s">
        <v>1408</v>
      </c>
    </row>
    <row r="212" s="2" customFormat="1" ht="16.5" customHeight="1">
      <c r="A212" s="38"/>
      <c r="B212" s="188"/>
      <c r="C212" s="235" t="s">
        <v>421</v>
      </c>
      <c r="D212" s="235" t="s">
        <v>378</v>
      </c>
      <c r="E212" s="236" t="s">
        <v>1399</v>
      </c>
      <c r="F212" s="237" t="s">
        <v>1400</v>
      </c>
      <c r="G212" s="238" t="s">
        <v>1401</v>
      </c>
      <c r="H212" s="239">
        <v>1</v>
      </c>
      <c r="I212" s="240"/>
      <c r="J212" s="239">
        <f>ROUND(I212*H212,3)</f>
        <v>0</v>
      </c>
      <c r="K212" s="241"/>
      <c r="L212" s="242"/>
      <c r="M212" s="243" t="s">
        <v>1</v>
      </c>
      <c r="N212" s="244" t="s">
        <v>41</v>
      </c>
      <c r="O212" s="82"/>
      <c r="P212" s="198">
        <f>O212*H212</f>
        <v>0</v>
      </c>
      <c r="Q212" s="198">
        <v>8.2000000000000001E-05</v>
      </c>
      <c r="R212" s="198">
        <f>Q212*H212</f>
        <v>8.2000000000000001E-05</v>
      </c>
      <c r="S212" s="198">
        <v>0</v>
      </c>
      <c r="T212" s="199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00" t="s">
        <v>331</v>
      </c>
      <c r="AT212" s="200" t="s">
        <v>378</v>
      </c>
      <c r="AU212" s="200" t="s">
        <v>87</v>
      </c>
      <c r="AY212" s="19" t="s">
        <v>152</v>
      </c>
      <c r="BE212" s="201">
        <f>IF(N212="základná",J212,0)</f>
        <v>0</v>
      </c>
      <c r="BF212" s="201">
        <f>IF(N212="znížená",J212,0)</f>
        <v>0</v>
      </c>
      <c r="BG212" s="201">
        <f>IF(N212="zákl. prenesená",J212,0)</f>
        <v>0</v>
      </c>
      <c r="BH212" s="201">
        <f>IF(N212="zníž. prenesená",J212,0)</f>
        <v>0</v>
      </c>
      <c r="BI212" s="201">
        <f>IF(N212="nulová",J212,0)</f>
        <v>0</v>
      </c>
      <c r="BJ212" s="19" t="s">
        <v>87</v>
      </c>
      <c r="BK212" s="202">
        <f>ROUND(I212*H212,3)</f>
        <v>0</v>
      </c>
      <c r="BL212" s="19" t="s">
        <v>240</v>
      </c>
      <c r="BM212" s="200" t="s">
        <v>1409</v>
      </c>
    </row>
    <row r="213" s="2" customFormat="1" ht="24.15" customHeight="1">
      <c r="A213" s="38"/>
      <c r="B213" s="188"/>
      <c r="C213" s="189" t="s">
        <v>441</v>
      </c>
      <c r="D213" s="189" t="s">
        <v>154</v>
      </c>
      <c r="E213" s="190" t="s">
        <v>803</v>
      </c>
      <c r="F213" s="191" t="s">
        <v>804</v>
      </c>
      <c r="G213" s="192" t="s">
        <v>731</v>
      </c>
      <c r="H213" s="194"/>
      <c r="I213" s="194"/>
      <c r="J213" s="193">
        <f>ROUND(I213*H213,3)</f>
        <v>0</v>
      </c>
      <c r="K213" s="195"/>
      <c r="L213" s="39"/>
      <c r="M213" s="196" t="s">
        <v>1</v>
      </c>
      <c r="N213" s="197" t="s">
        <v>41</v>
      </c>
      <c r="O213" s="82"/>
      <c r="P213" s="198">
        <f>O213*H213</f>
        <v>0</v>
      </c>
      <c r="Q213" s="198">
        <v>0</v>
      </c>
      <c r="R213" s="198">
        <f>Q213*H213</f>
        <v>0</v>
      </c>
      <c r="S213" s="198">
        <v>0</v>
      </c>
      <c r="T213" s="199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00" t="s">
        <v>240</v>
      </c>
      <c r="AT213" s="200" t="s">
        <v>154</v>
      </c>
      <c r="AU213" s="200" t="s">
        <v>87</v>
      </c>
      <c r="AY213" s="19" t="s">
        <v>152</v>
      </c>
      <c r="BE213" s="201">
        <f>IF(N213="základná",J213,0)</f>
        <v>0</v>
      </c>
      <c r="BF213" s="201">
        <f>IF(N213="znížená",J213,0)</f>
        <v>0</v>
      </c>
      <c r="BG213" s="201">
        <f>IF(N213="zákl. prenesená",J213,0)</f>
        <v>0</v>
      </c>
      <c r="BH213" s="201">
        <f>IF(N213="zníž. prenesená",J213,0)</f>
        <v>0</v>
      </c>
      <c r="BI213" s="201">
        <f>IF(N213="nulová",J213,0)</f>
        <v>0</v>
      </c>
      <c r="BJ213" s="19" t="s">
        <v>87</v>
      </c>
      <c r="BK213" s="202">
        <f>ROUND(I213*H213,3)</f>
        <v>0</v>
      </c>
      <c r="BL213" s="19" t="s">
        <v>240</v>
      </c>
      <c r="BM213" s="200" t="s">
        <v>1410</v>
      </c>
    </row>
    <row r="214" s="12" customFormat="1" ht="22.8" customHeight="1">
      <c r="A214" s="12"/>
      <c r="B214" s="175"/>
      <c r="C214" s="12"/>
      <c r="D214" s="176" t="s">
        <v>74</v>
      </c>
      <c r="E214" s="186" t="s">
        <v>1411</v>
      </c>
      <c r="F214" s="186" t="s">
        <v>1412</v>
      </c>
      <c r="G214" s="12"/>
      <c r="H214" s="12"/>
      <c r="I214" s="178"/>
      <c r="J214" s="187">
        <f>BK214</f>
        <v>0</v>
      </c>
      <c r="K214" s="12"/>
      <c r="L214" s="175"/>
      <c r="M214" s="180"/>
      <c r="N214" s="181"/>
      <c r="O214" s="181"/>
      <c r="P214" s="182">
        <f>SUM(P215:P221)</f>
        <v>0</v>
      </c>
      <c r="Q214" s="181"/>
      <c r="R214" s="182">
        <f>SUM(R215:R221)</f>
        <v>0.075603699999999996</v>
      </c>
      <c r="S214" s="181"/>
      <c r="T214" s="183">
        <f>SUM(T215:T221)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76" t="s">
        <v>87</v>
      </c>
      <c r="AT214" s="184" t="s">
        <v>74</v>
      </c>
      <c r="AU214" s="184" t="s">
        <v>79</v>
      </c>
      <c r="AY214" s="176" t="s">
        <v>152</v>
      </c>
      <c r="BK214" s="185">
        <f>SUM(BK215:BK221)</f>
        <v>0</v>
      </c>
    </row>
    <row r="215" s="2" customFormat="1" ht="21.75" customHeight="1">
      <c r="A215" s="38"/>
      <c r="B215" s="188"/>
      <c r="C215" s="189" t="s">
        <v>447</v>
      </c>
      <c r="D215" s="189" t="s">
        <v>154</v>
      </c>
      <c r="E215" s="190" t="s">
        <v>1413</v>
      </c>
      <c r="F215" s="191" t="s">
        <v>1414</v>
      </c>
      <c r="G215" s="192" t="s">
        <v>444</v>
      </c>
      <c r="H215" s="193">
        <v>35</v>
      </c>
      <c r="I215" s="194"/>
      <c r="J215" s="193">
        <f>ROUND(I215*H215,3)</f>
        <v>0</v>
      </c>
      <c r="K215" s="195"/>
      <c r="L215" s="39"/>
      <c r="M215" s="196" t="s">
        <v>1</v>
      </c>
      <c r="N215" s="197" t="s">
        <v>41</v>
      </c>
      <c r="O215" s="82"/>
      <c r="P215" s="198">
        <f>O215*H215</f>
        <v>0</v>
      </c>
      <c r="Q215" s="198">
        <v>0.0017671200000000001</v>
      </c>
      <c r="R215" s="198">
        <f>Q215*H215</f>
        <v>0.0618492</v>
      </c>
      <c r="S215" s="198">
        <v>0</v>
      </c>
      <c r="T215" s="199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00" t="s">
        <v>240</v>
      </c>
      <c r="AT215" s="200" t="s">
        <v>154</v>
      </c>
      <c r="AU215" s="200" t="s">
        <v>87</v>
      </c>
      <c r="AY215" s="19" t="s">
        <v>152</v>
      </c>
      <c r="BE215" s="201">
        <f>IF(N215="základná",J215,0)</f>
        <v>0</v>
      </c>
      <c r="BF215" s="201">
        <f>IF(N215="znížená",J215,0)</f>
        <v>0</v>
      </c>
      <c r="BG215" s="201">
        <f>IF(N215="zákl. prenesená",J215,0)</f>
        <v>0</v>
      </c>
      <c r="BH215" s="201">
        <f>IF(N215="zníž. prenesená",J215,0)</f>
        <v>0</v>
      </c>
      <c r="BI215" s="201">
        <f>IF(N215="nulová",J215,0)</f>
        <v>0</v>
      </c>
      <c r="BJ215" s="19" t="s">
        <v>87</v>
      </c>
      <c r="BK215" s="202">
        <f>ROUND(I215*H215,3)</f>
        <v>0</v>
      </c>
      <c r="BL215" s="19" t="s">
        <v>240</v>
      </c>
      <c r="BM215" s="200" t="s">
        <v>1415</v>
      </c>
    </row>
    <row r="216" s="2" customFormat="1" ht="24.15" customHeight="1">
      <c r="A216" s="38"/>
      <c r="B216" s="188"/>
      <c r="C216" s="189" t="s">
        <v>451</v>
      </c>
      <c r="D216" s="189" t="s">
        <v>154</v>
      </c>
      <c r="E216" s="190" t="s">
        <v>1416</v>
      </c>
      <c r="F216" s="191" t="s">
        <v>1417</v>
      </c>
      <c r="G216" s="192" t="s">
        <v>444</v>
      </c>
      <c r="H216" s="193">
        <v>15</v>
      </c>
      <c r="I216" s="194"/>
      <c r="J216" s="193">
        <f>ROUND(I216*H216,3)</f>
        <v>0</v>
      </c>
      <c r="K216" s="195"/>
      <c r="L216" s="39"/>
      <c r="M216" s="196" t="s">
        <v>1</v>
      </c>
      <c r="N216" s="197" t="s">
        <v>41</v>
      </c>
      <c r="O216" s="82"/>
      <c r="P216" s="198">
        <f>O216*H216</f>
        <v>0</v>
      </c>
      <c r="Q216" s="198">
        <v>0.00058870000000000005</v>
      </c>
      <c r="R216" s="198">
        <f>Q216*H216</f>
        <v>0.0088305000000000015</v>
      </c>
      <c r="S216" s="198">
        <v>0</v>
      </c>
      <c r="T216" s="199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00" t="s">
        <v>240</v>
      </c>
      <c r="AT216" s="200" t="s">
        <v>154</v>
      </c>
      <c r="AU216" s="200" t="s">
        <v>87</v>
      </c>
      <c r="AY216" s="19" t="s">
        <v>152</v>
      </c>
      <c r="BE216" s="201">
        <f>IF(N216="základná",J216,0)</f>
        <v>0</v>
      </c>
      <c r="BF216" s="201">
        <f>IF(N216="znížená",J216,0)</f>
        <v>0</v>
      </c>
      <c r="BG216" s="201">
        <f>IF(N216="zákl. prenesená",J216,0)</f>
        <v>0</v>
      </c>
      <c r="BH216" s="201">
        <f>IF(N216="zníž. prenesená",J216,0)</f>
        <v>0</v>
      </c>
      <c r="BI216" s="201">
        <f>IF(N216="nulová",J216,0)</f>
        <v>0</v>
      </c>
      <c r="BJ216" s="19" t="s">
        <v>87</v>
      </c>
      <c r="BK216" s="202">
        <f>ROUND(I216*H216,3)</f>
        <v>0</v>
      </c>
      <c r="BL216" s="19" t="s">
        <v>240</v>
      </c>
      <c r="BM216" s="200" t="s">
        <v>1418</v>
      </c>
    </row>
    <row r="217" s="2" customFormat="1" ht="16.5" customHeight="1">
      <c r="A217" s="38"/>
      <c r="B217" s="188"/>
      <c r="C217" s="189" t="s">
        <v>455</v>
      </c>
      <c r="D217" s="189" t="s">
        <v>154</v>
      </c>
      <c r="E217" s="190" t="s">
        <v>1419</v>
      </c>
      <c r="F217" s="191" t="s">
        <v>1420</v>
      </c>
      <c r="G217" s="192" t="s">
        <v>279</v>
      </c>
      <c r="H217" s="193">
        <v>6</v>
      </c>
      <c r="I217" s="194"/>
      <c r="J217" s="193">
        <f>ROUND(I217*H217,3)</f>
        <v>0</v>
      </c>
      <c r="K217" s="195"/>
      <c r="L217" s="39"/>
      <c r="M217" s="196" t="s">
        <v>1</v>
      </c>
      <c r="N217" s="197" t="s">
        <v>41</v>
      </c>
      <c r="O217" s="82"/>
      <c r="P217" s="198">
        <f>O217*H217</f>
        <v>0</v>
      </c>
      <c r="Q217" s="198">
        <v>0.000194</v>
      </c>
      <c r="R217" s="198">
        <f>Q217*H217</f>
        <v>0.0011640000000000001</v>
      </c>
      <c r="S217" s="198">
        <v>0</v>
      </c>
      <c r="T217" s="199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00" t="s">
        <v>240</v>
      </c>
      <c r="AT217" s="200" t="s">
        <v>154</v>
      </c>
      <c r="AU217" s="200" t="s">
        <v>87</v>
      </c>
      <c r="AY217" s="19" t="s">
        <v>152</v>
      </c>
      <c r="BE217" s="201">
        <f>IF(N217="základná",J217,0)</f>
        <v>0</v>
      </c>
      <c r="BF217" s="201">
        <f>IF(N217="znížená",J217,0)</f>
        <v>0</v>
      </c>
      <c r="BG217" s="201">
        <f>IF(N217="zákl. prenesená",J217,0)</f>
        <v>0</v>
      </c>
      <c r="BH217" s="201">
        <f>IF(N217="zníž. prenesená",J217,0)</f>
        <v>0</v>
      </c>
      <c r="BI217" s="201">
        <f>IF(N217="nulová",J217,0)</f>
        <v>0</v>
      </c>
      <c r="BJ217" s="19" t="s">
        <v>87</v>
      </c>
      <c r="BK217" s="202">
        <f>ROUND(I217*H217,3)</f>
        <v>0</v>
      </c>
      <c r="BL217" s="19" t="s">
        <v>240</v>
      </c>
      <c r="BM217" s="200" t="s">
        <v>1421</v>
      </c>
    </row>
    <row r="218" s="2" customFormat="1" ht="16.5" customHeight="1">
      <c r="A218" s="38"/>
      <c r="B218" s="188"/>
      <c r="C218" s="235" t="s">
        <v>460</v>
      </c>
      <c r="D218" s="235" t="s">
        <v>378</v>
      </c>
      <c r="E218" s="236" t="s">
        <v>1422</v>
      </c>
      <c r="F218" s="237" t="s">
        <v>1423</v>
      </c>
      <c r="G218" s="238" t="s">
        <v>279</v>
      </c>
      <c r="H218" s="239">
        <v>6</v>
      </c>
      <c r="I218" s="240"/>
      <c r="J218" s="239">
        <f>ROUND(I218*H218,3)</f>
        <v>0</v>
      </c>
      <c r="K218" s="241"/>
      <c r="L218" s="242"/>
      <c r="M218" s="243" t="s">
        <v>1</v>
      </c>
      <c r="N218" s="244" t="s">
        <v>41</v>
      </c>
      <c r="O218" s="82"/>
      <c r="P218" s="198">
        <f>O218*H218</f>
        <v>0</v>
      </c>
      <c r="Q218" s="198">
        <v>0.00032000000000000003</v>
      </c>
      <c r="R218" s="198">
        <f>Q218*H218</f>
        <v>0.0019200000000000003</v>
      </c>
      <c r="S218" s="198">
        <v>0</v>
      </c>
      <c r="T218" s="199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00" t="s">
        <v>331</v>
      </c>
      <c r="AT218" s="200" t="s">
        <v>378</v>
      </c>
      <c r="AU218" s="200" t="s">
        <v>87</v>
      </c>
      <c r="AY218" s="19" t="s">
        <v>152</v>
      </c>
      <c r="BE218" s="201">
        <f>IF(N218="základná",J218,0)</f>
        <v>0</v>
      </c>
      <c r="BF218" s="201">
        <f>IF(N218="znížená",J218,0)</f>
        <v>0</v>
      </c>
      <c r="BG218" s="201">
        <f>IF(N218="zákl. prenesená",J218,0)</f>
        <v>0</v>
      </c>
      <c r="BH218" s="201">
        <f>IF(N218="zníž. prenesená",J218,0)</f>
        <v>0</v>
      </c>
      <c r="BI218" s="201">
        <f>IF(N218="nulová",J218,0)</f>
        <v>0</v>
      </c>
      <c r="BJ218" s="19" t="s">
        <v>87</v>
      </c>
      <c r="BK218" s="202">
        <f>ROUND(I218*H218,3)</f>
        <v>0</v>
      </c>
      <c r="BL218" s="19" t="s">
        <v>240</v>
      </c>
      <c r="BM218" s="200" t="s">
        <v>1424</v>
      </c>
    </row>
    <row r="219" s="2" customFormat="1" ht="24.15" customHeight="1">
      <c r="A219" s="38"/>
      <c r="B219" s="188"/>
      <c r="C219" s="189" t="s">
        <v>466</v>
      </c>
      <c r="D219" s="189" t="s">
        <v>154</v>
      </c>
      <c r="E219" s="190" t="s">
        <v>1425</v>
      </c>
      <c r="F219" s="191" t="s">
        <v>1426</v>
      </c>
      <c r="G219" s="192" t="s">
        <v>279</v>
      </c>
      <c r="H219" s="193">
        <v>6</v>
      </c>
      <c r="I219" s="194"/>
      <c r="J219" s="193">
        <f>ROUND(I219*H219,3)</f>
        <v>0</v>
      </c>
      <c r="K219" s="195"/>
      <c r="L219" s="39"/>
      <c r="M219" s="196" t="s">
        <v>1</v>
      </c>
      <c r="N219" s="197" t="s">
        <v>41</v>
      </c>
      <c r="O219" s="82"/>
      <c r="P219" s="198">
        <f>O219*H219</f>
        <v>0</v>
      </c>
      <c r="Q219" s="198">
        <v>0</v>
      </c>
      <c r="R219" s="198">
        <f>Q219*H219</f>
        <v>0</v>
      </c>
      <c r="S219" s="198">
        <v>0</v>
      </c>
      <c r="T219" s="199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00" t="s">
        <v>240</v>
      </c>
      <c r="AT219" s="200" t="s">
        <v>154</v>
      </c>
      <c r="AU219" s="200" t="s">
        <v>87</v>
      </c>
      <c r="AY219" s="19" t="s">
        <v>152</v>
      </c>
      <c r="BE219" s="201">
        <f>IF(N219="základná",J219,0)</f>
        <v>0</v>
      </c>
      <c r="BF219" s="201">
        <f>IF(N219="znížená",J219,0)</f>
        <v>0</v>
      </c>
      <c r="BG219" s="201">
        <f>IF(N219="zákl. prenesená",J219,0)</f>
        <v>0</v>
      </c>
      <c r="BH219" s="201">
        <f>IF(N219="zníž. prenesená",J219,0)</f>
        <v>0</v>
      </c>
      <c r="BI219" s="201">
        <f>IF(N219="nulová",J219,0)</f>
        <v>0</v>
      </c>
      <c r="BJ219" s="19" t="s">
        <v>87</v>
      </c>
      <c r="BK219" s="202">
        <f>ROUND(I219*H219,3)</f>
        <v>0</v>
      </c>
      <c r="BL219" s="19" t="s">
        <v>240</v>
      </c>
      <c r="BM219" s="200" t="s">
        <v>1427</v>
      </c>
    </row>
    <row r="220" s="2" customFormat="1" ht="16.5" customHeight="1">
      <c r="A220" s="38"/>
      <c r="B220" s="188"/>
      <c r="C220" s="235" t="s">
        <v>472</v>
      </c>
      <c r="D220" s="235" t="s">
        <v>378</v>
      </c>
      <c r="E220" s="236" t="s">
        <v>1428</v>
      </c>
      <c r="F220" s="237" t="s">
        <v>1429</v>
      </c>
      <c r="G220" s="238" t="s">
        <v>279</v>
      </c>
      <c r="H220" s="239">
        <v>4</v>
      </c>
      <c r="I220" s="240"/>
      <c r="J220" s="239">
        <f>ROUND(I220*H220,3)</f>
        <v>0</v>
      </c>
      <c r="K220" s="241"/>
      <c r="L220" s="242"/>
      <c r="M220" s="243" t="s">
        <v>1</v>
      </c>
      <c r="N220" s="244" t="s">
        <v>41</v>
      </c>
      <c r="O220" s="82"/>
      <c r="P220" s="198">
        <f>O220*H220</f>
        <v>0</v>
      </c>
      <c r="Q220" s="198">
        <v>0.00046000000000000001</v>
      </c>
      <c r="R220" s="198">
        <f>Q220*H220</f>
        <v>0.0018400000000000001</v>
      </c>
      <c r="S220" s="198">
        <v>0</v>
      </c>
      <c r="T220" s="199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00" t="s">
        <v>331</v>
      </c>
      <c r="AT220" s="200" t="s">
        <v>378</v>
      </c>
      <c r="AU220" s="200" t="s">
        <v>87</v>
      </c>
      <c r="AY220" s="19" t="s">
        <v>152</v>
      </c>
      <c r="BE220" s="201">
        <f>IF(N220="základná",J220,0)</f>
        <v>0</v>
      </c>
      <c r="BF220" s="201">
        <f>IF(N220="znížená",J220,0)</f>
        <v>0</v>
      </c>
      <c r="BG220" s="201">
        <f>IF(N220="zákl. prenesená",J220,0)</f>
        <v>0</v>
      </c>
      <c r="BH220" s="201">
        <f>IF(N220="zníž. prenesená",J220,0)</f>
        <v>0</v>
      </c>
      <c r="BI220" s="201">
        <f>IF(N220="nulová",J220,0)</f>
        <v>0</v>
      </c>
      <c r="BJ220" s="19" t="s">
        <v>87</v>
      </c>
      <c r="BK220" s="202">
        <f>ROUND(I220*H220,3)</f>
        <v>0</v>
      </c>
      <c r="BL220" s="19" t="s">
        <v>240</v>
      </c>
      <c r="BM220" s="200" t="s">
        <v>1430</v>
      </c>
    </row>
    <row r="221" s="2" customFormat="1">
      <c r="A221" s="38"/>
      <c r="B221" s="39"/>
      <c r="C221" s="38"/>
      <c r="D221" s="204" t="s">
        <v>744</v>
      </c>
      <c r="E221" s="38"/>
      <c r="F221" s="245" t="s">
        <v>1431</v>
      </c>
      <c r="G221" s="38"/>
      <c r="H221" s="38"/>
      <c r="I221" s="246"/>
      <c r="J221" s="38"/>
      <c r="K221" s="38"/>
      <c r="L221" s="39"/>
      <c r="M221" s="247"/>
      <c r="N221" s="248"/>
      <c r="O221" s="82"/>
      <c r="P221" s="82"/>
      <c r="Q221" s="82"/>
      <c r="R221" s="82"/>
      <c r="S221" s="82"/>
      <c r="T221" s="83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9" t="s">
        <v>744</v>
      </c>
      <c r="AU221" s="19" t="s">
        <v>87</v>
      </c>
    </row>
    <row r="222" s="12" customFormat="1" ht="22.8" customHeight="1">
      <c r="A222" s="12"/>
      <c r="B222" s="175"/>
      <c r="C222" s="12"/>
      <c r="D222" s="176" t="s">
        <v>74</v>
      </c>
      <c r="E222" s="186" t="s">
        <v>1432</v>
      </c>
      <c r="F222" s="186" t="s">
        <v>1433</v>
      </c>
      <c r="G222" s="12"/>
      <c r="H222" s="12"/>
      <c r="I222" s="178"/>
      <c r="J222" s="187">
        <f>BK222</f>
        <v>0</v>
      </c>
      <c r="K222" s="12"/>
      <c r="L222" s="175"/>
      <c r="M222" s="180"/>
      <c r="N222" s="181"/>
      <c r="O222" s="181"/>
      <c r="P222" s="182">
        <f>SUM(P223:P238)</f>
        <v>0</v>
      </c>
      <c r="Q222" s="181"/>
      <c r="R222" s="182">
        <f>SUM(R223:R238)</f>
        <v>0.057586240000000011</v>
      </c>
      <c r="S222" s="181"/>
      <c r="T222" s="183">
        <f>SUM(T223:T238)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176" t="s">
        <v>87</v>
      </c>
      <c r="AT222" s="184" t="s">
        <v>74</v>
      </c>
      <c r="AU222" s="184" t="s">
        <v>79</v>
      </c>
      <c r="AY222" s="176" t="s">
        <v>152</v>
      </c>
      <c r="BK222" s="185">
        <f>SUM(BK223:BK238)</f>
        <v>0</v>
      </c>
    </row>
    <row r="223" s="2" customFormat="1" ht="16.5" customHeight="1">
      <c r="A223" s="38"/>
      <c r="B223" s="188"/>
      <c r="C223" s="189" t="s">
        <v>481</v>
      </c>
      <c r="D223" s="189" t="s">
        <v>154</v>
      </c>
      <c r="E223" s="190" t="s">
        <v>1434</v>
      </c>
      <c r="F223" s="191" t="s">
        <v>1435</v>
      </c>
      <c r="G223" s="192" t="s">
        <v>444</v>
      </c>
      <c r="H223" s="193">
        <v>35</v>
      </c>
      <c r="I223" s="194"/>
      <c r="J223" s="193">
        <f>ROUND(I223*H223,3)</f>
        <v>0</v>
      </c>
      <c r="K223" s="195"/>
      <c r="L223" s="39"/>
      <c r="M223" s="196" t="s">
        <v>1</v>
      </c>
      <c r="N223" s="197" t="s">
        <v>41</v>
      </c>
      <c r="O223" s="82"/>
      <c r="P223" s="198">
        <f>O223*H223</f>
        <v>0</v>
      </c>
      <c r="Q223" s="198">
        <v>0.00038220000000000002</v>
      </c>
      <c r="R223" s="198">
        <f>Q223*H223</f>
        <v>0.013377</v>
      </c>
      <c r="S223" s="198">
        <v>0</v>
      </c>
      <c r="T223" s="199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00" t="s">
        <v>240</v>
      </c>
      <c r="AT223" s="200" t="s">
        <v>154</v>
      </c>
      <c r="AU223" s="200" t="s">
        <v>87</v>
      </c>
      <c r="AY223" s="19" t="s">
        <v>152</v>
      </c>
      <c r="BE223" s="201">
        <f>IF(N223="základná",J223,0)</f>
        <v>0</v>
      </c>
      <c r="BF223" s="201">
        <f>IF(N223="znížená",J223,0)</f>
        <v>0</v>
      </c>
      <c r="BG223" s="201">
        <f>IF(N223="zákl. prenesená",J223,0)</f>
        <v>0</v>
      </c>
      <c r="BH223" s="201">
        <f>IF(N223="zníž. prenesená",J223,0)</f>
        <v>0</v>
      </c>
      <c r="BI223" s="201">
        <f>IF(N223="nulová",J223,0)</f>
        <v>0</v>
      </c>
      <c r="BJ223" s="19" t="s">
        <v>87</v>
      </c>
      <c r="BK223" s="202">
        <f>ROUND(I223*H223,3)</f>
        <v>0</v>
      </c>
      <c r="BL223" s="19" t="s">
        <v>240</v>
      </c>
      <c r="BM223" s="200" t="s">
        <v>1436</v>
      </c>
    </row>
    <row r="224" s="2" customFormat="1" ht="16.5" customHeight="1">
      <c r="A224" s="38"/>
      <c r="B224" s="188"/>
      <c r="C224" s="189" t="s">
        <v>497</v>
      </c>
      <c r="D224" s="189" t="s">
        <v>154</v>
      </c>
      <c r="E224" s="190" t="s">
        <v>1437</v>
      </c>
      <c r="F224" s="191" t="s">
        <v>1438</v>
      </c>
      <c r="G224" s="192" t="s">
        <v>444</v>
      </c>
      <c r="H224" s="193">
        <v>30</v>
      </c>
      <c r="I224" s="194"/>
      <c r="J224" s="193">
        <f>ROUND(I224*H224,3)</f>
        <v>0</v>
      </c>
      <c r="K224" s="195"/>
      <c r="L224" s="39"/>
      <c r="M224" s="196" t="s">
        <v>1</v>
      </c>
      <c r="N224" s="197" t="s">
        <v>41</v>
      </c>
      <c r="O224" s="82"/>
      <c r="P224" s="198">
        <f>O224*H224</f>
        <v>0</v>
      </c>
      <c r="Q224" s="198">
        <v>0.00048939999999999997</v>
      </c>
      <c r="R224" s="198">
        <f>Q224*H224</f>
        <v>0.014681999999999999</v>
      </c>
      <c r="S224" s="198">
        <v>0</v>
      </c>
      <c r="T224" s="199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00" t="s">
        <v>240</v>
      </c>
      <c r="AT224" s="200" t="s">
        <v>154</v>
      </c>
      <c r="AU224" s="200" t="s">
        <v>87</v>
      </c>
      <c r="AY224" s="19" t="s">
        <v>152</v>
      </c>
      <c r="BE224" s="201">
        <f>IF(N224="základná",J224,0)</f>
        <v>0</v>
      </c>
      <c r="BF224" s="201">
        <f>IF(N224="znížená",J224,0)</f>
        <v>0</v>
      </c>
      <c r="BG224" s="201">
        <f>IF(N224="zákl. prenesená",J224,0)</f>
        <v>0</v>
      </c>
      <c r="BH224" s="201">
        <f>IF(N224="zníž. prenesená",J224,0)</f>
        <v>0</v>
      </c>
      <c r="BI224" s="201">
        <f>IF(N224="nulová",J224,0)</f>
        <v>0</v>
      </c>
      <c r="BJ224" s="19" t="s">
        <v>87</v>
      </c>
      <c r="BK224" s="202">
        <f>ROUND(I224*H224,3)</f>
        <v>0</v>
      </c>
      <c r="BL224" s="19" t="s">
        <v>240</v>
      </c>
      <c r="BM224" s="200" t="s">
        <v>1439</v>
      </c>
    </row>
    <row r="225" s="2" customFormat="1" ht="16.5" customHeight="1">
      <c r="A225" s="38"/>
      <c r="B225" s="188"/>
      <c r="C225" s="189" t="s">
        <v>502</v>
      </c>
      <c r="D225" s="189" t="s">
        <v>154</v>
      </c>
      <c r="E225" s="190" t="s">
        <v>1440</v>
      </c>
      <c r="F225" s="191" t="s">
        <v>1441</v>
      </c>
      <c r="G225" s="192" t="s">
        <v>444</v>
      </c>
      <c r="H225" s="193">
        <v>10</v>
      </c>
      <c r="I225" s="194"/>
      <c r="J225" s="193">
        <f>ROUND(I225*H225,3)</f>
        <v>0</v>
      </c>
      <c r="K225" s="195"/>
      <c r="L225" s="39"/>
      <c r="M225" s="196" t="s">
        <v>1</v>
      </c>
      <c r="N225" s="197" t="s">
        <v>41</v>
      </c>
      <c r="O225" s="82"/>
      <c r="P225" s="198">
        <f>O225*H225</f>
        <v>0</v>
      </c>
      <c r="Q225" s="198">
        <v>0.00060577000000000005</v>
      </c>
      <c r="R225" s="198">
        <f>Q225*H225</f>
        <v>0.0060577000000000009</v>
      </c>
      <c r="S225" s="198">
        <v>0</v>
      </c>
      <c r="T225" s="199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00" t="s">
        <v>240</v>
      </c>
      <c r="AT225" s="200" t="s">
        <v>154</v>
      </c>
      <c r="AU225" s="200" t="s">
        <v>87</v>
      </c>
      <c r="AY225" s="19" t="s">
        <v>152</v>
      </c>
      <c r="BE225" s="201">
        <f>IF(N225="základná",J225,0)</f>
        <v>0</v>
      </c>
      <c r="BF225" s="201">
        <f>IF(N225="znížená",J225,0)</f>
        <v>0</v>
      </c>
      <c r="BG225" s="201">
        <f>IF(N225="zákl. prenesená",J225,0)</f>
        <v>0</v>
      </c>
      <c r="BH225" s="201">
        <f>IF(N225="zníž. prenesená",J225,0)</f>
        <v>0</v>
      </c>
      <c r="BI225" s="201">
        <f>IF(N225="nulová",J225,0)</f>
        <v>0</v>
      </c>
      <c r="BJ225" s="19" t="s">
        <v>87</v>
      </c>
      <c r="BK225" s="202">
        <f>ROUND(I225*H225,3)</f>
        <v>0</v>
      </c>
      <c r="BL225" s="19" t="s">
        <v>240</v>
      </c>
      <c r="BM225" s="200" t="s">
        <v>1442</v>
      </c>
    </row>
    <row r="226" s="2" customFormat="1" ht="24.15" customHeight="1">
      <c r="A226" s="38"/>
      <c r="B226" s="188"/>
      <c r="C226" s="189" t="s">
        <v>510</v>
      </c>
      <c r="D226" s="189" t="s">
        <v>154</v>
      </c>
      <c r="E226" s="190" t="s">
        <v>1443</v>
      </c>
      <c r="F226" s="191" t="s">
        <v>1444</v>
      </c>
      <c r="G226" s="192" t="s">
        <v>279</v>
      </c>
      <c r="H226" s="193">
        <v>18</v>
      </c>
      <c r="I226" s="194"/>
      <c r="J226" s="193">
        <f>ROUND(I226*H226,3)</f>
        <v>0</v>
      </c>
      <c r="K226" s="195"/>
      <c r="L226" s="39"/>
      <c r="M226" s="196" t="s">
        <v>1</v>
      </c>
      <c r="N226" s="197" t="s">
        <v>41</v>
      </c>
      <c r="O226" s="82"/>
      <c r="P226" s="198">
        <f>O226*H226</f>
        <v>0</v>
      </c>
      <c r="Q226" s="198">
        <v>0.00012852</v>
      </c>
      <c r="R226" s="198">
        <f>Q226*H226</f>
        <v>0.00231336</v>
      </c>
      <c r="S226" s="198">
        <v>0</v>
      </c>
      <c r="T226" s="199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00" t="s">
        <v>240</v>
      </c>
      <c r="AT226" s="200" t="s">
        <v>154</v>
      </c>
      <c r="AU226" s="200" t="s">
        <v>87</v>
      </c>
      <c r="AY226" s="19" t="s">
        <v>152</v>
      </c>
      <c r="BE226" s="201">
        <f>IF(N226="základná",J226,0)</f>
        <v>0</v>
      </c>
      <c r="BF226" s="201">
        <f>IF(N226="znížená",J226,0)</f>
        <v>0</v>
      </c>
      <c r="BG226" s="201">
        <f>IF(N226="zákl. prenesená",J226,0)</f>
        <v>0</v>
      </c>
      <c r="BH226" s="201">
        <f>IF(N226="zníž. prenesená",J226,0)</f>
        <v>0</v>
      </c>
      <c r="BI226" s="201">
        <f>IF(N226="nulová",J226,0)</f>
        <v>0</v>
      </c>
      <c r="BJ226" s="19" t="s">
        <v>87</v>
      </c>
      <c r="BK226" s="202">
        <f>ROUND(I226*H226,3)</f>
        <v>0</v>
      </c>
      <c r="BL226" s="19" t="s">
        <v>240</v>
      </c>
      <c r="BM226" s="200" t="s">
        <v>1445</v>
      </c>
    </row>
    <row r="227" s="2" customFormat="1" ht="24.15" customHeight="1">
      <c r="A227" s="38"/>
      <c r="B227" s="188"/>
      <c r="C227" s="189" t="s">
        <v>517</v>
      </c>
      <c r="D227" s="189" t="s">
        <v>154</v>
      </c>
      <c r="E227" s="190" t="s">
        <v>1446</v>
      </c>
      <c r="F227" s="191" t="s">
        <v>1447</v>
      </c>
      <c r="G227" s="192" t="s">
        <v>1448</v>
      </c>
      <c r="H227" s="193">
        <v>6</v>
      </c>
      <c r="I227" s="194"/>
      <c r="J227" s="193">
        <f>ROUND(I227*H227,3)</f>
        <v>0</v>
      </c>
      <c r="K227" s="195"/>
      <c r="L227" s="39"/>
      <c r="M227" s="196" t="s">
        <v>1</v>
      </c>
      <c r="N227" s="197" t="s">
        <v>41</v>
      </c>
      <c r="O227" s="82"/>
      <c r="P227" s="198">
        <f>O227*H227</f>
        <v>0</v>
      </c>
      <c r="Q227" s="198">
        <v>0.00025703999999999999</v>
      </c>
      <c r="R227" s="198">
        <f>Q227*H227</f>
        <v>0.0015422399999999998</v>
      </c>
      <c r="S227" s="198">
        <v>0</v>
      </c>
      <c r="T227" s="199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00" t="s">
        <v>240</v>
      </c>
      <c r="AT227" s="200" t="s">
        <v>154</v>
      </c>
      <c r="AU227" s="200" t="s">
        <v>87</v>
      </c>
      <c r="AY227" s="19" t="s">
        <v>152</v>
      </c>
      <c r="BE227" s="201">
        <f>IF(N227="základná",J227,0)</f>
        <v>0</v>
      </c>
      <c r="BF227" s="201">
        <f>IF(N227="znížená",J227,0)</f>
        <v>0</v>
      </c>
      <c r="BG227" s="201">
        <f>IF(N227="zákl. prenesená",J227,0)</f>
        <v>0</v>
      </c>
      <c r="BH227" s="201">
        <f>IF(N227="zníž. prenesená",J227,0)</f>
        <v>0</v>
      </c>
      <c r="BI227" s="201">
        <f>IF(N227="nulová",J227,0)</f>
        <v>0</v>
      </c>
      <c r="BJ227" s="19" t="s">
        <v>87</v>
      </c>
      <c r="BK227" s="202">
        <f>ROUND(I227*H227,3)</f>
        <v>0</v>
      </c>
      <c r="BL227" s="19" t="s">
        <v>240</v>
      </c>
      <c r="BM227" s="200" t="s">
        <v>1449</v>
      </c>
    </row>
    <row r="228" s="2" customFormat="1" ht="24.15" customHeight="1">
      <c r="A228" s="38"/>
      <c r="B228" s="188"/>
      <c r="C228" s="189" t="s">
        <v>521</v>
      </c>
      <c r="D228" s="189" t="s">
        <v>154</v>
      </c>
      <c r="E228" s="190" t="s">
        <v>1450</v>
      </c>
      <c r="F228" s="191" t="s">
        <v>1451</v>
      </c>
      <c r="G228" s="192" t="s">
        <v>279</v>
      </c>
      <c r="H228" s="193">
        <v>4</v>
      </c>
      <c r="I228" s="194"/>
      <c r="J228" s="193">
        <f>ROUND(I228*H228,3)</f>
        <v>0</v>
      </c>
      <c r="K228" s="195"/>
      <c r="L228" s="39"/>
      <c r="M228" s="196" t="s">
        <v>1</v>
      </c>
      <c r="N228" s="197" t="s">
        <v>41</v>
      </c>
      <c r="O228" s="82"/>
      <c r="P228" s="198">
        <f>O228*H228</f>
        <v>0</v>
      </c>
      <c r="Q228" s="198">
        <v>5.1740000000000003E-05</v>
      </c>
      <c r="R228" s="198">
        <f>Q228*H228</f>
        <v>0.00020696000000000001</v>
      </c>
      <c r="S228" s="198">
        <v>0</v>
      </c>
      <c r="T228" s="199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00" t="s">
        <v>240</v>
      </c>
      <c r="AT228" s="200" t="s">
        <v>154</v>
      </c>
      <c r="AU228" s="200" t="s">
        <v>87</v>
      </c>
      <c r="AY228" s="19" t="s">
        <v>152</v>
      </c>
      <c r="BE228" s="201">
        <f>IF(N228="základná",J228,0)</f>
        <v>0</v>
      </c>
      <c r="BF228" s="201">
        <f>IF(N228="znížená",J228,0)</f>
        <v>0</v>
      </c>
      <c r="BG228" s="201">
        <f>IF(N228="zákl. prenesená",J228,0)</f>
        <v>0</v>
      </c>
      <c r="BH228" s="201">
        <f>IF(N228="zníž. prenesená",J228,0)</f>
        <v>0</v>
      </c>
      <c r="BI228" s="201">
        <f>IF(N228="nulová",J228,0)</f>
        <v>0</v>
      </c>
      <c r="BJ228" s="19" t="s">
        <v>87</v>
      </c>
      <c r="BK228" s="202">
        <f>ROUND(I228*H228,3)</f>
        <v>0</v>
      </c>
      <c r="BL228" s="19" t="s">
        <v>240</v>
      </c>
      <c r="BM228" s="200" t="s">
        <v>1452</v>
      </c>
    </row>
    <row r="229" s="2" customFormat="1" ht="16.5" customHeight="1">
      <c r="A229" s="38"/>
      <c r="B229" s="188"/>
      <c r="C229" s="235" t="s">
        <v>525</v>
      </c>
      <c r="D229" s="235" t="s">
        <v>378</v>
      </c>
      <c r="E229" s="236" t="s">
        <v>1453</v>
      </c>
      <c r="F229" s="237" t="s">
        <v>1454</v>
      </c>
      <c r="G229" s="238" t="s">
        <v>279</v>
      </c>
      <c r="H229" s="239">
        <v>4</v>
      </c>
      <c r="I229" s="240"/>
      <c r="J229" s="239">
        <f>ROUND(I229*H229,3)</f>
        <v>0</v>
      </c>
      <c r="K229" s="241"/>
      <c r="L229" s="242"/>
      <c r="M229" s="243" t="s">
        <v>1</v>
      </c>
      <c r="N229" s="244" t="s">
        <v>41</v>
      </c>
      <c r="O229" s="82"/>
      <c r="P229" s="198">
        <f>O229*H229</f>
        <v>0</v>
      </c>
      <c r="Q229" s="198">
        <v>0.00059000000000000003</v>
      </c>
      <c r="R229" s="198">
        <f>Q229*H229</f>
        <v>0.0023600000000000001</v>
      </c>
      <c r="S229" s="198">
        <v>0</v>
      </c>
      <c r="T229" s="199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00" t="s">
        <v>331</v>
      </c>
      <c r="AT229" s="200" t="s">
        <v>378</v>
      </c>
      <c r="AU229" s="200" t="s">
        <v>87</v>
      </c>
      <c r="AY229" s="19" t="s">
        <v>152</v>
      </c>
      <c r="BE229" s="201">
        <f>IF(N229="základná",J229,0)</f>
        <v>0</v>
      </c>
      <c r="BF229" s="201">
        <f>IF(N229="znížená",J229,0)</f>
        <v>0</v>
      </c>
      <c r="BG229" s="201">
        <f>IF(N229="zákl. prenesená",J229,0)</f>
        <v>0</v>
      </c>
      <c r="BH229" s="201">
        <f>IF(N229="zníž. prenesená",J229,0)</f>
        <v>0</v>
      </c>
      <c r="BI229" s="201">
        <f>IF(N229="nulová",J229,0)</f>
        <v>0</v>
      </c>
      <c r="BJ229" s="19" t="s">
        <v>87</v>
      </c>
      <c r="BK229" s="202">
        <f>ROUND(I229*H229,3)</f>
        <v>0</v>
      </c>
      <c r="BL229" s="19" t="s">
        <v>240</v>
      </c>
      <c r="BM229" s="200" t="s">
        <v>1455</v>
      </c>
    </row>
    <row r="230" s="2" customFormat="1" ht="21.75" customHeight="1">
      <c r="A230" s="38"/>
      <c r="B230" s="188"/>
      <c r="C230" s="189" t="s">
        <v>530</v>
      </c>
      <c r="D230" s="189" t="s">
        <v>154</v>
      </c>
      <c r="E230" s="190" t="s">
        <v>1456</v>
      </c>
      <c r="F230" s="191" t="s">
        <v>1457</v>
      </c>
      <c r="G230" s="192" t="s">
        <v>279</v>
      </c>
      <c r="H230" s="193">
        <v>1</v>
      </c>
      <c r="I230" s="194"/>
      <c r="J230" s="193">
        <f>ROUND(I230*H230,3)</f>
        <v>0</v>
      </c>
      <c r="K230" s="195"/>
      <c r="L230" s="39"/>
      <c r="M230" s="196" t="s">
        <v>1</v>
      </c>
      <c r="N230" s="197" t="s">
        <v>41</v>
      </c>
      <c r="O230" s="82"/>
      <c r="P230" s="198">
        <f>O230*H230</f>
        <v>0</v>
      </c>
      <c r="Q230" s="198">
        <v>2.2759999999999999E-05</v>
      </c>
      <c r="R230" s="198">
        <f>Q230*H230</f>
        <v>2.2759999999999999E-05</v>
      </c>
      <c r="S230" s="198">
        <v>0</v>
      </c>
      <c r="T230" s="199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00" t="s">
        <v>240</v>
      </c>
      <c r="AT230" s="200" t="s">
        <v>154</v>
      </c>
      <c r="AU230" s="200" t="s">
        <v>87</v>
      </c>
      <c r="AY230" s="19" t="s">
        <v>152</v>
      </c>
      <c r="BE230" s="201">
        <f>IF(N230="základná",J230,0)</f>
        <v>0</v>
      </c>
      <c r="BF230" s="201">
        <f>IF(N230="znížená",J230,0)</f>
        <v>0</v>
      </c>
      <c r="BG230" s="201">
        <f>IF(N230="zákl. prenesená",J230,0)</f>
        <v>0</v>
      </c>
      <c r="BH230" s="201">
        <f>IF(N230="zníž. prenesená",J230,0)</f>
        <v>0</v>
      </c>
      <c r="BI230" s="201">
        <f>IF(N230="nulová",J230,0)</f>
        <v>0</v>
      </c>
      <c r="BJ230" s="19" t="s">
        <v>87</v>
      </c>
      <c r="BK230" s="202">
        <f>ROUND(I230*H230,3)</f>
        <v>0</v>
      </c>
      <c r="BL230" s="19" t="s">
        <v>240</v>
      </c>
      <c r="BM230" s="200" t="s">
        <v>1458</v>
      </c>
    </row>
    <row r="231" s="2" customFormat="1" ht="21.75" customHeight="1">
      <c r="A231" s="38"/>
      <c r="B231" s="188"/>
      <c r="C231" s="235" t="s">
        <v>538</v>
      </c>
      <c r="D231" s="235" t="s">
        <v>378</v>
      </c>
      <c r="E231" s="236" t="s">
        <v>1459</v>
      </c>
      <c r="F231" s="237" t="s">
        <v>1460</v>
      </c>
      <c r="G231" s="238" t="s">
        <v>279</v>
      </c>
      <c r="H231" s="239">
        <v>1</v>
      </c>
      <c r="I231" s="240"/>
      <c r="J231" s="239">
        <f>ROUND(I231*H231,3)</f>
        <v>0</v>
      </c>
      <c r="K231" s="241"/>
      <c r="L231" s="242"/>
      <c r="M231" s="243" t="s">
        <v>1</v>
      </c>
      <c r="N231" s="244" t="s">
        <v>41</v>
      </c>
      <c r="O231" s="82"/>
      <c r="P231" s="198">
        <f>O231*H231</f>
        <v>0</v>
      </c>
      <c r="Q231" s="198">
        <v>6.9999999999999994E-05</v>
      </c>
      <c r="R231" s="198">
        <f>Q231*H231</f>
        <v>6.9999999999999994E-05</v>
      </c>
      <c r="S231" s="198">
        <v>0</v>
      </c>
      <c r="T231" s="199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00" t="s">
        <v>331</v>
      </c>
      <c r="AT231" s="200" t="s">
        <v>378</v>
      </c>
      <c r="AU231" s="200" t="s">
        <v>87</v>
      </c>
      <c r="AY231" s="19" t="s">
        <v>152</v>
      </c>
      <c r="BE231" s="201">
        <f>IF(N231="základná",J231,0)</f>
        <v>0</v>
      </c>
      <c r="BF231" s="201">
        <f>IF(N231="znížená",J231,0)</f>
        <v>0</v>
      </c>
      <c r="BG231" s="201">
        <f>IF(N231="zákl. prenesená",J231,0)</f>
        <v>0</v>
      </c>
      <c r="BH231" s="201">
        <f>IF(N231="zníž. prenesená",J231,0)</f>
        <v>0</v>
      </c>
      <c r="BI231" s="201">
        <f>IF(N231="nulová",J231,0)</f>
        <v>0</v>
      </c>
      <c r="BJ231" s="19" t="s">
        <v>87</v>
      </c>
      <c r="BK231" s="202">
        <f>ROUND(I231*H231,3)</f>
        <v>0</v>
      </c>
      <c r="BL231" s="19" t="s">
        <v>240</v>
      </c>
      <c r="BM231" s="200" t="s">
        <v>1461</v>
      </c>
    </row>
    <row r="232" s="2" customFormat="1" ht="21.75" customHeight="1">
      <c r="A232" s="38"/>
      <c r="B232" s="188"/>
      <c r="C232" s="189" t="s">
        <v>543</v>
      </c>
      <c r="D232" s="189" t="s">
        <v>154</v>
      </c>
      <c r="E232" s="190" t="s">
        <v>1462</v>
      </c>
      <c r="F232" s="191" t="s">
        <v>1463</v>
      </c>
      <c r="G232" s="192" t="s">
        <v>279</v>
      </c>
      <c r="H232" s="193">
        <v>1</v>
      </c>
      <c r="I232" s="194"/>
      <c r="J232" s="193">
        <f>ROUND(I232*H232,3)</f>
        <v>0</v>
      </c>
      <c r="K232" s="195"/>
      <c r="L232" s="39"/>
      <c r="M232" s="196" t="s">
        <v>1</v>
      </c>
      <c r="N232" s="197" t="s">
        <v>41</v>
      </c>
      <c r="O232" s="82"/>
      <c r="P232" s="198">
        <f>O232*H232</f>
        <v>0</v>
      </c>
      <c r="Q232" s="198">
        <v>5.1740000000000003E-05</v>
      </c>
      <c r="R232" s="198">
        <f>Q232*H232</f>
        <v>5.1740000000000003E-05</v>
      </c>
      <c r="S232" s="198">
        <v>0</v>
      </c>
      <c r="T232" s="199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00" t="s">
        <v>240</v>
      </c>
      <c r="AT232" s="200" t="s">
        <v>154</v>
      </c>
      <c r="AU232" s="200" t="s">
        <v>87</v>
      </c>
      <c r="AY232" s="19" t="s">
        <v>152</v>
      </c>
      <c r="BE232" s="201">
        <f>IF(N232="základná",J232,0)</f>
        <v>0</v>
      </c>
      <c r="BF232" s="201">
        <f>IF(N232="znížená",J232,0)</f>
        <v>0</v>
      </c>
      <c r="BG232" s="201">
        <f>IF(N232="zákl. prenesená",J232,0)</f>
        <v>0</v>
      </c>
      <c r="BH232" s="201">
        <f>IF(N232="zníž. prenesená",J232,0)</f>
        <v>0</v>
      </c>
      <c r="BI232" s="201">
        <f>IF(N232="nulová",J232,0)</f>
        <v>0</v>
      </c>
      <c r="BJ232" s="19" t="s">
        <v>87</v>
      </c>
      <c r="BK232" s="202">
        <f>ROUND(I232*H232,3)</f>
        <v>0</v>
      </c>
      <c r="BL232" s="19" t="s">
        <v>240</v>
      </c>
      <c r="BM232" s="200" t="s">
        <v>1464</v>
      </c>
    </row>
    <row r="233" s="2" customFormat="1" ht="16.5" customHeight="1">
      <c r="A233" s="38"/>
      <c r="B233" s="188"/>
      <c r="C233" s="235" t="s">
        <v>547</v>
      </c>
      <c r="D233" s="235" t="s">
        <v>378</v>
      </c>
      <c r="E233" s="236" t="s">
        <v>1465</v>
      </c>
      <c r="F233" s="237" t="s">
        <v>1466</v>
      </c>
      <c r="G233" s="238" t="s">
        <v>279</v>
      </c>
      <c r="H233" s="239">
        <v>1</v>
      </c>
      <c r="I233" s="240"/>
      <c r="J233" s="239">
        <f>ROUND(I233*H233,3)</f>
        <v>0</v>
      </c>
      <c r="K233" s="241"/>
      <c r="L233" s="242"/>
      <c r="M233" s="243" t="s">
        <v>1</v>
      </c>
      <c r="N233" s="244" t="s">
        <v>41</v>
      </c>
      <c r="O233" s="82"/>
      <c r="P233" s="198">
        <f>O233*H233</f>
        <v>0</v>
      </c>
      <c r="Q233" s="198">
        <v>0.00050000000000000001</v>
      </c>
      <c r="R233" s="198">
        <f>Q233*H233</f>
        <v>0.00050000000000000001</v>
      </c>
      <c r="S233" s="198">
        <v>0</v>
      </c>
      <c r="T233" s="199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00" t="s">
        <v>331</v>
      </c>
      <c r="AT233" s="200" t="s">
        <v>378</v>
      </c>
      <c r="AU233" s="200" t="s">
        <v>87</v>
      </c>
      <c r="AY233" s="19" t="s">
        <v>152</v>
      </c>
      <c r="BE233" s="201">
        <f>IF(N233="základná",J233,0)</f>
        <v>0</v>
      </c>
      <c r="BF233" s="201">
        <f>IF(N233="znížená",J233,0)</f>
        <v>0</v>
      </c>
      <c r="BG233" s="201">
        <f>IF(N233="zákl. prenesená",J233,0)</f>
        <v>0</v>
      </c>
      <c r="BH233" s="201">
        <f>IF(N233="zníž. prenesená",J233,0)</f>
        <v>0</v>
      </c>
      <c r="BI233" s="201">
        <f>IF(N233="nulová",J233,0)</f>
        <v>0</v>
      </c>
      <c r="BJ233" s="19" t="s">
        <v>87</v>
      </c>
      <c r="BK233" s="202">
        <f>ROUND(I233*H233,3)</f>
        <v>0</v>
      </c>
      <c r="BL233" s="19" t="s">
        <v>240</v>
      </c>
      <c r="BM233" s="200" t="s">
        <v>1467</v>
      </c>
    </row>
    <row r="234" s="2" customFormat="1" ht="16.5" customHeight="1">
      <c r="A234" s="38"/>
      <c r="B234" s="188"/>
      <c r="C234" s="189" t="s">
        <v>551</v>
      </c>
      <c r="D234" s="189" t="s">
        <v>154</v>
      </c>
      <c r="E234" s="190" t="s">
        <v>1468</v>
      </c>
      <c r="F234" s="191" t="s">
        <v>1469</v>
      </c>
      <c r="G234" s="192" t="s">
        <v>279</v>
      </c>
      <c r="H234" s="193">
        <v>2</v>
      </c>
      <c r="I234" s="194"/>
      <c r="J234" s="193">
        <f>ROUND(I234*H234,3)</f>
        <v>0</v>
      </c>
      <c r="K234" s="195"/>
      <c r="L234" s="39"/>
      <c r="M234" s="196" t="s">
        <v>1</v>
      </c>
      <c r="N234" s="197" t="s">
        <v>41</v>
      </c>
      <c r="O234" s="82"/>
      <c r="P234" s="198">
        <f>O234*H234</f>
        <v>0</v>
      </c>
      <c r="Q234" s="198">
        <v>5.1740000000000003E-05</v>
      </c>
      <c r="R234" s="198">
        <f>Q234*H234</f>
        <v>0.00010348000000000001</v>
      </c>
      <c r="S234" s="198">
        <v>0</v>
      </c>
      <c r="T234" s="199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00" t="s">
        <v>240</v>
      </c>
      <c r="AT234" s="200" t="s">
        <v>154</v>
      </c>
      <c r="AU234" s="200" t="s">
        <v>87</v>
      </c>
      <c r="AY234" s="19" t="s">
        <v>152</v>
      </c>
      <c r="BE234" s="201">
        <f>IF(N234="základná",J234,0)</f>
        <v>0</v>
      </c>
      <c r="BF234" s="201">
        <f>IF(N234="znížená",J234,0)</f>
        <v>0</v>
      </c>
      <c r="BG234" s="201">
        <f>IF(N234="zákl. prenesená",J234,0)</f>
        <v>0</v>
      </c>
      <c r="BH234" s="201">
        <f>IF(N234="zníž. prenesená",J234,0)</f>
        <v>0</v>
      </c>
      <c r="BI234" s="201">
        <f>IF(N234="nulová",J234,0)</f>
        <v>0</v>
      </c>
      <c r="BJ234" s="19" t="s">
        <v>87</v>
      </c>
      <c r="BK234" s="202">
        <f>ROUND(I234*H234,3)</f>
        <v>0</v>
      </c>
      <c r="BL234" s="19" t="s">
        <v>240</v>
      </c>
      <c r="BM234" s="200" t="s">
        <v>1470</v>
      </c>
    </row>
    <row r="235" s="2" customFormat="1" ht="16.5" customHeight="1">
      <c r="A235" s="38"/>
      <c r="B235" s="188"/>
      <c r="C235" s="235" t="s">
        <v>555</v>
      </c>
      <c r="D235" s="235" t="s">
        <v>378</v>
      </c>
      <c r="E235" s="236" t="s">
        <v>1471</v>
      </c>
      <c r="F235" s="237" t="s">
        <v>1472</v>
      </c>
      <c r="G235" s="238" t="s">
        <v>279</v>
      </c>
      <c r="H235" s="239">
        <v>2</v>
      </c>
      <c r="I235" s="240"/>
      <c r="J235" s="239">
        <f>ROUND(I235*H235,3)</f>
        <v>0</v>
      </c>
      <c r="K235" s="241"/>
      <c r="L235" s="242"/>
      <c r="M235" s="243" t="s">
        <v>1</v>
      </c>
      <c r="N235" s="244" t="s">
        <v>41</v>
      </c>
      <c r="O235" s="82"/>
      <c r="P235" s="198">
        <f>O235*H235</f>
        <v>0</v>
      </c>
      <c r="Q235" s="198">
        <v>0.00077999999999999999</v>
      </c>
      <c r="R235" s="198">
        <f>Q235*H235</f>
        <v>0.00156</v>
      </c>
      <c r="S235" s="198">
        <v>0</v>
      </c>
      <c r="T235" s="199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00" t="s">
        <v>331</v>
      </c>
      <c r="AT235" s="200" t="s">
        <v>378</v>
      </c>
      <c r="AU235" s="200" t="s">
        <v>87</v>
      </c>
      <c r="AY235" s="19" t="s">
        <v>152</v>
      </c>
      <c r="BE235" s="201">
        <f>IF(N235="základná",J235,0)</f>
        <v>0</v>
      </c>
      <c r="BF235" s="201">
        <f>IF(N235="znížená",J235,0)</f>
        <v>0</v>
      </c>
      <c r="BG235" s="201">
        <f>IF(N235="zákl. prenesená",J235,0)</f>
        <v>0</v>
      </c>
      <c r="BH235" s="201">
        <f>IF(N235="zníž. prenesená",J235,0)</f>
        <v>0</v>
      </c>
      <c r="BI235" s="201">
        <f>IF(N235="nulová",J235,0)</f>
        <v>0</v>
      </c>
      <c r="BJ235" s="19" t="s">
        <v>87</v>
      </c>
      <c r="BK235" s="202">
        <f>ROUND(I235*H235,3)</f>
        <v>0</v>
      </c>
      <c r="BL235" s="19" t="s">
        <v>240</v>
      </c>
      <c r="BM235" s="200" t="s">
        <v>1473</v>
      </c>
    </row>
    <row r="236" s="2" customFormat="1" ht="21.75" customHeight="1">
      <c r="A236" s="38"/>
      <c r="B236" s="188"/>
      <c r="C236" s="189" t="s">
        <v>560</v>
      </c>
      <c r="D236" s="189" t="s">
        <v>154</v>
      </c>
      <c r="E236" s="190" t="s">
        <v>1474</v>
      </c>
      <c r="F236" s="191" t="s">
        <v>1475</v>
      </c>
      <c r="G236" s="192" t="s">
        <v>444</v>
      </c>
      <c r="H236" s="193">
        <v>75</v>
      </c>
      <c r="I236" s="194"/>
      <c r="J236" s="193">
        <f>ROUND(I236*H236,3)</f>
        <v>0</v>
      </c>
      <c r="K236" s="195"/>
      <c r="L236" s="39"/>
      <c r="M236" s="196" t="s">
        <v>1</v>
      </c>
      <c r="N236" s="197" t="s">
        <v>41</v>
      </c>
      <c r="O236" s="82"/>
      <c r="P236" s="198">
        <f>O236*H236</f>
        <v>0</v>
      </c>
      <c r="Q236" s="198">
        <v>0.00018652</v>
      </c>
      <c r="R236" s="198">
        <f>Q236*H236</f>
        <v>0.013989</v>
      </c>
      <c r="S236" s="198">
        <v>0</v>
      </c>
      <c r="T236" s="199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00" t="s">
        <v>240</v>
      </c>
      <c r="AT236" s="200" t="s">
        <v>154</v>
      </c>
      <c r="AU236" s="200" t="s">
        <v>87</v>
      </c>
      <c r="AY236" s="19" t="s">
        <v>152</v>
      </c>
      <c r="BE236" s="201">
        <f>IF(N236="základná",J236,0)</f>
        <v>0</v>
      </c>
      <c r="BF236" s="201">
        <f>IF(N236="znížená",J236,0)</f>
        <v>0</v>
      </c>
      <c r="BG236" s="201">
        <f>IF(N236="zákl. prenesená",J236,0)</f>
        <v>0</v>
      </c>
      <c r="BH236" s="201">
        <f>IF(N236="zníž. prenesená",J236,0)</f>
        <v>0</v>
      </c>
      <c r="BI236" s="201">
        <f>IF(N236="nulová",J236,0)</f>
        <v>0</v>
      </c>
      <c r="BJ236" s="19" t="s">
        <v>87</v>
      </c>
      <c r="BK236" s="202">
        <f>ROUND(I236*H236,3)</f>
        <v>0</v>
      </c>
      <c r="BL236" s="19" t="s">
        <v>240</v>
      </c>
      <c r="BM236" s="200" t="s">
        <v>1476</v>
      </c>
    </row>
    <row r="237" s="2" customFormat="1" ht="24.15" customHeight="1">
      <c r="A237" s="38"/>
      <c r="B237" s="188"/>
      <c r="C237" s="189" t="s">
        <v>564</v>
      </c>
      <c r="D237" s="189" t="s">
        <v>154</v>
      </c>
      <c r="E237" s="190" t="s">
        <v>1477</v>
      </c>
      <c r="F237" s="191" t="s">
        <v>1478</v>
      </c>
      <c r="G237" s="192" t="s">
        <v>444</v>
      </c>
      <c r="H237" s="193">
        <v>75</v>
      </c>
      <c r="I237" s="194"/>
      <c r="J237" s="193">
        <f>ROUND(I237*H237,3)</f>
        <v>0</v>
      </c>
      <c r="K237" s="195"/>
      <c r="L237" s="39"/>
      <c r="M237" s="196" t="s">
        <v>1</v>
      </c>
      <c r="N237" s="197" t="s">
        <v>41</v>
      </c>
      <c r="O237" s="82"/>
      <c r="P237" s="198">
        <f>O237*H237</f>
        <v>0</v>
      </c>
      <c r="Q237" s="198">
        <v>1.0000000000000001E-05</v>
      </c>
      <c r="R237" s="198">
        <f>Q237*H237</f>
        <v>0.00075000000000000002</v>
      </c>
      <c r="S237" s="198">
        <v>0</v>
      </c>
      <c r="T237" s="199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00" t="s">
        <v>240</v>
      </c>
      <c r="AT237" s="200" t="s">
        <v>154</v>
      </c>
      <c r="AU237" s="200" t="s">
        <v>87</v>
      </c>
      <c r="AY237" s="19" t="s">
        <v>152</v>
      </c>
      <c r="BE237" s="201">
        <f>IF(N237="základná",J237,0)</f>
        <v>0</v>
      </c>
      <c r="BF237" s="201">
        <f>IF(N237="znížená",J237,0)</f>
        <v>0</v>
      </c>
      <c r="BG237" s="201">
        <f>IF(N237="zákl. prenesená",J237,0)</f>
        <v>0</v>
      </c>
      <c r="BH237" s="201">
        <f>IF(N237="zníž. prenesená",J237,0)</f>
        <v>0</v>
      </c>
      <c r="BI237" s="201">
        <f>IF(N237="nulová",J237,0)</f>
        <v>0</v>
      </c>
      <c r="BJ237" s="19" t="s">
        <v>87</v>
      </c>
      <c r="BK237" s="202">
        <f>ROUND(I237*H237,3)</f>
        <v>0</v>
      </c>
      <c r="BL237" s="19" t="s">
        <v>240</v>
      </c>
      <c r="BM237" s="200" t="s">
        <v>1479</v>
      </c>
    </row>
    <row r="238" s="2" customFormat="1" ht="24.15" customHeight="1">
      <c r="A238" s="38"/>
      <c r="B238" s="188"/>
      <c r="C238" s="189" t="s">
        <v>569</v>
      </c>
      <c r="D238" s="189" t="s">
        <v>154</v>
      </c>
      <c r="E238" s="190" t="s">
        <v>1480</v>
      </c>
      <c r="F238" s="191" t="s">
        <v>1481</v>
      </c>
      <c r="G238" s="192" t="s">
        <v>731</v>
      </c>
      <c r="H238" s="194"/>
      <c r="I238" s="194"/>
      <c r="J238" s="193">
        <f>ROUND(I238*H238,3)</f>
        <v>0</v>
      </c>
      <c r="K238" s="195"/>
      <c r="L238" s="39"/>
      <c r="M238" s="196" t="s">
        <v>1</v>
      </c>
      <c r="N238" s="197" t="s">
        <v>41</v>
      </c>
      <c r="O238" s="82"/>
      <c r="P238" s="198">
        <f>O238*H238</f>
        <v>0</v>
      </c>
      <c r="Q238" s="198">
        <v>0</v>
      </c>
      <c r="R238" s="198">
        <f>Q238*H238</f>
        <v>0</v>
      </c>
      <c r="S238" s="198">
        <v>0</v>
      </c>
      <c r="T238" s="199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00" t="s">
        <v>240</v>
      </c>
      <c r="AT238" s="200" t="s">
        <v>154</v>
      </c>
      <c r="AU238" s="200" t="s">
        <v>87</v>
      </c>
      <c r="AY238" s="19" t="s">
        <v>152</v>
      </c>
      <c r="BE238" s="201">
        <f>IF(N238="základná",J238,0)</f>
        <v>0</v>
      </c>
      <c r="BF238" s="201">
        <f>IF(N238="znížená",J238,0)</f>
        <v>0</v>
      </c>
      <c r="BG238" s="201">
        <f>IF(N238="zákl. prenesená",J238,0)</f>
        <v>0</v>
      </c>
      <c r="BH238" s="201">
        <f>IF(N238="zníž. prenesená",J238,0)</f>
        <v>0</v>
      </c>
      <c r="BI238" s="201">
        <f>IF(N238="nulová",J238,0)</f>
        <v>0</v>
      </c>
      <c r="BJ238" s="19" t="s">
        <v>87</v>
      </c>
      <c r="BK238" s="202">
        <f>ROUND(I238*H238,3)</f>
        <v>0</v>
      </c>
      <c r="BL238" s="19" t="s">
        <v>240</v>
      </c>
      <c r="BM238" s="200" t="s">
        <v>1482</v>
      </c>
    </row>
    <row r="239" s="12" customFormat="1" ht="22.8" customHeight="1">
      <c r="A239" s="12"/>
      <c r="B239" s="175"/>
      <c r="C239" s="12"/>
      <c r="D239" s="176" t="s">
        <v>74</v>
      </c>
      <c r="E239" s="186" t="s">
        <v>1483</v>
      </c>
      <c r="F239" s="186" t="s">
        <v>1484</v>
      </c>
      <c r="G239" s="12"/>
      <c r="H239" s="12"/>
      <c r="I239" s="178"/>
      <c r="J239" s="187">
        <f>BK239</f>
        <v>0</v>
      </c>
      <c r="K239" s="12"/>
      <c r="L239" s="175"/>
      <c r="M239" s="180"/>
      <c r="N239" s="181"/>
      <c r="O239" s="181"/>
      <c r="P239" s="182">
        <f>SUM(P240:P262)</f>
        <v>0</v>
      </c>
      <c r="Q239" s="181"/>
      <c r="R239" s="182">
        <f>SUM(R240:R262)</f>
        <v>0.28614239999999996</v>
      </c>
      <c r="S239" s="181"/>
      <c r="T239" s="183">
        <f>SUM(T240:T262)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176" t="s">
        <v>87</v>
      </c>
      <c r="AT239" s="184" t="s">
        <v>74</v>
      </c>
      <c r="AU239" s="184" t="s">
        <v>79</v>
      </c>
      <c r="AY239" s="176" t="s">
        <v>152</v>
      </c>
      <c r="BK239" s="185">
        <f>SUM(BK240:BK262)</f>
        <v>0</v>
      </c>
    </row>
    <row r="240" s="2" customFormat="1" ht="21.75" customHeight="1">
      <c r="A240" s="38"/>
      <c r="B240" s="188"/>
      <c r="C240" s="189" t="s">
        <v>574</v>
      </c>
      <c r="D240" s="189" t="s">
        <v>154</v>
      </c>
      <c r="E240" s="190" t="s">
        <v>1485</v>
      </c>
      <c r="F240" s="191" t="s">
        <v>1486</v>
      </c>
      <c r="G240" s="192" t="s">
        <v>279</v>
      </c>
      <c r="H240" s="193">
        <v>6</v>
      </c>
      <c r="I240" s="194"/>
      <c r="J240" s="193">
        <f>ROUND(I240*H240,3)</f>
        <v>0</v>
      </c>
      <c r="K240" s="195"/>
      <c r="L240" s="39"/>
      <c r="M240" s="196" t="s">
        <v>1</v>
      </c>
      <c r="N240" s="197" t="s">
        <v>41</v>
      </c>
      <c r="O240" s="82"/>
      <c r="P240" s="198">
        <f>O240*H240</f>
        <v>0</v>
      </c>
      <c r="Q240" s="198">
        <v>0.00028420000000000002</v>
      </c>
      <c r="R240" s="198">
        <f>Q240*H240</f>
        <v>0.0017052</v>
      </c>
      <c r="S240" s="198">
        <v>0</v>
      </c>
      <c r="T240" s="199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00" t="s">
        <v>240</v>
      </c>
      <c r="AT240" s="200" t="s">
        <v>154</v>
      </c>
      <c r="AU240" s="200" t="s">
        <v>87</v>
      </c>
      <c r="AY240" s="19" t="s">
        <v>152</v>
      </c>
      <c r="BE240" s="201">
        <f>IF(N240="základná",J240,0)</f>
        <v>0</v>
      </c>
      <c r="BF240" s="201">
        <f>IF(N240="znížená",J240,0)</f>
        <v>0</v>
      </c>
      <c r="BG240" s="201">
        <f>IF(N240="zákl. prenesená",J240,0)</f>
        <v>0</v>
      </c>
      <c r="BH240" s="201">
        <f>IF(N240="zníž. prenesená",J240,0)</f>
        <v>0</v>
      </c>
      <c r="BI240" s="201">
        <f>IF(N240="nulová",J240,0)</f>
        <v>0</v>
      </c>
      <c r="BJ240" s="19" t="s">
        <v>87</v>
      </c>
      <c r="BK240" s="202">
        <f>ROUND(I240*H240,3)</f>
        <v>0</v>
      </c>
      <c r="BL240" s="19" t="s">
        <v>240</v>
      </c>
      <c r="BM240" s="200" t="s">
        <v>1487</v>
      </c>
    </row>
    <row r="241" s="2" customFormat="1" ht="16.5" customHeight="1">
      <c r="A241" s="38"/>
      <c r="B241" s="188"/>
      <c r="C241" s="235" t="s">
        <v>580</v>
      </c>
      <c r="D241" s="235" t="s">
        <v>378</v>
      </c>
      <c r="E241" s="236" t="s">
        <v>1488</v>
      </c>
      <c r="F241" s="237" t="s">
        <v>1489</v>
      </c>
      <c r="G241" s="238" t="s">
        <v>279</v>
      </c>
      <c r="H241" s="239">
        <v>1</v>
      </c>
      <c r="I241" s="240"/>
      <c r="J241" s="239">
        <f>ROUND(I241*H241,3)</f>
        <v>0</v>
      </c>
      <c r="K241" s="241"/>
      <c r="L241" s="242"/>
      <c r="M241" s="243" t="s">
        <v>1</v>
      </c>
      <c r="N241" s="244" t="s">
        <v>41</v>
      </c>
      <c r="O241" s="82"/>
      <c r="P241" s="198">
        <f>O241*H241</f>
        <v>0</v>
      </c>
      <c r="Q241" s="198">
        <v>0.025499999999999998</v>
      </c>
      <c r="R241" s="198">
        <f>Q241*H241</f>
        <v>0.025499999999999998</v>
      </c>
      <c r="S241" s="198">
        <v>0</v>
      </c>
      <c r="T241" s="199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00" t="s">
        <v>331</v>
      </c>
      <c r="AT241" s="200" t="s">
        <v>378</v>
      </c>
      <c r="AU241" s="200" t="s">
        <v>87</v>
      </c>
      <c r="AY241" s="19" t="s">
        <v>152</v>
      </c>
      <c r="BE241" s="201">
        <f>IF(N241="základná",J241,0)</f>
        <v>0</v>
      </c>
      <c r="BF241" s="201">
        <f>IF(N241="znížená",J241,0)</f>
        <v>0</v>
      </c>
      <c r="BG241" s="201">
        <f>IF(N241="zákl. prenesená",J241,0)</f>
        <v>0</v>
      </c>
      <c r="BH241" s="201">
        <f>IF(N241="zníž. prenesená",J241,0)</f>
        <v>0</v>
      </c>
      <c r="BI241" s="201">
        <f>IF(N241="nulová",J241,0)</f>
        <v>0</v>
      </c>
      <c r="BJ241" s="19" t="s">
        <v>87</v>
      </c>
      <c r="BK241" s="202">
        <f>ROUND(I241*H241,3)</f>
        <v>0</v>
      </c>
      <c r="BL241" s="19" t="s">
        <v>240</v>
      </c>
      <c r="BM241" s="200" t="s">
        <v>1490</v>
      </c>
    </row>
    <row r="242" s="2" customFormat="1" ht="21.75" customHeight="1">
      <c r="A242" s="38"/>
      <c r="B242" s="188"/>
      <c r="C242" s="235" t="s">
        <v>585</v>
      </c>
      <c r="D242" s="235" t="s">
        <v>378</v>
      </c>
      <c r="E242" s="236" t="s">
        <v>1491</v>
      </c>
      <c r="F242" s="237" t="s">
        <v>1492</v>
      </c>
      <c r="G242" s="238" t="s">
        <v>279</v>
      </c>
      <c r="H242" s="239">
        <v>5</v>
      </c>
      <c r="I242" s="240"/>
      <c r="J242" s="239">
        <f>ROUND(I242*H242,3)</f>
        <v>0</v>
      </c>
      <c r="K242" s="241"/>
      <c r="L242" s="242"/>
      <c r="M242" s="243" t="s">
        <v>1</v>
      </c>
      <c r="N242" s="244" t="s">
        <v>41</v>
      </c>
      <c r="O242" s="82"/>
      <c r="P242" s="198">
        <f>O242*H242</f>
        <v>0</v>
      </c>
      <c r="Q242" s="198">
        <v>0.014500000000000001</v>
      </c>
      <c r="R242" s="198">
        <f>Q242*H242</f>
        <v>0.072500000000000009</v>
      </c>
      <c r="S242" s="198">
        <v>0</v>
      </c>
      <c r="T242" s="199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00" t="s">
        <v>331</v>
      </c>
      <c r="AT242" s="200" t="s">
        <v>378</v>
      </c>
      <c r="AU242" s="200" t="s">
        <v>87</v>
      </c>
      <c r="AY242" s="19" t="s">
        <v>152</v>
      </c>
      <c r="BE242" s="201">
        <f>IF(N242="základná",J242,0)</f>
        <v>0</v>
      </c>
      <c r="BF242" s="201">
        <f>IF(N242="znížená",J242,0)</f>
        <v>0</v>
      </c>
      <c r="BG242" s="201">
        <f>IF(N242="zákl. prenesená",J242,0)</f>
        <v>0</v>
      </c>
      <c r="BH242" s="201">
        <f>IF(N242="zníž. prenesená",J242,0)</f>
        <v>0</v>
      </c>
      <c r="BI242" s="201">
        <f>IF(N242="nulová",J242,0)</f>
        <v>0</v>
      </c>
      <c r="BJ242" s="19" t="s">
        <v>87</v>
      </c>
      <c r="BK242" s="202">
        <f>ROUND(I242*H242,3)</f>
        <v>0</v>
      </c>
      <c r="BL242" s="19" t="s">
        <v>240</v>
      </c>
      <c r="BM242" s="200" t="s">
        <v>1493</v>
      </c>
    </row>
    <row r="243" s="2" customFormat="1" ht="24.15" customHeight="1">
      <c r="A243" s="38"/>
      <c r="B243" s="188"/>
      <c r="C243" s="189" t="s">
        <v>589</v>
      </c>
      <c r="D243" s="189" t="s">
        <v>154</v>
      </c>
      <c r="E243" s="190" t="s">
        <v>1494</v>
      </c>
      <c r="F243" s="191" t="s">
        <v>1495</v>
      </c>
      <c r="G243" s="192" t="s">
        <v>279</v>
      </c>
      <c r="H243" s="193">
        <v>6</v>
      </c>
      <c r="I243" s="194"/>
      <c r="J243" s="193">
        <f>ROUND(I243*H243,3)</f>
        <v>0</v>
      </c>
      <c r="K243" s="195"/>
      <c r="L243" s="39"/>
      <c r="M243" s="196" t="s">
        <v>1</v>
      </c>
      <c r="N243" s="197" t="s">
        <v>41</v>
      </c>
      <c r="O243" s="82"/>
      <c r="P243" s="198">
        <f>O243*H243</f>
        <v>0</v>
      </c>
      <c r="Q243" s="198">
        <v>0.0023019999999999998</v>
      </c>
      <c r="R243" s="198">
        <f>Q243*H243</f>
        <v>0.013811999999999998</v>
      </c>
      <c r="S243" s="198">
        <v>0</v>
      </c>
      <c r="T243" s="199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00" t="s">
        <v>240</v>
      </c>
      <c r="AT243" s="200" t="s">
        <v>154</v>
      </c>
      <c r="AU243" s="200" t="s">
        <v>87</v>
      </c>
      <c r="AY243" s="19" t="s">
        <v>152</v>
      </c>
      <c r="BE243" s="201">
        <f>IF(N243="základná",J243,0)</f>
        <v>0</v>
      </c>
      <c r="BF243" s="201">
        <f>IF(N243="znížená",J243,0)</f>
        <v>0</v>
      </c>
      <c r="BG243" s="201">
        <f>IF(N243="zákl. prenesená",J243,0)</f>
        <v>0</v>
      </c>
      <c r="BH243" s="201">
        <f>IF(N243="zníž. prenesená",J243,0)</f>
        <v>0</v>
      </c>
      <c r="BI243" s="201">
        <f>IF(N243="nulová",J243,0)</f>
        <v>0</v>
      </c>
      <c r="BJ243" s="19" t="s">
        <v>87</v>
      </c>
      <c r="BK243" s="202">
        <f>ROUND(I243*H243,3)</f>
        <v>0</v>
      </c>
      <c r="BL243" s="19" t="s">
        <v>240</v>
      </c>
      <c r="BM243" s="200" t="s">
        <v>1496</v>
      </c>
    </row>
    <row r="244" s="2" customFormat="1" ht="16.5" customHeight="1">
      <c r="A244" s="38"/>
      <c r="B244" s="188"/>
      <c r="C244" s="235" t="s">
        <v>593</v>
      </c>
      <c r="D244" s="235" t="s">
        <v>378</v>
      </c>
      <c r="E244" s="236" t="s">
        <v>1497</v>
      </c>
      <c r="F244" s="237" t="s">
        <v>1498</v>
      </c>
      <c r="G244" s="238" t="s">
        <v>1499</v>
      </c>
      <c r="H244" s="239">
        <v>5</v>
      </c>
      <c r="I244" s="240"/>
      <c r="J244" s="239">
        <f>ROUND(I244*H244,3)</f>
        <v>0</v>
      </c>
      <c r="K244" s="241"/>
      <c r="L244" s="242"/>
      <c r="M244" s="243" t="s">
        <v>1</v>
      </c>
      <c r="N244" s="244" t="s">
        <v>41</v>
      </c>
      <c r="O244" s="82"/>
      <c r="P244" s="198">
        <f>O244*H244</f>
        <v>0</v>
      </c>
      <c r="Q244" s="198">
        <v>0.0057999999999999996</v>
      </c>
      <c r="R244" s="198">
        <f>Q244*H244</f>
        <v>0.028999999999999998</v>
      </c>
      <c r="S244" s="198">
        <v>0</v>
      </c>
      <c r="T244" s="199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00" t="s">
        <v>331</v>
      </c>
      <c r="AT244" s="200" t="s">
        <v>378</v>
      </c>
      <c r="AU244" s="200" t="s">
        <v>87</v>
      </c>
      <c r="AY244" s="19" t="s">
        <v>152</v>
      </c>
      <c r="BE244" s="201">
        <f>IF(N244="základná",J244,0)</f>
        <v>0</v>
      </c>
      <c r="BF244" s="201">
        <f>IF(N244="znížená",J244,0)</f>
        <v>0</v>
      </c>
      <c r="BG244" s="201">
        <f>IF(N244="zákl. prenesená",J244,0)</f>
        <v>0</v>
      </c>
      <c r="BH244" s="201">
        <f>IF(N244="zníž. prenesená",J244,0)</f>
        <v>0</v>
      </c>
      <c r="BI244" s="201">
        <f>IF(N244="nulová",J244,0)</f>
        <v>0</v>
      </c>
      <c r="BJ244" s="19" t="s">
        <v>87</v>
      </c>
      <c r="BK244" s="202">
        <f>ROUND(I244*H244,3)</f>
        <v>0</v>
      </c>
      <c r="BL244" s="19" t="s">
        <v>240</v>
      </c>
      <c r="BM244" s="200" t="s">
        <v>1500</v>
      </c>
    </row>
    <row r="245" s="2" customFormat="1" ht="16.5" customHeight="1">
      <c r="A245" s="38"/>
      <c r="B245" s="188"/>
      <c r="C245" s="235" t="s">
        <v>602</v>
      </c>
      <c r="D245" s="235" t="s">
        <v>378</v>
      </c>
      <c r="E245" s="236" t="s">
        <v>1501</v>
      </c>
      <c r="F245" s="237" t="s">
        <v>1502</v>
      </c>
      <c r="G245" s="238" t="s">
        <v>279</v>
      </c>
      <c r="H245" s="239">
        <v>1</v>
      </c>
      <c r="I245" s="240"/>
      <c r="J245" s="239">
        <f>ROUND(I245*H245,3)</f>
        <v>0</v>
      </c>
      <c r="K245" s="241"/>
      <c r="L245" s="242"/>
      <c r="M245" s="243" t="s">
        <v>1</v>
      </c>
      <c r="N245" s="244" t="s">
        <v>41</v>
      </c>
      <c r="O245" s="82"/>
      <c r="P245" s="198">
        <f>O245*H245</f>
        <v>0</v>
      </c>
      <c r="Q245" s="198">
        <v>0.0141</v>
      </c>
      <c r="R245" s="198">
        <f>Q245*H245</f>
        <v>0.0141</v>
      </c>
      <c r="S245" s="198">
        <v>0</v>
      </c>
      <c r="T245" s="199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00" t="s">
        <v>331</v>
      </c>
      <c r="AT245" s="200" t="s">
        <v>378</v>
      </c>
      <c r="AU245" s="200" t="s">
        <v>87</v>
      </c>
      <c r="AY245" s="19" t="s">
        <v>152</v>
      </c>
      <c r="BE245" s="201">
        <f>IF(N245="základná",J245,0)</f>
        <v>0</v>
      </c>
      <c r="BF245" s="201">
        <f>IF(N245="znížená",J245,0)</f>
        <v>0</v>
      </c>
      <c r="BG245" s="201">
        <f>IF(N245="zákl. prenesená",J245,0)</f>
        <v>0</v>
      </c>
      <c r="BH245" s="201">
        <f>IF(N245="zníž. prenesená",J245,0)</f>
        <v>0</v>
      </c>
      <c r="BI245" s="201">
        <f>IF(N245="nulová",J245,0)</f>
        <v>0</v>
      </c>
      <c r="BJ245" s="19" t="s">
        <v>87</v>
      </c>
      <c r="BK245" s="202">
        <f>ROUND(I245*H245,3)</f>
        <v>0</v>
      </c>
      <c r="BL245" s="19" t="s">
        <v>240</v>
      </c>
      <c r="BM245" s="200" t="s">
        <v>1503</v>
      </c>
    </row>
    <row r="246" s="2" customFormat="1" ht="16.5" customHeight="1">
      <c r="A246" s="38"/>
      <c r="B246" s="188"/>
      <c r="C246" s="235" t="s">
        <v>606</v>
      </c>
      <c r="D246" s="235" t="s">
        <v>378</v>
      </c>
      <c r="E246" s="236" t="s">
        <v>1504</v>
      </c>
      <c r="F246" s="237" t="s">
        <v>1505</v>
      </c>
      <c r="G246" s="238" t="s">
        <v>279</v>
      </c>
      <c r="H246" s="239">
        <v>5</v>
      </c>
      <c r="I246" s="240"/>
      <c r="J246" s="239">
        <f>ROUND(I246*H246,3)</f>
        <v>0</v>
      </c>
      <c r="K246" s="241"/>
      <c r="L246" s="242"/>
      <c r="M246" s="243" t="s">
        <v>1</v>
      </c>
      <c r="N246" s="244" t="s">
        <v>41</v>
      </c>
      <c r="O246" s="82"/>
      <c r="P246" s="198">
        <f>O246*H246</f>
        <v>0</v>
      </c>
      <c r="Q246" s="198">
        <v>0.0094999999999999998</v>
      </c>
      <c r="R246" s="198">
        <f>Q246*H246</f>
        <v>0.047500000000000001</v>
      </c>
      <c r="S246" s="198">
        <v>0</v>
      </c>
      <c r="T246" s="199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00" t="s">
        <v>331</v>
      </c>
      <c r="AT246" s="200" t="s">
        <v>378</v>
      </c>
      <c r="AU246" s="200" t="s">
        <v>87</v>
      </c>
      <c r="AY246" s="19" t="s">
        <v>152</v>
      </c>
      <c r="BE246" s="201">
        <f>IF(N246="základná",J246,0)</f>
        <v>0</v>
      </c>
      <c r="BF246" s="201">
        <f>IF(N246="znížená",J246,0)</f>
        <v>0</v>
      </c>
      <c r="BG246" s="201">
        <f>IF(N246="zákl. prenesená",J246,0)</f>
        <v>0</v>
      </c>
      <c r="BH246" s="201">
        <f>IF(N246="zníž. prenesená",J246,0)</f>
        <v>0</v>
      </c>
      <c r="BI246" s="201">
        <f>IF(N246="nulová",J246,0)</f>
        <v>0</v>
      </c>
      <c r="BJ246" s="19" t="s">
        <v>87</v>
      </c>
      <c r="BK246" s="202">
        <f>ROUND(I246*H246,3)</f>
        <v>0</v>
      </c>
      <c r="BL246" s="19" t="s">
        <v>240</v>
      </c>
      <c r="BM246" s="200" t="s">
        <v>1506</v>
      </c>
    </row>
    <row r="247" s="2" customFormat="1" ht="16.5" customHeight="1">
      <c r="A247" s="38"/>
      <c r="B247" s="188"/>
      <c r="C247" s="235" t="s">
        <v>611</v>
      </c>
      <c r="D247" s="235" t="s">
        <v>378</v>
      </c>
      <c r="E247" s="236" t="s">
        <v>1507</v>
      </c>
      <c r="F247" s="237" t="s">
        <v>1508</v>
      </c>
      <c r="G247" s="238" t="s">
        <v>279</v>
      </c>
      <c r="H247" s="239">
        <v>5</v>
      </c>
      <c r="I247" s="240"/>
      <c r="J247" s="239">
        <f>ROUND(I247*H247,3)</f>
        <v>0</v>
      </c>
      <c r="K247" s="241"/>
      <c r="L247" s="242"/>
      <c r="M247" s="243" t="s">
        <v>1</v>
      </c>
      <c r="N247" s="244" t="s">
        <v>41</v>
      </c>
      <c r="O247" s="82"/>
      <c r="P247" s="198">
        <f>O247*H247</f>
        <v>0</v>
      </c>
      <c r="Q247" s="198">
        <v>0.0094000000000000004</v>
      </c>
      <c r="R247" s="198">
        <f>Q247*H247</f>
        <v>0.047</v>
      </c>
      <c r="S247" s="198">
        <v>0</v>
      </c>
      <c r="T247" s="199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00" t="s">
        <v>331</v>
      </c>
      <c r="AT247" s="200" t="s">
        <v>378</v>
      </c>
      <c r="AU247" s="200" t="s">
        <v>87</v>
      </c>
      <c r="AY247" s="19" t="s">
        <v>152</v>
      </c>
      <c r="BE247" s="201">
        <f>IF(N247="základná",J247,0)</f>
        <v>0</v>
      </c>
      <c r="BF247" s="201">
        <f>IF(N247="znížená",J247,0)</f>
        <v>0</v>
      </c>
      <c r="BG247" s="201">
        <f>IF(N247="zákl. prenesená",J247,0)</f>
        <v>0</v>
      </c>
      <c r="BH247" s="201">
        <f>IF(N247="zníž. prenesená",J247,0)</f>
        <v>0</v>
      </c>
      <c r="BI247" s="201">
        <f>IF(N247="nulová",J247,0)</f>
        <v>0</v>
      </c>
      <c r="BJ247" s="19" t="s">
        <v>87</v>
      </c>
      <c r="BK247" s="202">
        <f>ROUND(I247*H247,3)</f>
        <v>0</v>
      </c>
      <c r="BL247" s="19" t="s">
        <v>240</v>
      </c>
      <c r="BM247" s="200" t="s">
        <v>1509</v>
      </c>
    </row>
    <row r="248" s="2" customFormat="1" ht="24.15" customHeight="1">
      <c r="A248" s="38"/>
      <c r="B248" s="188"/>
      <c r="C248" s="189" t="s">
        <v>616</v>
      </c>
      <c r="D248" s="189" t="s">
        <v>154</v>
      </c>
      <c r="E248" s="190" t="s">
        <v>1510</v>
      </c>
      <c r="F248" s="191" t="s">
        <v>1511</v>
      </c>
      <c r="G248" s="192" t="s">
        <v>1499</v>
      </c>
      <c r="H248" s="193">
        <v>6</v>
      </c>
      <c r="I248" s="194"/>
      <c r="J248" s="193">
        <f>ROUND(I248*H248,3)</f>
        <v>0</v>
      </c>
      <c r="K248" s="195"/>
      <c r="L248" s="39"/>
      <c r="M248" s="196" t="s">
        <v>1</v>
      </c>
      <c r="N248" s="197" t="s">
        <v>41</v>
      </c>
      <c r="O248" s="82"/>
      <c r="P248" s="198">
        <f>O248*H248</f>
        <v>0</v>
      </c>
      <c r="Q248" s="198">
        <v>0</v>
      </c>
      <c r="R248" s="198">
        <f>Q248*H248</f>
        <v>0</v>
      </c>
      <c r="S248" s="198">
        <v>0</v>
      </c>
      <c r="T248" s="199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00" t="s">
        <v>240</v>
      </c>
      <c r="AT248" s="200" t="s">
        <v>154</v>
      </c>
      <c r="AU248" s="200" t="s">
        <v>87</v>
      </c>
      <c r="AY248" s="19" t="s">
        <v>152</v>
      </c>
      <c r="BE248" s="201">
        <f>IF(N248="základná",J248,0)</f>
        <v>0</v>
      </c>
      <c r="BF248" s="201">
        <f>IF(N248="znížená",J248,0)</f>
        <v>0</v>
      </c>
      <c r="BG248" s="201">
        <f>IF(N248="zákl. prenesená",J248,0)</f>
        <v>0</v>
      </c>
      <c r="BH248" s="201">
        <f>IF(N248="zníž. prenesená",J248,0)</f>
        <v>0</v>
      </c>
      <c r="BI248" s="201">
        <f>IF(N248="nulová",J248,0)</f>
        <v>0</v>
      </c>
      <c r="BJ248" s="19" t="s">
        <v>87</v>
      </c>
      <c r="BK248" s="202">
        <f>ROUND(I248*H248,3)</f>
        <v>0</v>
      </c>
      <c r="BL248" s="19" t="s">
        <v>240</v>
      </c>
      <c r="BM248" s="200" t="s">
        <v>1512</v>
      </c>
    </row>
    <row r="249" s="2" customFormat="1" ht="16.5" customHeight="1">
      <c r="A249" s="38"/>
      <c r="B249" s="188"/>
      <c r="C249" s="235" t="s">
        <v>620</v>
      </c>
      <c r="D249" s="235" t="s">
        <v>378</v>
      </c>
      <c r="E249" s="236" t="s">
        <v>1513</v>
      </c>
      <c r="F249" s="237" t="s">
        <v>1514</v>
      </c>
      <c r="G249" s="238" t="s">
        <v>279</v>
      </c>
      <c r="H249" s="239">
        <v>1</v>
      </c>
      <c r="I249" s="240"/>
      <c r="J249" s="239">
        <f>ROUND(I249*H249,3)</f>
        <v>0</v>
      </c>
      <c r="K249" s="241"/>
      <c r="L249" s="242"/>
      <c r="M249" s="243" t="s">
        <v>1</v>
      </c>
      <c r="N249" s="244" t="s">
        <v>41</v>
      </c>
      <c r="O249" s="82"/>
      <c r="P249" s="198">
        <f>O249*H249</f>
        <v>0</v>
      </c>
      <c r="Q249" s="198">
        <v>0.0030000000000000001</v>
      </c>
      <c r="R249" s="198">
        <f>Q249*H249</f>
        <v>0.0030000000000000001</v>
      </c>
      <c r="S249" s="198">
        <v>0</v>
      </c>
      <c r="T249" s="199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00" t="s">
        <v>331</v>
      </c>
      <c r="AT249" s="200" t="s">
        <v>378</v>
      </c>
      <c r="AU249" s="200" t="s">
        <v>87</v>
      </c>
      <c r="AY249" s="19" t="s">
        <v>152</v>
      </c>
      <c r="BE249" s="201">
        <f>IF(N249="základná",J249,0)</f>
        <v>0</v>
      </c>
      <c r="BF249" s="201">
        <f>IF(N249="znížená",J249,0)</f>
        <v>0</v>
      </c>
      <c r="BG249" s="201">
        <f>IF(N249="zákl. prenesená",J249,0)</f>
        <v>0</v>
      </c>
      <c r="BH249" s="201">
        <f>IF(N249="zníž. prenesená",J249,0)</f>
        <v>0</v>
      </c>
      <c r="BI249" s="201">
        <f>IF(N249="nulová",J249,0)</f>
        <v>0</v>
      </c>
      <c r="BJ249" s="19" t="s">
        <v>87</v>
      </c>
      <c r="BK249" s="202">
        <f>ROUND(I249*H249,3)</f>
        <v>0</v>
      </c>
      <c r="BL249" s="19" t="s">
        <v>240</v>
      </c>
      <c r="BM249" s="200" t="s">
        <v>1515</v>
      </c>
    </row>
    <row r="250" s="2" customFormat="1" ht="16.5" customHeight="1">
      <c r="A250" s="38"/>
      <c r="B250" s="188"/>
      <c r="C250" s="235" t="s">
        <v>625</v>
      </c>
      <c r="D250" s="235" t="s">
        <v>378</v>
      </c>
      <c r="E250" s="236" t="s">
        <v>1516</v>
      </c>
      <c r="F250" s="237" t="s">
        <v>1517</v>
      </c>
      <c r="G250" s="238" t="s">
        <v>279</v>
      </c>
      <c r="H250" s="239">
        <v>5</v>
      </c>
      <c r="I250" s="240"/>
      <c r="J250" s="239">
        <f>ROUND(I250*H250,3)</f>
        <v>0</v>
      </c>
      <c r="K250" s="241"/>
      <c r="L250" s="242"/>
      <c r="M250" s="243" t="s">
        <v>1</v>
      </c>
      <c r="N250" s="244" t="s">
        <v>41</v>
      </c>
      <c r="O250" s="82"/>
      <c r="P250" s="198">
        <f>O250*H250</f>
        <v>0</v>
      </c>
      <c r="Q250" s="198">
        <v>0.0016999999999999999</v>
      </c>
      <c r="R250" s="198">
        <f>Q250*H250</f>
        <v>0.0084999999999999989</v>
      </c>
      <c r="S250" s="198">
        <v>0</v>
      </c>
      <c r="T250" s="199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00" t="s">
        <v>331</v>
      </c>
      <c r="AT250" s="200" t="s">
        <v>378</v>
      </c>
      <c r="AU250" s="200" t="s">
        <v>87</v>
      </c>
      <c r="AY250" s="19" t="s">
        <v>152</v>
      </c>
      <c r="BE250" s="201">
        <f>IF(N250="základná",J250,0)</f>
        <v>0</v>
      </c>
      <c r="BF250" s="201">
        <f>IF(N250="znížená",J250,0)</f>
        <v>0</v>
      </c>
      <c r="BG250" s="201">
        <f>IF(N250="zákl. prenesená",J250,0)</f>
        <v>0</v>
      </c>
      <c r="BH250" s="201">
        <f>IF(N250="zníž. prenesená",J250,0)</f>
        <v>0</v>
      </c>
      <c r="BI250" s="201">
        <f>IF(N250="nulová",J250,0)</f>
        <v>0</v>
      </c>
      <c r="BJ250" s="19" t="s">
        <v>87</v>
      </c>
      <c r="BK250" s="202">
        <f>ROUND(I250*H250,3)</f>
        <v>0</v>
      </c>
      <c r="BL250" s="19" t="s">
        <v>240</v>
      </c>
      <c r="BM250" s="200" t="s">
        <v>1518</v>
      </c>
    </row>
    <row r="251" s="2" customFormat="1" ht="24.15" customHeight="1">
      <c r="A251" s="38"/>
      <c r="B251" s="188"/>
      <c r="C251" s="189" t="s">
        <v>630</v>
      </c>
      <c r="D251" s="189" t="s">
        <v>154</v>
      </c>
      <c r="E251" s="190" t="s">
        <v>1519</v>
      </c>
      <c r="F251" s="191" t="s">
        <v>1520</v>
      </c>
      <c r="G251" s="192" t="s">
        <v>279</v>
      </c>
      <c r="H251" s="193">
        <v>18</v>
      </c>
      <c r="I251" s="194"/>
      <c r="J251" s="193">
        <f>ROUND(I251*H251,3)</f>
        <v>0</v>
      </c>
      <c r="K251" s="195"/>
      <c r="L251" s="39"/>
      <c r="M251" s="196" t="s">
        <v>1</v>
      </c>
      <c r="N251" s="197" t="s">
        <v>41</v>
      </c>
      <c r="O251" s="82"/>
      <c r="P251" s="198">
        <f>O251*H251</f>
        <v>0</v>
      </c>
      <c r="Q251" s="198">
        <v>0</v>
      </c>
      <c r="R251" s="198">
        <f>Q251*H251</f>
        <v>0</v>
      </c>
      <c r="S251" s="198">
        <v>0</v>
      </c>
      <c r="T251" s="199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00" t="s">
        <v>240</v>
      </c>
      <c r="AT251" s="200" t="s">
        <v>154</v>
      </c>
      <c r="AU251" s="200" t="s">
        <v>87</v>
      </c>
      <c r="AY251" s="19" t="s">
        <v>152</v>
      </c>
      <c r="BE251" s="201">
        <f>IF(N251="základná",J251,0)</f>
        <v>0</v>
      </c>
      <c r="BF251" s="201">
        <f>IF(N251="znížená",J251,0)</f>
        <v>0</v>
      </c>
      <c r="BG251" s="201">
        <f>IF(N251="zákl. prenesená",J251,0)</f>
        <v>0</v>
      </c>
      <c r="BH251" s="201">
        <f>IF(N251="zníž. prenesená",J251,0)</f>
        <v>0</v>
      </c>
      <c r="BI251" s="201">
        <f>IF(N251="nulová",J251,0)</f>
        <v>0</v>
      </c>
      <c r="BJ251" s="19" t="s">
        <v>87</v>
      </c>
      <c r="BK251" s="202">
        <f>ROUND(I251*H251,3)</f>
        <v>0</v>
      </c>
      <c r="BL251" s="19" t="s">
        <v>240</v>
      </c>
      <c r="BM251" s="200" t="s">
        <v>1521</v>
      </c>
    </row>
    <row r="252" s="2" customFormat="1" ht="16.5" customHeight="1">
      <c r="A252" s="38"/>
      <c r="B252" s="188"/>
      <c r="C252" s="235" t="s">
        <v>635</v>
      </c>
      <c r="D252" s="235" t="s">
        <v>378</v>
      </c>
      <c r="E252" s="236" t="s">
        <v>1522</v>
      </c>
      <c r="F252" s="237" t="s">
        <v>1523</v>
      </c>
      <c r="G252" s="238" t="s">
        <v>279</v>
      </c>
      <c r="H252" s="239">
        <v>6</v>
      </c>
      <c r="I252" s="240"/>
      <c r="J252" s="239">
        <f>ROUND(I252*H252,3)</f>
        <v>0</v>
      </c>
      <c r="K252" s="241"/>
      <c r="L252" s="242"/>
      <c r="M252" s="243" t="s">
        <v>1</v>
      </c>
      <c r="N252" s="244" t="s">
        <v>41</v>
      </c>
      <c r="O252" s="82"/>
      <c r="P252" s="198">
        <f>O252*H252</f>
        <v>0</v>
      </c>
      <c r="Q252" s="198">
        <v>0.00020000000000000001</v>
      </c>
      <c r="R252" s="198">
        <f>Q252*H252</f>
        <v>0.0012000000000000001</v>
      </c>
      <c r="S252" s="198">
        <v>0</v>
      </c>
      <c r="T252" s="199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00" t="s">
        <v>331</v>
      </c>
      <c r="AT252" s="200" t="s">
        <v>378</v>
      </c>
      <c r="AU252" s="200" t="s">
        <v>87</v>
      </c>
      <c r="AY252" s="19" t="s">
        <v>152</v>
      </c>
      <c r="BE252" s="201">
        <f>IF(N252="základná",J252,0)</f>
        <v>0</v>
      </c>
      <c r="BF252" s="201">
        <f>IF(N252="znížená",J252,0)</f>
        <v>0</v>
      </c>
      <c r="BG252" s="201">
        <f>IF(N252="zákl. prenesená",J252,0)</f>
        <v>0</v>
      </c>
      <c r="BH252" s="201">
        <f>IF(N252="zníž. prenesená",J252,0)</f>
        <v>0</v>
      </c>
      <c r="BI252" s="201">
        <f>IF(N252="nulová",J252,0)</f>
        <v>0</v>
      </c>
      <c r="BJ252" s="19" t="s">
        <v>87</v>
      </c>
      <c r="BK252" s="202">
        <f>ROUND(I252*H252,3)</f>
        <v>0</v>
      </c>
      <c r="BL252" s="19" t="s">
        <v>240</v>
      </c>
      <c r="BM252" s="200" t="s">
        <v>1524</v>
      </c>
    </row>
    <row r="253" s="2" customFormat="1" ht="16.5" customHeight="1">
      <c r="A253" s="38"/>
      <c r="B253" s="188"/>
      <c r="C253" s="235" t="s">
        <v>639</v>
      </c>
      <c r="D253" s="235" t="s">
        <v>378</v>
      </c>
      <c r="E253" s="236" t="s">
        <v>1525</v>
      </c>
      <c r="F253" s="237" t="s">
        <v>1526</v>
      </c>
      <c r="G253" s="238" t="s">
        <v>279</v>
      </c>
      <c r="H253" s="239">
        <v>6</v>
      </c>
      <c r="I253" s="240"/>
      <c r="J253" s="239">
        <f>ROUND(I253*H253,3)</f>
        <v>0</v>
      </c>
      <c r="K253" s="241"/>
      <c r="L253" s="242"/>
      <c r="M253" s="243" t="s">
        <v>1</v>
      </c>
      <c r="N253" s="244" t="s">
        <v>41</v>
      </c>
      <c r="O253" s="82"/>
      <c r="P253" s="198">
        <f>O253*H253</f>
        <v>0</v>
      </c>
      <c r="Q253" s="198">
        <v>0.00040000000000000002</v>
      </c>
      <c r="R253" s="198">
        <f>Q253*H253</f>
        <v>0.0024000000000000002</v>
      </c>
      <c r="S253" s="198">
        <v>0</v>
      </c>
      <c r="T253" s="199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00" t="s">
        <v>331</v>
      </c>
      <c r="AT253" s="200" t="s">
        <v>378</v>
      </c>
      <c r="AU253" s="200" t="s">
        <v>87</v>
      </c>
      <c r="AY253" s="19" t="s">
        <v>152</v>
      </c>
      <c r="BE253" s="201">
        <f>IF(N253="základná",J253,0)</f>
        <v>0</v>
      </c>
      <c r="BF253" s="201">
        <f>IF(N253="znížená",J253,0)</f>
        <v>0</v>
      </c>
      <c r="BG253" s="201">
        <f>IF(N253="zákl. prenesená",J253,0)</f>
        <v>0</v>
      </c>
      <c r="BH253" s="201">
        <f>IF(N253="zníž. prenesená",J253,0)</f>
        <v>0</v>
      </c>
      <c r="BI253" s="201">
        <f>IF(N253="nulová",J253,0)</f>
        <v>0</v>
      </c>
      <c r="BJ253" s="19" t="s">
        <v>87</v>
      </c>
      <c r="BK253" s="202">
        <f>ROUND(I253*H253,3)</f>
        <v>0</v>
      </c>
      <c r="BL253" s="19" t="s">
        <v>240</v>
      </c>
      <c r="BM253" s="200" t="s">
        <v>1527</v>
      </c>
    </row>
    <row r="254" s="2" customFormat="1" ht="16.5" customHeight="1">
      <c r="A254" s="38"/>
      <c r="B254" s="188"/>
      <c r="C254" s="235" t="s">
        <v>643</v>
      </c>
      <c r="D254" s="235" t="s">
        <v>378</v>
      </c>
      <c r="E254" s="236" t="s">
        <v>1528</v>
      </c>
      <c r="F254" s="237" t="s">
        <v>1529</v>
      </c>
      <c r="G254" s="238" t="s">
        <v>279</v>
      </c>
      <c r="H254" s="239">
        <v>6</v>
      </c>
      <c r="I254" s="240"/>
      <c r="J254" s="239">
        <f>ROUND(I254*H254,3)</f>
        <v>0</v>
      </c>
      <c r="K254" s="241"/>
      <c r="L254" s="242"/>
      <c r="M254" s="243" t="s">
        <v>1</v>
      </c>
      <c r="N254" s="244" t="s">
        <v>41</v>
      </c>
      <c r="O254" s="82"/>
      <c r="P254" s="198">
        <f>O254*H254</f>
        <v>0</v>
      </c>
      <c r="Q254" s="198">
        <v>0.00050000000000000001</v>
      </c>
      <c r="R254" s="198">
        <f>Q254*H254</f>
        <v>0.0030000000000000001</v>
      </c>
      <c r="S254" s="198">
        <v>0</v>
      </c>
      <c r="T254" s="199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00" t="s">
        <v>331</v>
      </c>
      <c r="AT254" s="200" t="s">
        <v>378</v>
      </c>
      <c r="AU254" s="200" t="s">
        <v>87</v>
      </c>
      <c r="AY254" s="19" t="s">
        <v>152</v>
      </c>
      <c r="BE254" s="201">
        <f>IF(N254="základná",J254,0)</f>
        <v>0</v>
      </c>
      <c r="BF254" s="201">
        <f>IF(N254="znížená",J254,0)</f>
        <v>0</v>
      </c>
      <c r="BG254" s="201">
        <f>IF(N254="zákl. prenesená",J254,0)</f>
        <v>0</v>
      </c>
      <c r="BH254" s="201">
        <f>IF(N254="zníž. prenesená",J254,0)</f>
        <v>0</v>
      </c>
      <c r="BI254" s="201">
        <f>IF(N254="nulová",J254,0)</f>
        <v>0</v>
      </c>
      <c r="BJ254" s="19" t="s">
        <v>87</v>
      </c>
      <c r="BK254" s="202">
        <f>ROUND(I254*H254,3)</f>
        <v>0</v>
      </c>
      <c r="BL254" s="19" t="s">
        <v>240</v>
      </c>
      <c r="BM254" s="200" t="s">
        <v>1530</v>
      </c>
    </row>
    <row r="255" s="2" customFormat="1" ht="16.5" customHeight="1">
      <c r="A255" s="38"/>
      <c r="B255" s="188"/>
      <c r="C255" s="189" t="s">
        <v>648</v>
      </c>
      <c r="D255" s="189" t="s">
        <v>154</v>
      </c>
      <c r="E255" s="190" t="s">
        <v>1531</v>
      </c>
      <c r="F255" s="191" t="s">
        <v>1532</v>
      </c>
      <c r="G255" s="192" t="s">
        <v>1499</v>
      </c>
      <c r="H255" s="193">
        <v>18</v>
      </c>
      <c r="I255" s="194"/>
      <c r="J255" s="193">
        <f>ROUND(I255*H255,3)</f>
        <v>0</v>
      </c>
      <c r="K255" s="195"/>
      <c r="L255" s="39"/>
      <c r="M255" s="196" t="s">
        <v>1</v>
      </c>
      <c r="N255" s="197" t="s">
        <v>41</v>
      </c>
      <c r="O255" s="82"/>
      <c r="P255" s="198">
        <f>O255*H255</f>
        <v>0</v>
      </c>
      <c r="Q255" s="198">
        <v>8.0000000000000007E-05</v>
      </c>
      <c r="R255" s="198">
        <f>Q255*H255</f>
        <v>0.0014400000000000001</v>
      </c>
      <c r="S255" s="198">
        <v>0</v>
      </c>
      <c r="T255" s="199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00" t="s">
        <v>240</v>
      </c>
      <c r="AT255" s="200" t="s">
        <v>154</v>
      </c>
      <c r="AU255" s="200" t="s">
        <v>87</v>
      </c>
      <c r="AY255" s="19" t="s">
        <v>152</v>
      </c>
      <c r="BE255" s="201">
        <f>IF(N255="základná",J255,0)</f>
        <v>0</v>
      </c>
      <c r="BF255" s="201">
        <f>IF(N255="znížená",J255,0)</f>
        <v>0</v>
      </c>
      <c r="BG255" s="201">
        <f>IF(N255="zákl. prenesená",J255,0)</f>
        <v>0</v>
      </c>
      <c r="BH255" s="201">
        <f>IF(N255="zníž. prenesená",J255,0)</f>
        <v>0</v>
      </c>
      <c r="BI255" s="201">
        <f>IF(N255="nulová",J255,0)</f>
        <v>0</v>
      </c>
      <c r="BJ255" s="19" t="s">
        <v>87</v>
      </c>
      <c r="BK255" s="202">
        <f>ROUND(I255*H255,3)</f>
        <v>0</v>
      </c>
      <c r="BL255" s="19" t="s">
        <v>240</v>
      </c>
      <c r="BM255" s="200" t="s">
        <v>1533</v>
      </c>
    </row>
    <row r="256" s="2" customFormat="1" ht="16.5" customHeight="1">
      <c r="A256" s="38"/>
      <c r="B256" s="188"/>
      <c r="C256" s="235" t="s">
        <v>652</v>
      </c>
      <c r="D256" s="235" t="s">
        <v>378</v>
      </c>
      <c r="E256" s="236" t="s">
        <v>1534</v>
      </c>
      <c r="F256" s="237" t="s">
        <v>1535</v>
      </c>
      <c r="G256" s="238" t="s">
        <v>279</v>
      </c>
      <c r="H256" s="239">
        <v>18</v>
      </c>
      <c r="I256" s="240"/>
      <c r="J256" s="239">
        <f>ROUND(I256*H256,3)</f>
        <v>0</v>
      </c>
      <c r="K256" s="241"/>
      <c r="L256" s="242"/>
      <c r="M256" s="243" t="s">
        <v>1</v>
      </c>
      <c r="N256" s="244" t="s">
        <v>41</v>
      </c>
      <c r="O256" s="82"/>
      <c r="P256" s="198">
        <f>O256*H256</f>
        <v>0</v>
      </c>
      <c r="Q256" s="198">
        <v>0.00027</v>
      </c>
      <c r="R256" s="198">
        <f>Q256*H256</f>
        <v>0.0048599999999999997</v>
      </c>
      <c r="S256" s="198">
        <v>0</v>
      </c>
      <c r="T256" s="199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00" t="s">
        <v>331</v>
      </c>
      <c r="AT256" s="200" t="s">
        <v>378</v>
      </c>
      <c r="AU256" s="200" t="s">
        <v>87</v>
      </c>
      <c r="AY256" s="19" t="s">
        <v>152</v>
      </c>
      <c r="BE256" s="201">
        <f>IF(N256="základná",J256,0)</f>
        <v>0</v>
      </c>
      <c r="BF256" s="201">
        <f>IF(N256="znížená",J256,0)</f>
        <v>0</v>
      </c>
      <c r="BG256" s="201">
        <f>IF(N256="zákl. prenesená",J256,0)</f>
        <v>0</v>
      </c>
      <c r="BH256" s="201">
        <f>IF(N256="zníž. prenesená",J256,0)</f>
        <v>0</v>
      </c>
      <c r="BI256" s="201">
        <f>IF(N256="nulová",J256,0)</f>
        <v>0</v>
      </c>
      <c r="BJ256" s="19" t="s">
        <v>87</v>
      </c>
      <c r="BK256" s="202">
        <f>ROUND(I256*H256,3)</f>
        <v>0</v>
      </c>
      <c r="BL256" s="19" t="s">
        <v>240</v>
      </c>
      <c r="BM256" s="200" t="s">
        <v>1536</v>
      </c>
    </row>
    <row r="257" s="2" customFormat="1" ht="33" customHeight="1">
      <c r="A257" s="38"/>
      <c r="B257" s="188"/>
      <c r="C257" s="189" t="s">
        <v>656</v>
      </c>
      <c r="D257" s="189" t="s">
        <v>154</v>
      </c>
      <c r="E257" s="190" t="s">
        <v>1537</v>
      </c>
      <c r="F257" s="191" t="s">
        <v>1538</v>
      </c>
      <c r="G257" s="192" t="s">
        <v>279</v>
      </c>
      <c r="H257" s="193">
        <v>6</v>
      </c>
      <c r="I257" s="194"/>
      <c r="J257" s="193">
        <f>ROUND(I257*H257,3)</f>
        <v>0</v>
      </c>
      <c r="K257" s="195"/>
      <c r="L257" s="39"/>
      <c r="M257" s="196" t="s">
        <v>1</v>
      </c>
      <c r="N257" s="197" t="s">
        <v>41</v>
      </c>
      <c r="O257" s="82"/>
      <c r="P257" s="198">
        <f>O257*H257</f>
        <v>0</v>
      </c>
      <c r="Q257" s="198">
        <v>4.1999999999999996E-06</v>
      </c>
      <c r="R257" s="198">
        <f>Q257*H257</f>
        <v>2.5199999999999996E-05</v>
      </c>
      <c r="S257" s="198">
        <v>0</v>
      </c>
      <c r="T257" s="199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00" t="s">
        <v>240</v>
      </c>
      <c r="AT257" s="200" t="s">
        <v>154</v>
      </c>
      <c r="AU257" s="200" t="s">
        <v>87</v>
      </c>
      <c r="AY257" s="19" t="s">
        <v>152</v>
      </c>
      <c r="BE257" s="201">
        <f>IF(N257="základná",J257,0)</f>
        <v>0</v>
      </c>
      <c r="BF257" s="201">
        <f>IF(N257="znížená",J257,0)</f>
        <v>0</v>
      </c>
      <c r="BG257" s="201">
        <f>IF(N257="zákl. prenesená",J257,0)</f>
        <v>0</v>
      </c>
      <c r="BH257" s="201">
        <f>IF(N257="zníž. prenesená",J257,0)</f>
        <v>0</v>
      </c>
      <c r="BI257" s="201">
        <f>IF(N257="nulová",J257,0)</f>
        <v>0</v>
      </c>
      <c r="BJ257" s="19" t="s">
        <v>87</v>
      </c>
      <c r="BK257" s="202">
        <f>ROUND(I257*H257,3)</f>
        <v>0</v>
      </c>
      <c r="BL257" s="19" t="s">
        <v>240</v>
      </c>
      <c r="BM257" s="200" t="s">
        <v>1539</v>
      </c>
    </row>
    <row r="258" s="2" customFormat="1" ht="16.5" customHeight="1">
      <c r="A258" s="38"/>
      <c r="B258" s="188"/>
      <c r="C258" s="235" t="s">
        <v>662</v>
      </c>
      <c r="D258" s="235" t="s">
        <v>378</v>
      </c>
      <c r="E258" s="236" t="s">
        <v>1540</v>
      </c>
      <c r="F258" s="237" t="s">
        <v>1541</v>
      </c>
      <c r="G258" s="238" t="s">
        <v>279</v>
      </c>
      <c r="H258" s="239">
        <v>5</v>
      </c>
      <c r="I258" s="240"/>
      <c r="J258" s="239">
        <f>ROUND(I258*H258,3)</f>
        <v>0</v>
      </c>
      <c r="K258" s="241"/>
      <c r="L258" s="242"/>
      <c r="M258" s="243" t="s">
        <v>1</v>
      </c>
      <c r="N258" s="244" t="s">
        <v>41</v>
      </c>
      <c r="O258" s="82"/>
      <c r="P258" s="198">
        <f>O258*H258</f>
        <v>0</v>
      </c>
      <c r="Q258" s="198">
        <v>0.00148</v>
      </c>
      <c r="R258" s="198">
        <f>Q258*H258</f>
        <v>0.0074000000000000003</v>
      </c>
      <c r="S258" s="198">
        <v>0</v>
      </c>
      <c r="T258" s="199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00" t="s">
        <v>331</v>
      </c>
      <c r="AT258" s="200" t="s">
        <v>378</v>
      </c>
      <c r="AU258" s="200" t="s">
        <v>87</v>
      </c>
      <c r="AY258" s="19" t="s">
        <v>152</v>
      </c>
      <c r="BE258" s="201">
        <f>IF(N258="základná",J258,0)</f>
        <v>0</v>
      </c>
      <c r="BF258" s="201">
        <f>IF(N258="znížená",J258,0)</f>
        <v>0</v>
      </c>
      <c r="BG258" s="201">
        <f>IF(N258="zákl. prenesená",J258,0)</f>
        <v>0</v>
      </c>
      <c r="BH258" s="201">
        <f>IF(N258="zníž. prenesená",J258,0)</f>
        <v>0</v>
      </c>
      <c r="BI258" s="201">
        <f>IF(N258="nulová",J258,0)</f>
        <v>0</v>
      </c>
      <c r="BJ258" s="19" t="s">
        <v>87</v>
      </c>
      <c r="BK258" s="202">
        <f>ROUND(I258*H258,3)</f>
        <v>0</v>
      </c>
      <c r="BL258" s="19" t="s">
        <v>240</v>
      </c>
      <c r="BM258" s="200" t="s">
        <v>1542</v>
      </c>
    </row>
    <row r="259" s="2" customFormat="1" ht="21.75" customHeight="1">
      <c r="A259" s="38"/>
      <c r="B259" s="188"/>
      <c r="C259" s="235" t="s">
        <v>670</v>
      </c>
      <c r="D259" s="235" t="s">
        <v>378</v>
      </c>
      <c r="E259" s="236" t="s">
        <v>1543</v>
      </c>
      <c r="F259" s="237" t="s">
        <v>1544</v>
      </c>
      <c r="G259" s="238" t="s">
        <v>279</v>
      </c>
      <c r="H259" s="239">
        <v>1</v>
      </c>
      <c r="I259" s="240"/>
      <c r="J259" s="239">
        <f>ROUND(I259*H259,3)</f>
        <v>0</v>
      </c>
      <c r="K259" s="241"/>
      <c r="L259" s="242"/>
      <c r="M259" s="243" t="s">
        <v>1</v>
      </c>
      <c r="N259" s="244" t="s">
        <v>41</v>
      </c>
      <c r="O259" s="82"/>
      <c r="P259" s="198">
        <f>O259*H259</f>
        <v>0</v>
      </c>
      <c r="Q259" s="198">
        <v>0.002</v>
      </c>
      <c r="R259" s="198">
        <f>Q259*H259</f>
        <v>0.002</v>
      </c>
      <c r="S259" s="198">
        <v>0</v>
      </c>
      <c r="T259" s="199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00" t="s">
        <v>331</v>
      </c>
      <c r="AT259" s="200" t="s">
        <v>378</v>
      </c>
      <c r="AU259" s="200" t="s">
        <v>87</v>
      </c>
      <c r="AY259" s="19" t="s">
        <v>152</v>
      </c>
      <c r="BE259" s="201">
        <f>IF(N259="základná",J259,0)</f>
        <v>0</v>
      </c>
      <c r="BF259" s="201">
        <f>IF(N259="znížená",J259,0)</f>
        <v>0</v>
      </c>
      <c r="BG259" s="201">
        <f>IF(N259="zákl. prenesená",J259,0)</f>
        <v>0</v>
      </c>
      <c r="BH259" s="201">
        <f>IF(N259="zníž. prenesená",J259,0)</f>
        <v>0</v>
      </c>
      <c r="BI259" s="201">
        <f>IF(N259="nulová",J259,0)</f>
        <v>0</v>
      </c>
      <c r="BJ259" s="19" t="s">
        <v>87</v>
      </c>
      <c r="BK259" s="202">
        <f>ROUND(I259*H259,3)</f>
        <v>0</v>
      </c>
      <c r="BL259" s="19" t="s">
        <v>240</v>
      </c>
      <c r="BM259" s="200" t="s">
        <v>1545</v>
      </c>
    </row>
    <row r="260" s="2" customFormat="1" ht="24.15" customHeight="1">
      <c r="A260" s="38"/>
      <c r="B260" s="188"/>
      <c r="C260" s="189" t="s">
        <v>675</v>
      </c>
      <c r="D260" s="189" t="s">
        <v>154</v>
      </c>
      <c r="E260" s="190" t="s">
        <v>1546</v>
      </c>
      <c r="F260" s="191" t="s">
        <v>1547</v>
      </c>
      <c r="G260" s="192" t="s">
        <v>279</v>
      </c>
      <c r="H260" s="193">
        <v>6</v>
      </c>
      <c r="I260" s="194"/>
      <c r="J260" s="193">
        <f>ROUND(I260*H260,3)</f>
        <v>0</v>
      </c>
      <c r="K260" s="195"/>
      <c r="L260" s="39"/>
      <c r="M260" s="196" t="s">
        <v>1</v>
      </c>
      <c r="N260" s="197" t="s">
        <v>41</v>
      </c>
      <c r="O260" s="82"/>
      <c r="P260" s="198">
        <f>O260*H260</f>
        <v>0</v>
      </c>
      <c r="Q260" s="198">
        <v>0</v>
      </c>
      <c r="R260" s="198">
        <f>Q260*H260</f>
        <v>0</v>
      </c>
      <c r="S260" s="198">
        <v>0</v>
      </c>
      <c r="T260" s="199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00" t="s">
        <v>240</v>
      </c>
      <c r="AT260" s="200" t="s">
        <v>154</v>
      </c>
      <c r="AU260" s="200" t="s">
        <v>87</v>
      </c>
      <c r="AY260" s="19" t="s">
        <v>152</v>
      </c>
      <c r="BE260" s="201">
        <f>IF(N260="základná",J260,0)</f>
        <v>0</v>
      </c>
      <c r="BF260" s="201">
        <f>IF(N260="znížená",J260,0)</f>
        <v>0</v>
      </c>
      <c r="BG260" s="201">
        <f>IF(N260="zákl. prenesená",J260,0)</f>
        <v>0</v>
      </c>
      <c r="BH260" s="201">
        <f>IF(N260="zníž. prenesená",J260,0)</f>
        <v>0</v>
      </c>
      <c r="BI260" s="201">
        <f>IF(N260="nulová",J260,0)</f>
        <v>0</v>
      </c>
      <c r="BJ260" s="19" t="s">
        <v>87</v>
      </c>
      <c r="BK260" s="202">
        <f>ROUND(I260*H260,3)</f>
        <v>0</v>
      </c>
      <c r="BL260" s="19" t="s">
        <v>240</v>
      </c>
      <c r="BM260" s="200" t="s">
        <v>1548</v>
      </c>
    </row>
    <row r="261" s="2" customFormat="1" ht="16.5" customHeight="1">
      <c r="A261" s="38"/>
      <c r="B261" s="188"/>
      <c r="C261" s="235" t="s">
        <v>680</v>
      </c>
      <c r="D261" s="235" t="s">
        <v>378</v>
      </c>
      <c r="E261" s="236" t="s">
        <v>1549</v>
      </c>
      <c r="F261" s="237" t="s">
        <v>1550</v>
      </c>
      <c r="G261" s="238" t="s">
        <v>279</v>
      </c>
      <c r="H261" s="239">
        <v>6</v>
      </c>
      <c r="I261" s="240"/>
      <c r="J261" s="239">
        <f>ROUND(I261*H261,3)</f>
        <v>0</v>
      </c>
      <c r="K261" s="241"/>
      <c r="L261" s="242"/>
      <c r="M261" s="243" t="s">
        <v>1</v>
      </c>
      <c r="N261" s="244" t="s">
        <v>41</v>
      </c>
      <c r="O261" s="82"/>
      <c r="P261" s="198">
        <f>O261*H261</f>
        <v>0</v>
      </c>
      <c r="Q261" s="198">
        <v>0.00020000000000000001</v>
      </c>
      <c r="R261" s="198">
        <f>Q261*H261</f>
        <v>0.0012000000000000001</v>
      </c>
      <c r="S261" s="198">
        <v>0</v>
      </c>
      <c r="T261" s="199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00" t="s">
        <v>331</v>
      </c>
      <c r="AT261" s="200" t="s">
        <v>378</v>
      </c>
      <c r="AU261" s="200" t="s">
        <v>87</v>
      </c>
      <c r="AY261" s="19" t="s">
        <v>152</v>
      </c>
      <c r="BE261" s="201">
        <f>IF(N261="základná",J261,0)</f>
        <v>0</v>
      </c>
      <c r="BF261" s="201">
        <f>IF(N261="znížená",J261,0)</f>
        <v>0</v>
      </c>
      <c r="BG261" s="201">
        <f>IF(N261="zákl. prenesená",J261,0)</f>
        <v>0</v>
      </c>
      <c r="BH261" s="201">
        <f>IF(N261="zníž. prenesená",J261,0)</f>
        <v>0</v>
      </c>
      <c r="BI261" s="201">
        <f>IF(N261="nulová",J261,0)</f>
        <v>0</v>
      </c>
      <c r="BJ261" s="19" t="s">
        <v>87</v>
      </c>
      <c r="BK261" s="202">
        <f>ROUND(I261*H261,3)</f>
        <v>0</v>
      </c>
      <c r="BL261" s="19" t="s">
        <v>240</v>
      </c>
      <c r="BM261" s="200" t="s">
        <v>1551</v>
      </c>
    </row>
    <row r="262" s="2" customFormat="1" ht="24.15" customHeight="1">
      <c r="A262" s="38"/>
      <c r="B262" s="188"/>
      <c r="C262" s="189" t="s">
        <v>685</v>
      </c>
      <c r="D262" s="189" t="s">
        <v>154</v>
      </c>
      <c r="E262" s="190" t="s">
        <v>1552</v>
      </c>
      <c r="F262" s="191" t="s">
        <v>1553</v>
      </c>
      <c r="G262" s="192" t="s">
        <v>731</v>
      </c>
      <c r="H262" s="194"/>
      <c r="I262" s="194"/>
      <c r="J262" s="193">
        <f>ROUND(I262*H262,3)</f>
        <v>0</v>
      </c>
      <c r="K262" s="195"/>
      <c r="L262" s="39"/>
      <c r="M262" s="196" t="s">
        <v>1</v>
      </c>
      <c r="N262" s="197" t="s">
        <v>41</v>
      </c>
      <c r="O262" s="82"/>
      <c r="P262" s="198">
        <f>O262*H262</f>
        <v>0</v>
      </c>
      <c r="Q262" s="198">
        <v>0</v>
      </c>
      <c r="R262" s="198">
        <f>Q262*H262</f>
        <v>0</v>
      </c>
      <c r="S262" s="198">
        <v>0</v>
      </c>
      <c r="T262" s="199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00" t="s">
        <v>240</v>
      </c>
      <c r="AT262" s="200" t="s">
        <v>154</v>
      </c>
      <c r="AU262" s="200" t="s">
        <v>87</v>
      </c>
      <c r="AY262" s="19" t="s">
        <v>152</v>
      </c>
      <c r="BE262" s="201">
        <f>IF(N262="základná",J262,0)</f>
        <v>0</v>
      </c>
      <c r="BF262" s="201">
        <f>IF(N262="znížená",J262,0)</f>
        <v>0</v>
      </c>
      <c r="BG262" s="201">
        <f>IF(N262="zákl. prenesená",J262,0)</f>
        <v>0</v>
      </c>
      <c r="BH262" s="201">
        <f>IF(N262="zníž. prenesená",J262,0)</f>
        <v>0</v>
      </c>
      <c r="BI262" s="201">
        <f>IF(N262="nulová",J262,0)</f>
        <v>0</v>
      </c>
      <c r="BJ262" s="19" t="s">
        <v>87</v>
      </c>
      <c r="BK262" s="202">
        <f>ROUND(I262*H262,3)</f>
        <v>0</v>
      </c>
      <c r="BL262" s="19" t="s">
        <v>240</v>
      </c>
      <c r="BM262" s="200" t="s">
        <v>1554</v>
      </c>
    </row>
    <row r="263" s="12" customFormat="1" ht="25.92" customHeight="1">
      <c r="A263" s="12"/>
      <c r="B263" s="175"/>
      <c r="C263" s="12"/>
      <c r="D263" s="176" t="s">
        <v>74</v>
      </c>
      <c r="E263" s="177" t="s">
        <v>1235</v>
      </c>
      <c r="F263" s="177" t="s">
        <v>1555</v>
      </c>
      <c r="G263" s="12"/>
      <c r="H263" s="12"/>
      <c r="I263" s="178"/>
      <c r="J263" s="179">
        <f>BK263</f>
        <v>0</v>
      </c>
      <c r="K263" s="12"/>
      <c r="L263" s="175"/>
      <c r="M263" s="180"/>
      <c r="N263" s="181"/>
      <c r="O263" s="181"/>
      <c r="P263" s="182">
        <f>P264+P266</f>
        <v>0</v>
      </c>
      <c r="Q263" s="181"/>
      <c r="R263" s="182">
        <f>R264+R266</f>
        <v>0</v>
      </c>
      <c r="S263" s="181"/>
      <c r="T263" s="183">
        <f>T264+T266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176" t="s">
        <v>181</v>
      </c>
      <c r="AT263" s="184" t="s">
        <v>74</v>
      </c>
      <c r="AU263" s="184" t="s">
        <v>75</v>
      </c>
      <c r="AY263" s="176" t="s">
        <v>152</v>
      </c>
      <c r="BK263" s="185">
        <f>BK264+BK266</f>
        <v>0</v>
      </c>
    </row>
    <row r="264" s="12" customFormat="1" ht="22.8" customHeight="1">
      <c r="A264" s="12"/>
      <c r="B264" s="175"/>
      <c r="C264" s="12"/>
      <c r="D264" s="176" t="s">
        <v>74</v>
      </c>
      <c r="E264" s="186" t="s">
        <v>1244</v>
      </c>
      <c r="F264" s="186" t="s">
        <v>1245</v>
      </c>
      <c r="G264" s="12"/>
      <c r="H264" s="12"/>
      <c r="I264" s="178"/>
      <c r="J264" s="187">
        <f>BK264</f>
        <v>0</v>
      </c>
      <c r="K264" s="12"/>
      <c r="L264" s="175"/>
      <c r="M264" s="180"/>
      <c r="N264" s="181"/>
      <c r="O264" s="181"/>
      <c r="P264" s="182">
        <f>P265</f>
        <v>0</v>
      </c>
      <c r="Q264" s="181"/>
      <c r="R264" s="182">
        <f>R265</f>
        <v>0</v>
      </c>
      <c r="S264" s="181"/>
      <c r="T264" s="183">
        <f>T265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76" t="s">
        <v>181</v>
      </c>
      <c r="AT264" s="184" t="s">
        <v>74</v>
      </c>
      <c r="AU264" s="184" t="s">
        <v>79</v>
      </c>
      <c r="AY264" s="176" t="s">
        <v>152</v>
      </c>
      <c r="BK264" s="185">
        <f>BK265</f>
        <v>0</v>
      </c>
    </row>
    <row r="265" s="2" customFormat="1" ht="49.05" customHeight="1">
      <c r="A265" s="38"/>
      <c r="B265" s="188"/>
      <c r="C265" s="189" t="s">
        <v>690</v>
      </c>
      <c r="D265" s="189" t="s">
        <v>154</v>
      </c>
      <c r="E265" s="190" t="s">
        <v>1247</v>
      </c>
      <c r="F265" s="191" t="s">
        <v>1556</v>
      </c>
      <c r="G265" s="192" t="s">
        <v>750</v>
      </c>
      <c r="H265" s="193">
        <v>1</v>
      </c>
      <c r="I265" s="194"/>
      <c r="J265" s="193">
        <f>ROUND(I265*H265,3)</f>
        <v>0</v>
      </c>
      <c r="K265" s="195"/>
      <c r="L265" s="39"/>
      <c r="M265" s="196" t="s">
        <v>1</v>
      </c>
      <c r="N265" s="197" t="s">
        <v>41</v>
      </c>
      <c r="O265" s="82"/>
      <c r="P265" s="198">
        <f>O265*H265</f>
        <v>0</v>
      </c>
      <c r="Q265" s="198">
        <v>0</v>
      </c>
      <c r="R265" s="198">
        <f>Q265*H265</f>
        <v>0</v>
      </c>
      <c r="S265" s="198">
        <v>0</v>
      </c>
      <c r="T265" s="199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00" t="s">
        <v>1242</v>
      </c>
      <c r="AT265" s="200" t="s">
        <v>154</v>
      </c>
      <c r="AU265" s="200" t="s">
        <v>87</v>
      </c>
      <c r="AY265" s="19" t="s">
        <v>152</v>
      </c>
      <c r="BE265" s="201">
        <f>IF(N265="základná",J265,0)</f>
        <v>0</v>
      </c>
      <c r="BF265" s="201">
        <f>IF(N265="znížená",J265,0)</f>
        <v>0</v>
      </c>
      <c r="BG265" s="201">
        <f>IF(N265="zákl. prenesená",J265,0)</f>
        <v>0</v>
      </c>
      <c r="BH265" s="201">
        <f>IF(N265="zníž. prenesená",J265,0)</f>
        <v>0</v>
      </c>
      <c r="BI265" s="201">
        <f>IF(N265="nulová",J265,0)</f>
        <v>0</v>
      </c>
      <c r="BJ265" s="19" t="s">
        <v>87</v>
      </c>
      <c r="BK265" s="202">
        <f>ROUND(I265*H265,3)</f>
        <v>0</v>
      </c>
      <c r="BL265" s="19" t="s">
        <v>1242</v>
      </c>
      <c r="BM265" s="200" t="s">
        <v>1557</v>
      </c>
    </row>
    <row r="266" s="12" customFormat="1" ht="22.8" customHeight="1">
      <c r="A266" s="12"/>
      <c r="B266" s="175"/>
      <c r="C266" s="12"/>
      <c r="D266" s="176" t="s">
        <v>74</v>
      </c>
      <c r="E266" s="186" t="s">
        <v>1558</v>
      </c>
      <c r="F266" s="186" t="s">
        <v>1559</v>
      </c>
      <c r="G266" s="12"/>
      <c r="H266" s="12"/>
      <c r="I266" s="178"/>
      <c r="J266" s="187">
        <f>BK266</f>
        <v>0</v>
      </c>
      <c r="K266" s="12"/>
      <c r="L266" s="175"/>
      <c r="M266" s="180"/>
      <c r="N266" s="181"/>
      <c r="O266" s="181"/>
      <c r="P266" s="182">
        <f>P267</f>
        <v>0</v>
      </c>
      <c r="Q266" s="181"/>
      <c r="R266" s="182">
        <f>R267</f>
        <v>0</v>
      </c>
      <c r="S266" s="181"/>
      <c r="T266" s="183">
        <f>T267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176" t="s">
        <v>181</v>
      </c>
      <c r="AT266" s="184" t="s">
        <v>74</v>
      </c>
      <c r="AU266" s="184" t="s">
        <v>79</v>
      </c>
      <c r="AY266" s="176" t="s">
        <v>152</v>
      </c>
      <c r="BK266" s="185">
        <f>BK267</f>
        <v>0</v>
      </c>
    </row>
    <row r="267" s="2" customFormat="1" ht="37.8" customHeight="1">
      <c r="A267" s="38"/>
      <c r="B267" s="188"/>
      <c r="C267" s="189" t="s">
        <v>694</v>
      </c>
      <c r="D267" s="189" t="s">
        <v>154</v>
      </c>
      <c r="E267" s="190" t="s">
        <v>1560</v>
      </c>
      <c r="F267" s="191" t="s">
        <v>1561</v>
      </c>
      <c r="G267" s="192" t="s">
        <v>750</v>
      </c>
      <c r="H267" s="193">
        <v>1</v>
      </c>
      <c r="I267" s="194"/>
      <c r="J267" s="193">
        <f>ROUND(I267*H267,3)</f>
        <v>0</v>
      </c>
      <c r="K267" s="195"/>
      <c r="L267" s="39"/>
      <c r="M267" s="249" t="s">
        <v>1</v>
      </c>
      <c r="N267" s="250" t="s">
        <v>41</v>
      </c>
      <c r="O267" s="251"/>
      <c r="P267" s="252">
        <f>O267*H267</f>
        <v>0</v>
      </c>
      <c r="Q267" s="252">
        <v>0</v>
      </c>
      <c r="R267" s="252">
        <f>Q267*H267</f>
        <v>0</v>
      </c>
      <c r="S267" s="252">
        <v>0</v>
      </c>
      <c r="T267" s="253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00" t="s">
        <v>1242</v>
      </c>
      <c r="AT267" s="200" t="s">
        <v>154</v>
      </c>
      <c r="AU267" s="200" t="s">
        <v>87</v>
      </c>
      <c r="AY267" s="19" t="s">
        <v>152</v>
      </c>
      <c r="BE267" s="201">
        <f>IF(N267="základná",J267,0)</f>
        <v>0</v>
      </c>
      <c r="BF267" s="201">
        <f>IF(N267="znížená",J267,0)</f>
        <v>0</v>
      </c>
      <c r="BG267" s="201">
        <f>IF(N267="zákl. prenesená",J267,0)</f>
        <v>0</v>
      </c>
      <c r="BH267" s="201">
        <f>IF(N267="zníž. prenesená",J267,0)</f>
        <v>0</v>
      </c>
      <c r="BI267" s="201">
        <f>IF(N267="nulová",J267,0)</f>
        <v>0</v>
      </c>
      <c r="BJ267" s="19" t="s">
        <v>87</v>
      </c>
      <c r="BK267" s="202">
        <f>ROUND(I267*H267,3)</f>
        <v>0</v>
      </c>
      <c r="BL267" s="19" t="s">
        <v>1242</v>
      </c>
      <c r="BM267" s="200" t="s">
        <v>1562</v>
      </c>
    </row>
    <row r="268" s="2" customFormat="1" ht="6.96" customHeight="1">
      <c r="A268" s="38"/>
      <c r="B268" s="65"/>
      <c r="C268" s="66"/>
      <c r="D268" s="66"/>
      <c r="E268" s="66"/>
      <c r="F268" s="66"/>
      <c r="G268" s="66"/>
      <c r="H268" s="66"/>
      <c r="I268" s="66"/>
      <c r="J268" s="66"/>
      <c r="K268" s="66"/>
      <c r="L268" s="39"/>
      <c r="M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</row>
  </sheetData>
  <autoFilter ref="C135:K26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4:H124"/>
    <mergeCell ref="E126:H126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75</v>
      </c>
    </row>
    <row r="4" s="1" customFormat="1" ht="24.96" customHeight="1">
      <c r="B4" s="22"/>
      <c r="D4" s="23" t="s">
        <v>100</v>
      </c>
      <c r="L4" s="22"/>
      <c r="M4" s="133" t="s">
        <v>9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14</v>
      </c>
      <c r="L6" s="22"/>
    </row>
    <row r="7" s="1" customFormat="1" ht="16.5" customHeight="1">
      <c r="B7" s="22"/>
      <c r="E7" s="134" t="str">
        <f>'Rekapitulácia stavby'!K6</f>
        <v>Prístavba k existujúcemu objektu MŠ Borovce</v>
      </c>
      <c r="F7" s="32"/>
      <c r="G7" s="32"/>
      <c r="H7" s="32"/>
      <c r="L7" s="22"/>
    </row>
    <row r="8" s="1" customFormat="1" ht="12" customHeight="1">
      <c r="B8" s="22"/>
      <c r="D8" s="32" t="s">
        <v>101</v>
      </c>
      <c r="L8" s="22"/>
    </row>
    <row r="9" s="2" customFormat="1" ht="16.5" customHeight="1">
      <c r="A9" s="38"/>
      <c r="B9" s="39"/>
      <c r="C9" s="38"/>
      <c r="D9" s="38"/>
      <c r="E9" s="134" t="s">
        <v>102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103</v>
      </c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30" customHeight="1">
      <c r="A11" s="38"/>
      <c r="B11" s="39"/>
      <c r="C11" s="38"/>
      <c r="D11" s="38"/>
      <c r="E11" s="72" t="s">
        <v>1563</v>
      </c>
      <c r="F11" s="38"/>
      <c r="G11" s="38"/>
      <c r="H11" s="38"/>
      <c r="I11" s="38"/>
      <c r="J11" s="38"/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16</v>
      </c>
      <c r="E13" s="38"/>
      <c r="F13" s="27" t="s">
        <v>1</v>
      </c>
      <c r="G13" s="38"/>
      <c r="H13" s="38"/>
      <c r="I13" s="32" t="s">
        <v>17</v>
      </c>
      <c r="J13" s="27" t="s">
        <v>1</v>
      </c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18</v>
      </c>
      <c r="E14" s="38"/>
      <c r="F14" s="27" t="s">
        <v>19</v>
      </c>
      <c r="G14" s="38"/>
      <c r="H14" s="38"/>
      <c r="I14" s="32" t="s">
        <v>20</v>
      </c>
      <c r="J14" s="74" t="str">
        <f>'Rekapitulácia stavby'!AN8</f>
        <v>27. 9. 2022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22</v>
      </c>
      <c r="E16" s="38"/>
      <c r="F16" s="38"/>
      <c r="G16" s="38"/>
      <c r="H16" s="38"/>
      <c r="I16" s="32" t="s">
        <v>23</v>
      </c>
      <c r="J16" s="27" t="s">
        <v>1</v>
      </c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24</v>
      </c>
      <c r="F17" s="38"/>
      <c r="G17" s="38"/>
      <c r="H17" s="38"/>
      <c r="I17" s="32" t="s">
        <v>25</v>
      </c>
      <c r="J17" s="27" t="s">
        <v>1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26</v>
      </c>
      <c r="E19" s="38"/>
      <c r="F19" s="38"/>
      <c r="G19" s="38"/>
      <c r="H19" s="38"/>
      <c r="I19" s="32" t="s">
        <v>23</v>
      </c>
      <c r="J19" s="33" t="str">
        <f>'Rekapitulácia stavby'!AN13</f>
        <v>Vyplň údaj</v>
      </c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'Rekapitulácia stavby'!E14</f>
        <v>Vyplň údaj</v>
      </c>
      <c r="F20" s="27"/>
      <c r="G20" s="27"/>
      <c r="H20" s="27"/>
      <c r="I20" s="32" t="s">
        <v>25</v>
      </c>
      <c r="J20" s="33" t="str">
        <f>'Rekapitulácia stavby'!AN14</f>
        <v>Vyplň údaj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28</v>
      </c>
      <c r="E22" s="38"/>
      <c r="F22" s="38"/>
      <c r="G22" s="38"/>
      <c r="H22" s="38"/>
      <c r="I22" s="32" t="s">
        <v>23</v>
      </c>
      <c r="J22" s="27" t="str">
        <f>IF('Rekapitulácia stavby'!AN16="","",'Rekapitulácia stavby'!AN16)</f>
        <v/>
      </c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IF('Rekapitulácia stavby'!E17="","",'Rekapitulácia stavby'!E17)</f>
        <v>Ing.arch.Libor Chmelár</v>
      </c>
      <c r="F23" s="38"/>
      <c r="G23" s="38"/>
      <c r="H23" s="38"/>
      <c r="I23" s="32" t="s">
        <v>25</v>
      </c>
      <c r="J23" s="27" t="str">
        <f>IF('Rekapitulácia stavby'!AN17="","",'Rekapitulácia stavby'!AN17)</f>
        <v/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32</v>
      </c>
      <c r="E25" s="38"/>
      <c r="F25" s="38"/>
      <c r="G25" s="38"/>
      <c r="H25" s="38"/>
      <c r="I25" s="32" t="s">
        <v>23</v>
      </c>
      <c r="J25" s="27" t="str">
        <f>IF('Rekapitulácia stavby'!AN19="","",'Rekapitulácia stavby'!AN19)</f>
        <v/>
      </c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IF('Rekapitulácia stavby'!E20="","",'Rekapitulácia stavby'!E20)</f>
        <v xml:space="preserve"> </v>
      </c>
      <c r="F26" s="38"/>
      <c r="G26" s="38"/>
      <c r="H26" s="38"/>
      <c r="I26" s="32" t="s">
        <v>25</v>
      </c>
      <c r="J26" s="27" t="str">
        <f>IF('Rekapitulácia stavby'!AN20="","",'Rekapitulácia stavby'!AN20)</f>
        <v/>
      </c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60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34</v>
      </c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5"/>
      <c r="B29" s="136"/>
      <c r="C29" s="135"/>
      <c r="D29" s="135"/>
      <c r="E29" s="36" t="s">
        <v>1</v>
      </c>
      <c r="F29" s="36"/>
      <c r="G29" s="36"/>
      <c r="H29" s="36"/>
      <c r="I29" s="135"/>
      <c r="J29" s="135"/>
      <c r="K29" s="135"/>
      <c r="L29" s="137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8" t="s">
        <v>35</v>
      </c>
      <c r="E32" s="38"/>
      <c r="F32" s="38"/>
      <c r="G32" s="38"/>
      <c r="H32" s="38"/>
      <c r="I32" s="38"/>
      <c r="J32" s="101">
        <f>ROUND(J129, 2)</f>
        <v>0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5"/>
      <c r="E33" s="95"/>
      <c r="F33" s="95"/>
      <c r="G33" s="95"/>
      <c r="H33" s="95"/>
      <c r="I33" s="95"/>
      <c r="J33" s="95"/>
      <c r="K33" s="95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37</v>
      </c>
      <c r="G34" s="38"/>
      <c r="H34" s="38"/>
      <c r="I34" s="43" t="s">
        <v>36</v>
      </c>
      <c r="J34" s="43" t="s">
        <v>38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9" t="s">
        <v>39</v>
      </c>
      <c r="E35" s="45" t="s">
        <v>40</v>
      </c>
      <c r="F35" s="140">
        <f>ROUND((SUM(BE129:BE206)),  2)</f>
        <v>0</v>
      </c>
      <c r="G35" s="141"/>
      <c r="H35" s="141"/>
      <c r="I35" s="142">
        <v>0.20000000000000001</v>
      </c>
      <c r="J35" s="140">
        <f>ROUND(((SUM(BE129:BE206))*I35),  2)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45" t="s">
        <v>41</v>
      </c>
      <c r="F36" s="140">
        <f>ROUND((SUM(BF129:BF206)),  2)</f>
        <v>0</v>
      </c>
      <c r="G36" s="141"/>
      <c r="H36" s="141"/>
      <c r="I36" s="142">
        <v>0.20000000000000001</v>
      </c>
      <c r="J36" s="140">
        <f>ROUND(((SUM(BF129:BF206))*I36),  2)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42</v>
      </c>
      <c r="F37" s="143">
        <f>ROUND((SUM(BG129:BG206)),  2)</f>
        <v>0</v>
      </c>
      <c r="G37" s="38"/>
      <c r="H37" s="38"/>
      <c r="I37" s="144">
        <v>0.20000000000000001</v>
      </c>
      <c r="J37" s="143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43</v>
      </c>
      <c r="F38" s="143">
        <f>ROUND((SUM(BH129:BH206)),  2)</f>
        <v>0</v>
      </c>
      <c r="G38" s="38"/>
      <c r="H38" s="38"/>
      <c r="I38" s="144">
        <v>0.20000000000000001</v>
      </c>
      <c r="J38" s="143">
        <f>0</f>
        <v>0</v>
      </c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45" t="s">
        <v>44</v>
      </c>
      <c r="F39" s="140">
        <f>ROUND((SUM(BI129:BI206)),  2)</f>
        <v>0</v>
      </c>
      <c r="G39" s="141"/>
      <c r="H39" s="141"/>
      <c r="I39" s="142">
        <v>0</v>
      </c>
      <c r="J39" s="140">
        <f>0</f>
        <v>0</v>
      </c>
      <c r="K39" s="38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45"/>
      <c r="D41" s="146" t="s">
        <v>45</v>
      </c>
      <c r="E41" s="86"/>
      <c r="F41" s="86"/>
      <c r="G41" s="147" t="s">
        <v>46</v>
      </c>
      <c r="H41" s="148" t="s">
        <v>47</v>
      </c>
      <c r="I41" s="86"/>
      <c r="J41" s="149">
        <f>SUM(J32:J39)</f>
        <v>0</v>
      </c>
      <c r="K41" s="150"/>
      <c r="L41" s="60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60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48</v>
      </c>
      <c r="E50" s="62"/>
      <c r="F50" s="62"/>
      <c r="G50" s="61" t="s">
        <v>49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50</v>
      </c>
      <c r="E61" s="41"/>
      <c r="F61" s="151" t="s">
        <v>51</v>
      </c>
      <c r="G61" s="63" t="s">
        <v>50</v>
      </c>
      <c r="H61" s="41"/>
      <c r="I61" s="41"/>
      <c r="J61" s="152" t="s">
        <v>51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52</v>
      </c>
      <c r="E65" s="64"/>
      <c r="F65" s="64"/>
      <c r="G65" s="61" t="s">
        <v>53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50</v>
      </c>
      <c r="E76" s="41"/>
      <c r="F76" s="151" t="s">
        <v>51</v>
      </c>
      <c r="G76" s="63" t="s">
        <v>50</v>
      </c>
      <c r="H76" s="41"/>
      <c r="I76" s="41"/>
      <c r="J76" s="152" t="s">
        <v>51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14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4" t="str">
        <f>E7</f>
        <v>Prístavba k existujúcemu objektu MŠ Borovce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101</v>
      </c>
      <c r="L86" s="22"/>
    </row>
    <row r="87" s="2" customFormat="1" ht="16.5" customHeight="1">
      <c r="A87" s="38"/>
      <c r="B87" s="39"/>
      <c r="C87" s="38"/>
      <c r="D87" s="38"/>
      <c r="E87" s="134" t="s">
        <v>102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103</v>
      </c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30" customHeight="1">
      <c r="A89" s="38"/>
      <c r="B89" s="39"/>
      <c r="C89" s="38"/>
      <c r="D89" s="38"/>
      <c r="E89" s="72" t="str">
        <f>E11</f>
        <v>1-3 - SO 101 - Prístavba k existujúcemu objektu MŠ - Vykurovanie</v>
      </c>
      <c r="F89" s="38"/>
      <c r="G89" s="38"/>
      <c r="H89" s="38"/>
      <c r="I89" s="38"/>
      <c r="J89" s="38"/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18</v>
      </c>
      <c r="D91" s="38"/>
      <c r="E91" s="38"/>
      <c r="F91" s="27" t="str">
        <f>F14</f>
        <v>Borovce p.č.11,12</v>
      </c>
      <c r="G91" s="38"/>
      <c r="H91" s="38"/>
      <c r="I91" s="32" t="s">
        <v>20</v>
      </c>
      <c r="J91" s="74" t="str">
        <f>IF(J14="","",J14)</f>
        <v>27. 9. 2022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22</v>
      </c>
      <c r="D93" s="38"/>
      <c r="E93" s="38"/>
      <c r="F93" s="27" t="str">
        <f>E17</f>
        <v>Obec Borovce</v>
      </c>
      <c r="G93" s="38"/>
      <c r="H93" s="38"/>
      <c r="I93" s="32" t="s">
        <v>28</v>
      </c>
      <c r="J93" s="36" t="str">
        <f>E23</f>
        <v>Ing.arch.Libor Chmelár</v>
      </c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26</v>
      </c>
      <c r="D94" s="38"/>
      <c r="E94" s="38"/>
      <c r="F94" s="27" t="str">
        <f>IF(E20="","",E20)</f>
        <v>Vyplň údaj</v>
      </c>
      <c r="G94" s="38"/>
      <c r="H94" s="38"/>
      <c r="I94" s="32" t="s">
        <v>32</v>
      </c>
      <c r="J94" s="36" t="str">
        <f>E26</f>
        <v xml:space="preserve"> </v>
      </c>
      <c r="K94" s="38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53" t="s">
        <v>106</v>
      </c>
      <c r="D96" s="145"/>
      <c r="E96" s="145"/>
      <c r="F96" s="145"/>
      <c r="G96" s="145"/>
      <c r="H96" s="145"/>
      <c r="I96" s="145"/>
      <c r="J96" s="154" t="s">
        <v>107</v>
      </c>
      <c r="K96" s="145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60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55" t="s">
        <v>108</v>
      </c>
      <c r="D98" s="38"/>
      <c r="E98" s="38"/>
      <c r="F98" s="38"/>
      <c r="G98" s="38"/>
      <c r="H98" s="38"/>
      <c r="I98" s="38"/>
      <c r="J98" s="101">
        <f>J129</f>
        <v>0</v>
      </c>
      <c r="K98" s="38"/>
      <c r="L98" s="60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109</v>
      </c>
    </row>
    <row r="99" s="9" customFormat="1" ht="24.96" customHeight="1">
      <c r="A99" s="9"/>
      <c r="B99" s="156"/>
      <c r="C99" s="9"/>
      <c r="D99" s="157" t="s">
        <v>119</v>
      </c>
      <c r="E99" s="158"/>
      <c r="F99" s="158"/>
      <c r="G99" s="158"/>
      <c r="H99" s="158"/>
      <c r="I99" s="158"/>
      <c r="J99" s="159">
        <f>J130</f>
        <v>0</v>
      </c>
      <c r="K99" s="9"/>
      <c r="L99" s="15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60"/>
      <c r="C100" s="10"/>
      <c r="D100" s="161" t="s">
        <v>122</v>
      </c>
      <c r="E100" s="162"/>
      <c r="F100" s="162"/>
      <c r="G100" s="162"/>
      <c r="H100" s="162"/>
      <c r="I100" s="162"/>
      <c r="J100" s="163">
        <f>J131</f>
        <v>0</v>
      </c>
      <c r="K100" s="10"/>
      <c r="L100" s="16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60"/>
      <c r="C101" s="10"/>
      <c r="D101" s="161" t="s">
        <v>1564</v>
      </c>
      <c r="E101" s="162"/>
      <c r="F101" s="162"/>
      <c r="G101" s="162"/>
      <c r="H101" s="162"/>
      <c r="I101" s="162"/>
      <c r="J101" s="163">
        <f>J137</f>
        <v>0</v>
      </c>
      <c r="K101" s="10"/>
      <c r="L101" s="16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60"/>
      <c r="C102" s="10"/>
      <c r="D102" s="161" t="s">
        <v>1565</v>
      </c>
      <c r="E102" s="162"/>
      <c r="F102" s="162"/>
      <c r="G102" s="162"/>
      <c r="H102" s="162"/>
      <c r="I102" s="162"/>
      <c r="J102" s="163">
        <f>J152</f>
        <v>0</v>
      </c>
      <c r="K102" s="10"/>
      <c r="L102" s="16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60"/>
      <c r="C103" s="10"/>
      <c r="D103" s="161" t="s">
        <v>1566</v>
      </c>
      <c r="E103" s="162"/>
      <c r="F103" s="162"/>
      <c r="G103" s="162"/>
      <c r="H103" s="162"/>
      <c r="I103" s="162"/>
      <c r="J103" s="163">
        <f>J165</f>
        <v>0</v>
      </c>
      <c r="K103" s="10"/>
      <c r="L103" s="16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60"/>
      <c r="C104" s="10"/>
      <c r="D104" s="161" t="s">
        <v>1567</v>
      </c>
      <c r="E104" s="162"/>
      <c r="F104" s="162"/>
      <c r="G104" s="162"/>
      <c r="H104" s="162"/>
      <c r="I104" s="162"/>
      <c r="J104" s="163">
        <f>J183</f>
        <v>0</v>
      </c>
      <c r="K104" s="10"/>
      <c r="L104" s="16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60"/>
      <c r="C105" s="10"/>
      <c r="D105" s="161" t="s">
        <v>1568</v>
      </c>
      <c r="E105" s="162"/>
      <c r="F105" s="162"/>
      <c r="G105" s="162"/>
      <c r="H105" s="162"/>
      <c r="I105" s="162"/>
      <c r="J105" s="163">
        <f>J197</f>
        <v>0</v>
      </c>
      <c r="K105" s="10"/>
      <c r="L105" s="16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60"/>
      <c r="C106" s="10"/>
      <c r="D106" s="161" t="s">
        <v>1569</v>
      </c>
      <c r="E106" s="162"/>
      <c r="F106" s="162"/>
      <c r="G106" s="162"/>
      <c r="H106" s="162"/>
      <c r="I106" s="162"/>
      <c r="J106" s="163">
        <f>J200</f>
        <v>0</v>
      </c>
      <c r="K106" s="10"/>
      <c r="L106" s="16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56"/>
      <c r="C107" s="9"/>
      <c r="D107" s="157" t="s">
        <v>135</v>
      </c>
      <c r="E107" s="158"/>
      <c r="F107" s="158"/>
      <c r="G107" s="158"/>
      <c r="H107" s="158"/>
      <c r="I107" s="158"/>
      <c r="J107" s="159">
        <f>J204</f>
        <v>0</v>
      </c>
      <c r="K107" s="9"/>
      <c r="L107" s="15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60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0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0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138</v>
      </c>
      <c r="D114" s="38"/>
      <c r="E114" s="38"/>
      <c r="F114" s="38"/>
      <c r="G114" s="38"/>
      <c r="H114" s="38"/>
      <c r="I114" s="38"/>
      <c r="J114" s="38"/>
      <c r="K114" s="38"/>
      <c r="L114" s="60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14</v>
      </c>
      <c r="D116" s="38"/>
      <c r="E116" s="38"/>
      <c r="F116" s="38"/>
      <c r="G116" s="38"/>
      <c r="H116" s="38"/>
      <c r="I116" s="38"/>
      <c r="J116" s="38"/>
      <c r="K116" s="38"/>
      <c r="L116" s="60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38"/>
      <c r="D117" s="38"/>
      <c r="E117" s="134" t="str">
        <f>E7</f>
        <v>Prístavba k existujúcemu objektu MŠ Borovce</v>
      </c>
      <c r="F117" s="32"/>
      <c r="G117" s="32"/>
      <c r="H117" s="32"/>
      <c r="I117" s="38"/>
      <c r="J117" s="38"/>
      <c r="K117" s="38"/>
      <c r="L117" s="60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" customFormat="1" ht="12" customHeight="1">
      <c r="B118" s="22"/>
      <c r="C118" s="32" t="s">
        <v>101</v>
      </c>
      <c r="L118" s="22"/>
    </row>
    <row r="119" s="2" customFormat="1" ht="16.5" customHeight="1">
      <c r="A119" s="38"/>
      <c r="B119" s="39"/>
      <c r="C119" s="38"/>
      <c r="D119" s="38"/>
      <c r="E119" s="134" t="s">
        <v>102</v>
      </c>
      <c r="F119" s="38"/>
      <c r="G119" s="38"/>
      <c r="H119" s="38"/>
      <c r="I119" s="38"/>
      <c r="J119" s="38"/>
      <c r="K119" s="38"/>
      <c r="L119" s="60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103</v>
      </c>
      <c r="D120" s="38"/>
      <c r="E120" s="38"/>
      <c r="F120" s="38"/>
      <c r="G120" s="38"/>
      <c r="H120" s="38"/>
      <c r="I120" s="38"/>
      <c r="J120" s="38"/>
      <c r="K120" s="38"/>
      <c r="L120" s="60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30" customHeight="1">
      <c r="A121" s="38"/>
      <c r="B121" s="39"/>
      <c r="C121" s="38"/>
      <c r="D121" s="38"/>
      <c r="E121" s="72" t="str">
        <f>E11</f>
        <v>1-3 - SO 101 - Prístavba k existujúcemu objektu MŠ - Vykurovanie</v>
      </c>
      <c r="F121" s="38"/>
      <c r="G121" s="38"/>
      <c r="H121" s="38"/>
      <c r="I121" s="38"/>
      <c r="J121" s="38"/>
      <c r="K121" s="38"/>
      <c r="L121" s="60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60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18</v>
      </c>
      <c r="D123" s="38"/>
      <c r="E123" s="38"/>
      <c r="F123" s="27" t="str">
        <f>F14</f>
        <v>Borovce p.č.11,12</v>
      </c>
      <c r="G123" s="38"/>
      <c r="H123" s="38"/>
      <c r="I123" s="32" t="s">
        <v>20</v>
      </c>
      <c r="J123" s="74" t="str">
        <f>IF(J14="","",J14)</f>
        <v>27. 9. 2022</v>
      </c>
      <c r="K123" s="38"/>
      <c r="L123" s="60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60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25.65" customHeight="1">
      <c r="A125" s="38"/>
      <c r="B125" s="39"/>
      <c r="C125" s="32" t="s">
        <v>22</v>
      </c>
      <c r="D125" s="38"/>
      <c r="E125" s="38"/>
      <c r="F125" s="27" t="str">
        <f>E17</f>
        <v>Obec Borovce</v>
      </c>
      <c r="G125" s="38"/>
      <c r="H125" s="38"/>
      <c r="I125" s="32" t="s">
        <v>28</v>
      </c>
      <c r="J125" s="36" t="str">
        <f>E23</f>
        <v>Ing.arch.Libor Chmelár</v>
      </c>
      <c r="K125" s="38"/>
      <c r="L125" s="60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26</v>
      </c>
      <c r="D126" s="38"/>
      <c r="E126" s="38"/>
      <c r="F126" s="27" t="str">
        <f>IF(E20="","",E20)</f>
        <v>Vyplň údaj</v>
      </c>
      <c r="G126" s="38"/>
      <c r="H126" s="38"/>
      <c r="I126" s="32" t="s">
        <v>32</v>
      </c>
      <c r="J126" s="36" t="str">
        <f>E26</f>
        <v xml:space="preserve"> </v>
      </c>
      <c r="K126" s="38"/>
      <c r="L126" s="60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38"/>
      <c r="D127" s="38"/>
      <c r="E127" s="38"/>
      <c r="F127" s="38"/>
      <c r="G127" s="38"/>
      <c r="H127" s="38"/>
      <c r="I127" s="38"/>
      <c r="J127" s="38"/>
      <c r="K127" s="38"/>
      <c r="L127" s="60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64"/>
      <c r="B128" s="165"/>
      <c r="C128" s="166" t="s">
        <v>139</v>
      </c>
      <c r="D128" s="167" t="s">
        <v>60</v>
      </c>
      <c r="E128" s="167" t="s">
        <v>56</v>
      </c>
      <c r="F128" s="167" t="s">
        <v>57</v>
      </c>
      <c r="G128" s="167" t="s">
        <v>140</v>
      </c>
      <c r="H128" s="167" t="s">
        <v>141</v>
      </c>
      <c r="I128" s="167" t="s">
        <v>142</v>
      </c>
      <c r="J128" s="168" t="s">
        <v>107</v>
      </c>
      <c r="K128" s="169" t="s">
        <v>143</v>
      </c>
      <c r="L128" s="170"/>
      <c r="M128" s="91" t="s">
        <v>1</v>
      </c>
      <c r="N128" s="92" t="s">
        <v>39</v>
      </c>
      <c r="O128" s="92" t="s">
        <v>144</v>
      </c>
      <c r="P128" s="92" t="s">
        <v>145</v>
      </c>
      <c r="Q128" s="92" t="s">
        <v>146</v>
      </c>
      <c r="R128" s="92" t="s">
        <v>147</v>
      </c>
      <c r="S128" s="92" t="s">
        <v>148</v>
      </c>
      <c r="T128" s="93" t="s">
        <v>149</v>
      </c>
      <c r="U128" s="164"/>
      <c r="V128" s="164"/>
      <c r="W128" s="164"/>
      <c r="X128" s="164"/>
      <c r="Y128" s="164"/>
      <c r="Z128" s="164"/>
      <c r="AA128" s="164"/>
      <c r="AB128" s="164"/>
      <c r="AC128" s="164"/>
      <c r="AD128" s="164"/>
      <c r="AE128" s="164"/>
    </row>
    <row r="129" s="2" customFormat="1" ht="22.8" customHeight="1">
      <c r="A129" s="38"/>
      <c r="B129" s="39"/>
      <c r="C129" s="98" t="s">
        <v>108</v>
      </c>
      <c r="D129" s="38"/>
      <c r="E129" s="38"/>
      <c r="F129" s="38"/>
      <c r="G129" s="38"/>
      <c r="H129" s="38"/>
      <c r="I129" s="38"/>
      <c r="J129" s="171">
        <f>BK129</f>
        <v>0</v>
      </c>
      <c r="K129" s="38"/>
      <c r="L129" s="39"/>
      <c r="M129" s="94"/>
      <c r="N129" s="78"/>
      <c r="O129" s="95"/>
      <c r="P129" s="172">
        <f>P130+P204</f>
        <v>0</v>
      </c>
      <c r="Q129" s="95"/>
      <c r="R129" s="172">
        <f>R130+R204</f>
        <v>0.74995999999999996</v>
      </c>
      <c r="S129" s="95"/>
      <c r="T129" s="173">
        <f>T130+T204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9" t="s">
        <v>74</v>
      </c>
      <c r="AU129" s="19" t="s">
        <v>109</v>
      </c>
      <c r="BK129" s="174">
        <f>BK130+BK204</f>
        <v>0</v>
      </c>
    </row>
    <row r="130" s="12" customFormat="1" ht="25.92" customHeight="1">
      <c r="A130" s="12"/>
      <c r="B130" s="175"/>
      <c r="C130" s="12"/>
      <c r="D130" s="176" t="s">
        <v>74</v>
      </c>
      <c r="E130" s="177" t="s">
        <v>666</v>
      </c>
      <c r="F130" s="177" t="s">
        <v>667</v>
      </c>
      <c r="G130" s="12"/>
      <c r="H130" s="12"/>
      <c r="I130" s="178"/>
      <c r="J130" s="179">
        <f>BK130</f>
        <v>0</v>
      </c>
      <c r="K130" s="12"/>
      <c r="L130" s="175"/>
      <c r="M130" s="180"/>
      <c r="N130" s="181"/>
      <c r="O130" s="181"/>
      <c r="P130" s="182">
        <f>P131+P137+P152+P165+P183+P197+P200</f>
        <v>0</v>
      </c>
      <c r="Q130" s="181"/>
      <c r="R130" s="182">
        <f>R131+R137+R152+R165+R183+R197+R200</f>
        <v>0.74995999999999996</v>
      </c>
      <c r="S130" s="181"/>
      <c r="T130" s="183">
        <f>T131+T137+T152+T165+T183+T197+T200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6" t="s">
        <v>87</v>
      </c>
      <c r="AT130" s="184" t="s">
        <v>74</v>
      </c>
      <c r="AU130" s="184" t="s">
        <v>75</v>
      </c>
      <c r="AY130" s="176" t="s">
        <v>152</v>
      </c>
      <c r="BK130" s="185">
        <f>BK131+BK137+BK152+BK165+BK183+BK197+BK200</f>
        <v>0</v>
      </c>
    </row>
    <row r="131" s="12" customFormat="1" ht="22.8" customHeight="1">
      <c r="A131" s="12"/>
      <c r="B131" s="175"/>
      <c r="C131" s="12"/>
      <c r="D131" s="176" t="s">
        <v>74</v>
      </c>
      <c r="E131" s="186" t="s">
        <v>770</v>
      </c>
      <c r="F131" s="186" t="s">
        <v>771</v>
      </c>
      <c r="G131" s="12"/>
      <c r="H131" s="12"/>
      <c r="I131" s="178"/>
      <c r="J131" s="187">
        <f>BK131</f>
        <v>0</v>
      </c>
      <c r="K131" s="12"/>
      <c r="L131" s="175"/>
      <c r="M131" s="180"/>
      <c r="N131" s="181"/>
      <c r="O131" s="181"/>
      <c r="P131" s="182">
        <f>SUM(P132:P136)</f>
        <v>0</v>
      </c>
      <c r="Q131" s="181"/>
      <c r="R131" s="182">
        <f>SUM(R132:R136)</f>
        <v>0.01176</v>
      </c>
      <c r="S131" s="181"/>
      <c r="T131" s="183">
        <f>SUM(T132:T136)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6" t="s">
        <v>87</v>
      </c>
      <c r="AT131" s="184" t="s">
        <v>74</v>
      </c>
      <c r="AU131" s="184" t="s">
        <v>79</v>
      </c>
      <c r="AY131" s="176" t="s">
        <v>152</v>
      </c>
      <c r="BK131" s="185">
        <f>SUM(BK132:BK136)</f>
        <v>0</v>
      </c>
    </row>
    <row r="132" s="2" customFormat="1" ht="24.15" customHeight="1">
      <c r="A132" s="38"/>
      <c r="B132" s="188"/>
      <c r="C132" s="189" t="s">
        <v>79</v>
      </c>
      <c r="D132" s="189" t="s">
        <v>154</v>
      </c>
      <c r="E132" s="190" t="s">
        <v>1393</v>
      </c>
      <c r="F132" s="191" t="s">
        <v>1570</v>
      </c>
      <c r="G132" s="192" t="s">
        <v>444</v>
      </c>
      <c r="H132" s="193">
        <v>104</v>
      </c>
      <c r="I132" s="194"/>
      <c r="J132" s="193">
        <f>ROUND(I132*H132,3)</f>
        <v>0</v>
      </c>
      <c r="K132" s="195"/>
      <c r="L132" s="39"/>
      <c r="M132" s="196" t="s">
        <v>1</v>
      </c>
      <c r="N132" s="197" t="s">
        <v>41</v>
      </c>
      <c r="O132" s="82"/>
      <c r="P132" s="198">
        <f>O132*H132</f>
        <v>0</v>
      </c>
      <c r="Q132" s="198">
        <v>2.0000000000000002E-05</v>
      </c>
      <c r="R132" s="198">
        <f>Q132*H132</f>
        <v>0.0020800000000000003</v>
      </c>
      <c r="S132" s="198">
        <v>0</v>
      </c>
      <c r="T132" s="199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00" t="s">
        <v>240</v>
      </c>
      <c r="AT132" s="200" t="s">
        <v>154</v>
      </c>
      <c r="AU132" s="200" t="s">
        <v>87</v>
      </c>
      <c r="AY132" s="19" t="s">
        <v>152</v>
      </c>
      <c r="BE132" s="201">
        <f>IF(N132="základná",J132,0)</f>
        <v>0</v>
      </c>
      <c r="BF132" s="201">
        <f>IF(N132="znížená",J132,0)</f>
        <v>0</v>
      </c>
      <c r="BG132" s="201">
        <f>IF(N132="zákl. prenesená",J132,0)</f>
        <v>0</v>
      </c>
      <c r="BH132" s="201">
        <f>IF(N132="zníž. prenesená",J132,0)</f>
        <v>0</v>
      </c>
      <c r="BI132" s="201">
        <f>IF(N132="nulová",J132,0)</f>
        <v>0</v>
      </c>
      <c r="BJ132" s="19" t="s">
        <v>87</v>
      </c>
      <c r="BK132" s="202">
        <f>ROUND(I132*H132,3)</f>
        <v>0</v>
      </c>
      <c r="BL132" s="19" t="s">
        <v>240</v>
      </c>
      <c r="BM132" s="200" t="s">
        <v>1571</v>
      </c>
    </row>
    <row r="133" s="2" customFormat="1" ht="24.15" customHeight="1">
      <c r="A133" s="38"/>
      <c r="B133" s="188"/>
      <c r="C133" s="235" t="s">
        <v>87</v>
      </c>
      <c r="D133" s="235" t="s">
        <v>378</v>
      </c>
      <c r="E133" s="236" t="s">
        <v>1572</v>
      </c>
      <c r="F133" s="237" t="s">
        <v>1573</v>
      </c>
      <c r="G133" s="238" t="s">
        <v>444</v>
      </c>
      <c r="H133" s="239">
        <v>65</v>
      </c>
      <c r="I133" s="240"/>
      <c r="J133" s="239">
        <f>ROUND(I133*H133,3)</f>
        <v>0</v>
      </c>
      <c r="K133" s="241"/>
      <c r="L133" s="242"/>
      <c r="M133" s="243" t="s">
        <v>1</v>
      </c>
      <c r="N133" s="244" t="s">
        <v>41</v>
      </c>
      <c r="O133" s="82"/>
      <c r="P133" s="198">
        <f>O133*H133</f>
        <v>0</v>
      </c>
      <c r="Q133" s="198">
        <v>0.00013999999999999999</v>
      </c>
      <c r="R133" s="198">
        <f>Q133*H133</f>
        <v>0.0090999999999999987</v>
      </c>
      <c r="S133" s="198">
        <v>0</v>
      </c>
      <c r="T133" s="199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00" t="s">
        <v>331</v>
      </c>
      <c r="AT133" s="200" t="s">
        <v>378</v>
      </c>
      <c r="AU133" s="200" t="s">
        <v>87</v>
      </c>
      <c r="AY133" s="19" t="s">
        <v>152</v>
      </c>
      <c r="BE133" s="201">
        <f>IF(N133="základná",J133,0)</f>
        <v>0</v>
      </c>
      <c r="BF133" s="201">
        <f>IF(N133="znížená",J133,0)</f>
        <v>0</v>
      </c>
      <c r="BG133" s="201">
        <f>IF(N133="zákl. prenesená",J133,0)</f>
        <v>0</v>
      </c>
      <c r="BH133" s="201">
        <f>IF(N133="zníž. prenesená",J133,0)</f>
        <v>0</v>
      </c>
      <c r="BI133" s="201">
        <f>IF(N133="nulová",J133,0)</f>
        <v>0</v>
      </c>
      <c r="BJ133" s="19" t="s">
        <v>87</v>
      </c>
      <c r="BK133" s="202">
        <f>ROUND(I133*H133,3)</f>
        <v>0</v>
      </c>
      <c r="BL133" s="19" t="s">
        <v>240</v>
      </c>
      <c r="BM133" s="200" t="s">
        <v>1574</v>
      </c>
    </row>
    <row r="134" s="2" customFormat="1" ht="24.15" customHeight="1">
      <c r="A134" s="38"/>
      <c r="B134" s="188"/>
      <c r="C134" s="235" t="s">
        <v>169</v>
      </c>
      <c r="D134" s="235" t="s">
        <v>378</v>
      </c>
      <c r="E134" s="236" t="s">
        <v>1575</v>
      </c>
      <c r="F134" s="237" t="s">
        <v>1576</v>
      </c>
      <c r="G134" s="238" t="s">
        <v>444</v>
      </c>
      <c r="H134" s="239">
        <v>20</v>
      </c>
      <c r="I134" s="240"/>
      <c r="J134" s="239">
        <f>ROUND(I134*H134,3)</f>
        <v>0</v>
      </c>
      <c r="K134" s="241"/>
      <c r="L134" s="242"/>
      <c r="M134" s="243" t="s">
        <v>1</v>
      </c>
      <c r="N134" s="244" t="s">
        <v>41</v>
      </c>
      <c r="O134" s="82"/>
      <c r="P134" s="198">
        <f>O134*H134</f>
        <v>0</v>
      </c>
      <c r="Q134" s="198">
        <v>1.0000000000000001E-05</v>
      </c>
      <c r="R134" s="198">
        <f>Q134*H134</f>
        <v>0.00020000000000000001</v>
      </c>
      <c r="S134" s="198">
        <v>0</v>
      </c>
      <c r="T134" s="199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00" t="s">
        <v>331</v>
      </c>
      <c r="AT134" s="200" t="s">
        <v>378</v>
      </c>
      <c r="AU134" s="200" t="s">
        <v>87</v>
      </c>
      <c r="AY134" s="19" t="s">
        <v>152</v>
      </c>
      <c r="BE134" s="201">
        <f>IF(N134="základná",J134,0)</f>
        <v>0</v>
      </c>
      <c r="BF134" s="201">
        <f>IF(N134="znížená",J134,0)</f>
        <v>0</v>
      </c>
      <c r="BG134" s="201">
        <f>IF(N134="zákl. prenesená",J134,0)</f>
        <v>0</v>
      </c>
      <c r="BH134" s="201">
        <f>IF(N134="zníž. prenesená",J134,0)</f>
        <v>0</v>
      </c>
      <c r="BI134" s="201">
        <f>IF(N134="nulová",J134,0)</f>
        <v>0</v>
      </c>
      <c r="BJ134" s="19" t="s">
        <v>87</v>
      </c>
      <c r="BK134" s="202">
        <f>ROUND(I134*H134,3)</f>
        <v>0</v>
      </c>
      <c r="BL134" s="19" t="s">
        <v>240</v>
      </c>
      <c r="BM134" s="200" t="s">
        <v>1577</v>
      </c>
    </row>
    <row r="135" s="2" customFormat="1" ht="33" customHeight="1">
      <c r="A135" s="38"/>
      <c r="B135" s="188"/>
      <c r="C135" s="235" t="s">
        <v>158</v>
      </c>
      <c r="D135" s="235" t="s">
        <v>378</v>
      </c>
      <c r="E135" s="236" t="s">
        <v>1578</v>
      </c>
      <c r="F135" s="237" t="s">
        <v>1579</v>
      </c>
      <c r="G135" s="238" t="s">
        <v>444</v>
      </c>
      <c r="H135" s="239">
        <v>19</v>
      </c>
      <c r="I135" s="240"/>
      <c r="J135" s="239">
        <f>ROUND(I135*H135,3)</f>
        <v>0</v>
      </c>
      <c r="K135" s="241"/>
      <c r="L135" s="242"/>
      <c r="M135" s="243" t="s">
        <v>1</v>
      </c>
      <c r="N135" s="244" t="s">
        <v>41</v>
      </c>
      <c r="O135" s="82"/>
      <c r="P135" s="198">
        <f>O135*H135</f>
        <v>0</v>
      </c>
      <c r="Q135" s="198">
        <v>2.0000000000000002E-05</v>
      </c>
      <c r="R135" s="198">
        <f>Q135*H135</f>
        <v>0.00038000000000000002</v>
      </c>
      <c r="S135" s="198">
        <v>0</v>
      </c>
      <c r="T135" s="199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00" t="s">
        <v>331</v>
      </c>
      <c r="AT135" s="200" t="s">
        <v>378</v>
      </c>
      <c r="AU135" s="200" t="s">
        <v>87</v>
      </c>
      <c r="AY135" s="19" t="s">
        <v>152</v>
      </c>
      <c r="BE135" s="201">
        <f>IF(N135="základná",J135,0)</f>
        <v>0</v>
      </c>
      <c r="BF135" s="201">
        <f>IF(N135="znížená",J135,0)</f>
        <v>0</v>
      </c>
      <c r="BG135" s="201">
        <f>IF(N135="zákl. prenesená",J135,0)</f>
        <v>0</v>
      </c>
      <c r="BH135" s="201">
        <f>IF(N135="zníž. prenesená",J135,0)</f>
        <v>0</v>
      </c>
      <c r="BI135" s="201">
        <f>IF(N135="nulová",J135,0)</f>
        <v>0</v>
      </c>
      <c r="BJ135" s="19" t="s">
        <v>87</v>
      </c>
      <c r="BK135" s="202">
        <f>ROUND(I135*H135,3)</f>
        <v>0</v>
      </c>
      <c r="BL135" s="19" t="s">
        <v>240</v>
      </c>
      <c r="BM135" s="200" t="s">
        <v>1580</v>
      </c>
    </row>
    <row r="136" s="2" customFormat="1" ht="24.15" customHeight="1">
      <c r="A136" s="38"/>
      <c r="B136" s="188"/>
      <c r="C136" s="189" t="s">
        <v>181</v>
      </c>
      <c r="D136" s="189" t="s">
        <v>154</v>
      </c>
      <c r="E136" s="190" t="s">
        <v>1581</v>
      </c>
      <c r="F136" s="191" t="s">
        <v>804</v>
      </c>
      <c r="G136" s="192" t="s">
        <v>202</v>
      </c>
      <c r="H136" s="193">
        <v>0.012</v>
      </c>
      <c r="I136" s="194"/>
      <c r="J136" s="193">
        <f>ROUND(I136*H136,3)</f>
        <v>0</v>
      </c>
      <c r="K136" s="195"/>
      <c r="L136" s="39"/>
      <c r="M136" s="196" t="s">
        <v>1</v>
      </c>
      <c r="N136" s="197" t="s">
        <v>41</v>
      </c>
      <c r="O136" s="8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00" t="s">
        <v>240</v>
      </c>
      <c r="AT136" s="200" t="s">
        <v>154</v>
      </c>
      <c r="AU136" s="200" t="s">
        <v>87</v>
      </c>
      <c r="AY136" s="19" t="s">
        <v>152</v>
      </c>
      <c r="BE136" s="201">
        <f>IF(N136="základná",J136,0)</f>
        <v>0</v>
      </c>
      <c r="BF136" s="201">
        <f>IF(N136="znížená",J136,0)</f>
        <v>0</v>
      </c>
      <c r="BG136" s="201">
        <f>IF(N136="zákl. prenesená",J136,0)</f>
        <v>0</v>
      </c>
      <c r="BH136" s="201">
        <f>IF(N136="zníž. prenesená",J136,0)</f>
        <v>0</v>
      </c>
      <c r="BI136" s="201">
        <f>IF(N136="nulová",J136,0)</f>
        <v>0</v>
      </c>
      <c r="BJ136" s="19" t="s">
        <v>87</v>
      </c>
      <c r="BK136" s="202">
        <f>ROUND(I136*H136,3)</f>
        <v>0</v>
      </c>
      <c r="BL136" s="19" t="s">
        <v>240</v>
      </c>
      <c r="BM136" s="200" t="s">
        <v>1582</v>
      </c>
    </row>
    <row r="137" s="12" customFormat="1" ht="22.8" customHeight="1">
      <c r="A137" s="12"/>
      <c r="B137" s="175"/>
      <c r="C137" s="12"/>
      <c r="D137" s="176" t="s">
        <v>74</v>
      </c>
      <c r="E137" s="186" t="s">
        <v>1583</v>
      </c>
      <c r="F137" s="186" t="s">
        <v>1584</v>
      </c>
      <c r="G137" s="12"/>
      <c r="H137" s="12"/>
      <c r="I137" s="178"/>
      <c r="J137" s="187">
        <f>BK137</f>
        <v>0</v>
      </c>
      <c r="K137" s="12"/>
      <c r="L137" s="175"/>
      <c r="M137" s="180"/>
      <c r="N137" s="181"/>
      <c r="O137" s="181"/>
      <c r="P137" s="182">
        <f>SUM(P138:P151)</f>
        <v>0</v>
      </c>
      <c r="Q137" s="181"/>
      <c r="R137" s="182">
        <f>SUM(R138:R151)</f>
        <v>0.22296000000000002</v>
      </c>
      <c r="S137" s="181"/>
      <c r="T137" s="183">
        <f>SUM(T138:T151)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76" t="s">
        <v>87</v>
      </c>
      <c r="AT137" s="184" t="s">
        <v>74</v>
      </c>
      <c r="AU137" s="184" t="s">
        <v>79</v>
      </c>
      <c r="AY137" s="176" t="s">
        <v>152</v>
      </c>
      <c r="BK137" s="185">
        <f>SUM(BK138:BK151)</f>
        <v>0</v>
      </c>
    </row>
    <row r="138" s="2" customFormat="1" ht="16.5" customHeight="1">
      <c r="A138" s="38"/>
      <c r="B138" s="188"/>
      <c r="C138" s="189" t="s">
        <v>186</v>
      </c>
      <c r="D138" s="189" t="s">
        <v>154</v>
      </c>
      <c r="E138" s="190" t="s">
        <v>1585</v>
      </c>
      <c r="F138" s="191" t="s">
        <v>1586</v>
      </c>
      <c r="G138" s="192" t="s">
        <v>1499</v>
      </c>
      <c r="H138" s="193">
        <v>5</v>
      </c>
      <c r="I138" s="194"/>
      <c r="J138" s="193">
        <f>ROUND(I138*H138,3)</f>
        <v>0</v>
      </c>
      <c r="K138" s="195"/>
      <c r="L138" s="39"/>
      <c r="M138" s="196" t="s">
        <v>1</v>
      </c>
      <c r="N138" s="197" t="s">
        <v>41</v>
      </c>
      <c r="O138" s="82"/>
      <c r="P138" s="198">
        <f>O138*H138</f>
        <v>0</v>
      </c>
      <c r="Q138" s="198">
        <v>0.00114</v>
      </c>
      <c r="R138" s="198">
        <f>Q138*H138</f>
        <v>0.0057000000000000002</v>
      </c>
      <c r="S138" s="198">
        <v>0</v>
      </c>
      <c r="T138" s="199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00" t="s">
        <v>240</v>
      </c>
      <c r="AT138" s="200" t="s">
        <v>154</v>
      </c>
      <c r="AU138" s="200" t="s">
        <v>87</v>
      </c>
      <c r="AY138" s="19" t="s">
        <v>152</v>
      </c>
      <c r="BE138" s="201">
        <f>IF(N138="základná",J138,0)</f>
        <v>0</v>
      </c>
      <c r="BF138" s="201">
        <f>IF(N138="znížená",J138,0)</f>
        <v>0</v>
      </c>
      <c r="BG138" s="201">
        <f>IF(N138="zákl. prenesená",J138,0)</f>
        <v>0</v>
      </c>
      <c r="BH138" s="201">
        <f>IF(N138="zníž. prenesená",J138,0)</f>
        <v>0</v>
      </c>
      <c r="BI138" s="201">
        <f>IF(N138="nulová",J138,0)</f>
        <v>0</v>
      </c>
      <c r="BJ138" s="19" t="s">
        <v>87</v>
      </c>
      <c r="BK138" s="202">
        <f>ROUND(I138*H138,3)</f>
        <v>0</v>
      </c>
      <c r="BL138" s="19" t="s">
        <v>240</v>
      </c>
      <c r="BM138" s="200" t="s">
        <v>1587</v>
      </c>
    </row>
    <row r="139" s="2" customFormat="1" ht="21.75" customHeight="1">
      <c r="A139" s="38"/>
      <c r="B139" s="188"/>
      <c r="C139" s="235" t="s">
        <v>191</v>
      </c>
      <c r="D139" s="235" t="s">
        <v>378</v>
      </c>
      <c r="E139" s="236" t="s">
        <v>1588</v>
      </c>
      <c r="F139" s="237" t="s">
        <v>1589</v>
      </c>
      <c r="G139" s="238" t="s">
        <v>279</v>
      </c>
      <c r="H139" s="239">
        <v>5</v>
      </c>
      <c r="I139" s="240"/>
      <c r="J139" s="239">
        <f>ROUND(I139*H139,3)</f>
        <v>0</v>
      </c>
      <c r="K139" s="241"/>
      <c r="L139" s="242"/>
      <c r="M139" s="243" t="s">
        <v>1</v>
      </c>
      <c r="N139" s="244" t="s">
        <v>41</v>
      </c>
      <c r="O139" s="82"/>
      <c r="P139" s="198">
        <f>O139*H139</f>
        <v>0</v>
      </c>
      <c r="Q139" s="198">
        <v>0.00014999999999999999</v>
      </c>
      <c r="R139" s="198">
        <f>Q139*H139</f>
        <v>0.00074999999999999991</v>
      </c>
      <c r="S139" s="198">
        <v>0</v>
      </c>
      <c r="T139" s="199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00" t="s">
        <v>331</v>
      </c>
      <c r="AT139" s="200" t="s">
        <v>378</v>
      </c>
      <c r="AU139" s="200" t="s">
        <v>87</v>
      </c>
      <c r="AY139" s="19" t="s">
        <v>152</v>
      </c>
      <c r="BE139" s="201">
        <f>IF(N139="základná",J139,0)</f>
        <v>0</v>
      </c>
      <c r="BF139" s="201">
        <f>IF(N139="znížená",J139,0)</f>
        <v>0</v>
      </c>
      <c r="BG139" s="201">
        <f>IF(N139="zákl. prenesená",J139,0)</f>
        <v>0</v>
      </c>
      <c r="BH139" s="201">
        <f>IF(N139="zníž. prenesená",J139,0)</f>
        <v>0</v>
      </c>
      <c r="BI139" s="201">
        <f>IF(N139="nulová",J139,0)</f>
        <v>0</v>
      </c>
      <c r="BJ139" s="19" t="s">
        <v>87</v>
      </c>
      <c r="BK139" s="202">
        <f>ROUND(I139*H139,3)</f>
        <v>0</v>
      </c>
      <c r="BL139" s="19" t="s">
        <v>240</v>
      </c>
      <c r="BM139" s="200" t="s">
        <v>1590</v>
      </c>
    </row>
    <row r="140" s="2" customFormat="1" ht="24.15" customHeight="1">
      <c r="A140" s="38"/>
      <c r="B140" s="188"/>
      <c r="C140" s="189" t="s">
        <v>195</v>
      </c>
      <c r="D140" s="189" t="s">
        <v>154</v>
      </c>
      <c r="E140" s="190" t="s">
        <v>1591</v>
      </c>
      <c r="F140" s="191" t="s">
        <v>1592</v>
      </c>
      <c r="G140" s="192" t="s">
        <v>279</v>
      </c>
      <c r="H140" s="193">
        <v>1</v>
      </c>
      <c r="I140" s="194"/>
      <c r="J140" s="193">
        <f>ROUND(I140*H140,3)</f>
        <v>0</v>
      </c>
      <c r="K140" s="195"/>
      <c r="L140" s="39"/>
      <c r="M140" s="196" t="s">
        <v>1</v>
      </c>
      <c r="N140" s="197" t="s">
        <v>41</v>
      </c>
      <c r="O140" s="82"/>
      <c r="P140" s="198">
        <f>O140*H140</f>
        <v>0</v>
      </c>
      <c r="Q140" s="198">
        <v>0</v>
      </c>
      <c r="R140" s="198">
        <f>Q140*H140</f>
        <v>0</v>
      </c>
      <c r="S140" s="198">
        <v>0</v>
      </c>
      <c r="T140" s="199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00" t="s">
        <v>240</v>
      </c>
      <c r="AT140" s="200" t="s">
        <v>154</v>
      </c>
      <c r="AU140" s="200" t="s">
        <v>87</v>
      </c>
      <c r="AY140" s="19" t="s">
        <v>152</v>
      </c>
      <c r="BE140" s="201">
        <f>IF(N140="základná",J140,0)</f>
        <v>0</v>
      </c>
      <c r="BF140" s="201">
        <f>IF(N140="znížená",J140,0)</f>
        <v>0</v>
      </c>
      <c r="BG140" s="201">
        <f>IF(N140="zákl. prenesená",J140,0)</f>
        <v>0</v>
      </c>
      <c r="BH140" s="201">
        <f>IF(N140="zníž. prenesená",J140,0)</f>
        <v>0</v>
      </c>
      <c r="BI140" s="201">
        <f>IF(N140="nulová",J140,0)</f>
        <v>0</v>
      </c>
      <c r="BJ140" s="19" t="s">
        <v>87</v>
      </c>
      <c r="BK140" s="202">
        <f>ROUND(I140*H140,3)</f>
        <v>0</v>
      </c>
      <c r="BL140" s="19" t="s">
        <v>240</v>
      </c>
      <c r="BM140" s="200" t="s">
        <v>1593</v>
      </c>
    </row>
    <row r="141" s="2" customFormat="1" ht="37.8" customHeight="1">
      <c r="A141" s="38"/>
      <c r="B141" s="188"/>
      <c r="C141" s="235" t="s">
        <v>199</v>
      </c>
      <c r="D141" s="235" t="s">
        <v>378</v>
      </c>
      <c r="E141" s="236" t="s">
        <v>1594</v>
      </c>
      <c r="F141" s="237" t="s">
        <v>1595</v>
      </c>
      <c r="G141" s="238" t="s">
        <v>279</v>
      </c>
      <c r="H141" s="239">
        <v>1</v>
      </c>
      <c r="I141" s="240"/>
      <c r="J141" s="239">
        <f>ROUND(I141*H141,3)</f>
        <v>0</v>
      </c>
      <c r="K141" s="241"/>
      <c r="L141" s="242"/>
      <c r="M141" s="243" t="s">
        <v>1</v>
      </c>
      <c r="N141" s="244" t="s">
        <v>41</v>
      </c>
      <c r="O141" s="82"/>
      <c r="P141" s="198">
        <f>O141*H141</f>
        <v>0</v>
      </c>
      <c r="Q141" s="198">
        <v>0.035000000000000003</v>
      </c>
      <c r="R141" s="198">
        <f>Q141*H141</f>
        <v>0.035000000000000003</v>
      </c>
      <c r="S141" s="198">
        <v>0</v>
      </c>
      <c r="T141" s="199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00" t="s">
        <v>331</v>
      </c>
      <c r="AT141" s="200" t="s">
        <v>378</v>
      </c>
      <c r="AU141" s="200" t="s">
        <v>87</v>
      </c>
      <c r="AY141" s="19" t="s">
        <v>152</v>
      </c>
      <c r="BE141" s="201">
        <f>IF(N141="základná",J141,0)</f>
        <v>0</v>
      </c>
      <c r="BF141" s="201">
        <f>IF(N141="znížená",J141,0)</f>
        <v>0</v>
      </c>
      <c r="BG141" s="201">
        <f>IF(N141="zákl. prenesená",J141,0)</f>
        <v>0</v>
      </c>
      <c r="BH141" s="201">
        <f>IF(N141="zníž. prenesená",J141,0)</f>
        <v>0</v>
      </c>
      <c r="BI141" s="201">
        <f>IF(N141="nulová",J141,0)</f>
        <v>0</v>
      </c>
      <c r="BJ141" s="19" t="s">
        <v>87</v>
      </c>
      <c r="BK141" s="202">
        <f>ROUND(I141*H141,3)</f>
        <v>0</v>
      </c>
      <c r="BL141" s="19" t="s">
        <v>240</v>
      </c>
      <c r="BM141" s="200" t="s">
        <v>1596</v>
      </c>
    </row>
    <row r="142" s="2" customFormat="1" ht="24.15" customHeight="1">
      <c r="A142" s="38"/>
      <c r="B142" s="188"/>
      <c r="C142" s="189" t="s">
        <v>206</v>
      </c>
      <c r="D142" s="189" t="s">
        <v>154</v>
      </c>
      <c r="E142" s="190" t="s">
        <v>1597</v>
      </c>
      <c r="F142" s="191" t="s">
        <v>1598</v>
      </c>
      <c r="G142" s="192" t="s">
        <v>279</v>
      </c>
      <c r="H142" s="193">
        <v>1</v>
      </c>
      <c r="I142" s="194"/>
      <c r="J142" s="193">
        <f>ROUND(I142*H142,3)</f>
        <v>0</v>
      </c>
      <c r="K142" s="195"/>
      <c r="L142" s="39"/>
      <c r="M142" s="196" t="s">
        <v>1</v>
      </c>
      <c r="N142" s="197" t="s">
        <v>41</v>
      </c>
      <c r="O142" s="82"/>
      <c r="P142" s="198">
        <f>O142*H142</f>
        <v>0</v>
      </c>
      <c r="Q142" s="198">
        <v>0</v>
      </c>
      <c r="R142" s="198">
        <f>Q142*H142</f>
        <v>0</v>
      </c>
      <c r="S142" s="198">
        <v>0</v>
      </c>
      <c r="T142" s="199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00" t="s">
        <v>240</v>
      </c>
      <c r="AT142" s="200" t="s">
        <v>154</v>
      </c>
      <c r="AU142" s="200" t="s">
        <v>87</v>
      </c>
      <c r="AY142" s="19" t="s">
        <v>152</v>
      </c>
      <c r="BE142" s="201">
        <f>IF(N142="základná",J142,0)</f>
        <v>0</v>
      </c>
      <c r="BF142" s="201">
        <f>IF(N142="znížená",J142,0)</f>
        <v>0</v>
      </c>
      <c r="BG142" s="201">
        <f>IF(N142="zákl. prenesená",J142,0)</f>
        <v>0</v>
      </c>
      <c r="BH142" s="201">
        <f>IF(N142="zníž. prenesená",J142,0)</f>
        <v>0</v>
      </c>
      <c r="BI142" s="201">
        <f>IF(N142="nulová",J142,0)</f>
        <v>0</v>
      </c>
      <c r="BJ142" s="19" t="s">
        <v>87</v>
      </c>
      <c r="BK142" s="202">
        <f>ROUND(I142*H142,3)</f>
        <v>0</v>
      </c>
      <c r="BL142" s="19" t="s">
        <v>240</v>
      </c>
      <c r="BM142" s="200" t="s">
        <v>1599</v>
      </c>
    </row>
    <row r="143" s="2" customFormat="1" ht="37.8" customHeight="1">
      <c r="A143" s="38"/>
      <c r="B143" s="188"/>
      <c r="C143" s="235" t="s">
        <v>212</v>
      </c>
      <c r="D143" s="235" t="s">
        <v>378</v>
      </c>
      <c r="E143" s="236" t="s">
        <v>1600</v>
      </c>
      <c r="F143" s="237" t="s">
        <v>1601</v>
      </c>
      <c r="G143" s="238" t="s">
        <v>279</v>
      </c>
      <c r="H143" s="239">
        <v>1</v>
      </c>
      <c r="I143" s="240"/>
      <c r="J143" s="239">
        <f>ROUND(I143*H143,3)</f>
        <v>0</v>
      </c>
      <c r="K143" s="241"/>
      <c r="L143" s="242"/>
      <c r="M143" s="243" t="s">
        <v>1</v>
      </c>
      <c r="N143" s="244" t="s">
        <v>41</v>
      </c>
      <c r="O143" s="82"/>
      <c r="P143" s="198">
        <f>O143*H143</f>
        <v>0</v>
      </c>
      <c r="Q143" s="198">
        <v>0.0020999999999999999</v>
      </c>
      <c r="R143" s="198">
        <f>Q143*H143</f>
        <v>0.0020999999999999999</v>
      </c>
      <c r="S143" s="198">
        <v>0</v>
      </c>
      <c r="T143" s="199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00" t="s">
        <v>331</v>
      </c>
      <c r="AT143" s="200" t="s">
        <v>378</v>
      </c>
      <c r="AU143" s="200" t="s">
        <v>87</v>
      </c>
      <c r="AY143" s="19" t="s">
        <v>152</v>
      </c>
      <c r="BE143" s="201">
        <f>IF(N143="základná",J143,0)</f>
        <v>0</v>
      </c>
      <c r="BF143" s="201">
        <f>IF(N143="znížená",J143,0)</f>
        <v>0</v>
      </c>
      <c r="BG143" s="201">
        <f>IF(N143="zákl. prenesená",J143,0)</f>
        <v>0</v>
      </c>
      <c r="BH143" s="201">
        <f>IF(N143="zníž. prenesená",J143,0)</f>
        <v>0</v>
      </c>
      <c r="BI143" s="201">
        <f>IF(N143="nulová",J143,0)</f>
        <v>0</v>
      </c>
      <c r="BJ143" s="19" t="s">
        <v>87</v>
      </c>
      <c r="BK143" s="202">
        <f>ROUND(I143*H143,3)</f>
        <v>0</v>
      </c>
      <c r="BL143" s="19" t="s">
        <v>240</v>
      </c>
      <c r="BM143" s="200" t="s">
        <v>1602</v>
      </c>
    </row>
    <row r="144" s="2" customFormat="1" ht="24.15" customHeight="1">
      <c r="A144" s="38"/>
      <c r="B144" s="188"/>
      <c r="C144" s="189" t="s">
        <v>218</v>
      </c>
      <c r="D144" s="189" t="s">
        <v>154</v>
      </c>
      <c r="E144" s="190" t="s">
        <v>1603</v>
      </c>
      <c r="F144" s="191" t="s">
        <v>1604</v>
      </c>
      <c r="G144" s="192" t="s">
        <v>1499</v>
      </c>
      <c r="H144" s="193">
        <v>1</v>
      </c>
      <c r="I144" s="194"/>
      <c r="J144" s="193">
        <f>ROUND(I144*H144,3)</f>
        <v>0</v>
      </c>
      <c r="K144" s="195"/>
      <c r="L144" s="39"/>
      <c r="M144" s="196" t="s">
        <v>1</v>
      </c>
      <c r="N144" s="197" t="s">
        <v>41</v>
      </c>
      <c r="O144" s="82"/>
      <c r="P144" s="198">
        <f>O144*H144</f>
        <v>0</v>
      </c>
      <c r="Q144" s="198">
        <v>1.0000000000000001E-05</v>
      </c>
      <c r="R144" s="198">
        <f>Q144*H144</f>
        <v>1.0000000000000001E-05</v>
      </c>
      <c r="S144" s="198">
        <v>0</v>
      </c>
      <c r="T144" s="199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0" t="s">
        <v>240</v>
      </c>
      <c r="AT144" s="200" t="s">
        <v>154</v>
      </c>
      <c r="AU144" s="200" t="s">
        <v>87</v>
      </c>
      <c r="AY144" s="19" t="s">
        <v>152</v>
      </c>
      <c r="BE144" s="201">
        <f>IF(N144="základná",J144,0)</f>
        <v>0</v>
      </c>
      <c r="BF144" s="201">
        <f>IF(N144="znížená",J144,0)</f>
        <v>0</v>
      </c>
      <c r="BG144" s="201">
        <f>IF(N144="zákl. prenesená",J144,0)</f>
        <v>0</v>
      </c>
      <c r="BH144" s="201">
        <f>IF(N144="zníž. prenesená",J144,0)</f>
        <v>0</v>
      </c>
      <c r="BI144" s="201">
        <f>IF(N144="nulová",J144,0)</f>
        <v>0</v>
      </c>
      <c r="BJ144" s="19" t="s">
        <v>87</v>
      </c>
      <c r="BK144" s="202">
        <f>ROUND(I144*H144,3)</f>
        <v>0</v>
      </c>
      <c r="BL144" s="19" t="s">
        <v>240</v>
      </c>
      <c r="BM144" s="200" t="s">
        <v>1605</v>
      </c>
    </row>
    <row r="145" s="2" customFormat="1" ht="21.75" customHeight="1">
      <c r="A145" s="38"/>
      <c r="B145" s="188"/>
      <c r="C145" s="235" t="s">
        <v>224</v>
      </c>
      <c r="D145" s="235" t="s">
        <v>378</v>
      </c>
      <c r="E145" s="236" t="s">
        <v>1606</v>
      </c>
      <c r="F145" s="237" t="s">
        <v>1607</v>
      </c>
      <c r="G145" s="238" t="s">
        <v>279</v>
      </c>
      <c r="H145" s="239">
        <v>1</v>
      </c>
      <c r="I145" s="240"/>
      <c r="J145" s="239">
        <f>ROUND(I145*H145,3)</f>
        <v>0</v>
      </c>
      <c r="K145" s="241"/>
      <c r="L145" s="242"/>
      <c r="M145" s="243" t="s">
        <v>1</v>
      </c>
      <c r="N145" s="244" t="s">
        <v>41</v>
      </c>
      <c r="O145" s="82"/>
      <c r="P145" s="198">
        <f>O145*H145</f>
        <v>0</v>
      </c>
      <c r="Q145" s="198">
        <v>0.00215</v>
      </c>
      <c r="R145" s="198">
        <f>Q145*H145</f>
        <v>0.00215</v>
      </c>
      <c r="S145" s="198">
        <v>0</v>
      </c>
      <c r="T145" s="199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00" t="s">
        <v>331</v>
      </c>
      <c r="AT145" s="200" t="s">
        <v>378</v>
      </c>
      <c r="AU145" s="200" t="s">
        <v>87</v>
      </c>
      <c r="AY145" s="19" t="s">
        <v>152</v>
      </c>
      <c r="BE145" s="201">
        <f>IF(N145="základná",J145,0)</f>
        <v>0</v>
      </c>
      <c r="BF145" s="201">
        <f>IF(N145="znížená",J145,0)</f>
        <v>0</v>
      </c>
      <c r="BG145" s="201">
        <f>IF(N145="zákl. prenesená",J145,0)</f>
        <v>0</v>
      </c>
      <c r="BH145" s="201">
        <f>IF(N145="zníž. prenesená",J145,0)</f>
        <v>0</v>
      </c>
      <c r="BI145" s="201">
        <f>IF(N145="nulová",J145,0)</f>
        <v>0</v>
      </c>
      <c r="BJ145" s="19" t="s">
        <v>87</v>
      </c>
      <c r="BK145" s="202">
        <f>ROUND(I145*H145,3)</f>
        <v>0</v>
      </c>
      <c r="BL145" s="19" t="s">
        <v>240</v>
      </c>
      <c r="BM145" s="200" t="s">
        <v>1608</v>
      </c>
    </row>
    <row r="146" s="2" customFormat="1" ht="37.8" customHeight="1">
      <c r="A146" s="38"/>
      <c r="B146" s="188"/>
      <c r="C146" s="189" t="s">
        <v>231</v>
      </c>
      <c r="D146" s="189" t="s">
        <v>154</v>
      </c>
      <c r="E146" s="190" t="s">
        <v>1609</v>
      </c>
      <c r="F146" s="191" t="s">
        <v>1610</v>
      </c>
      <c r="G146" s="192" t="s">
        <v>279</v>
      </c>
      <c r="H146" s="193">
        <v>1</v>
      </c>
      <c r="I146" s="194"/>
      <c r="J146" s="193">
        <f>ROUND(I146*H146,3)</f>
        <v>0</v>
      </c>
      <c r="K146" s="195"/>
      <c r="L146" s="39"/>
      <c r="M146" s="196" t="s">
        <v>1</v>
      </c>
      <c r="N146" s="197" t="s">
        <v>41</v>
      </c>
      <c r="O146" s="82"/>
      <c r="P146" s="198">
        <f>O146*H146</f>
        <v>0</v>
      </c>
      <c r="Q146" s="198">
        <v>0.026100000000000002</v>
      </c>
      <c r="R146" s="198">
        <f>Q146*H146</f>
        <v>0.026100000000000002</v>
      </c>
      <c r="S146" s="198">
        <v>0</v>
      </c>
      <c r="T146" s="199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00" t="s">
        <v>240</v>
      </c>
      <c r="AT146" s="200" t="s">
        <v>154</v>
      </c>
      <c r="AU146" s="200" t="s">
        <v>87</v>
      </c>
      <c r="AY146" s="19" t="s">
        <v>152</v>
      </c>
      <c r="BE146" s="201">
        <f>IF(N146="základná",J146,0)</f>
        <v>0</v>
      </c>
      <c r="BF146" s="201">
        <f>IF(N146="znížená",J146,0)</f>
        <v>0</v>
      </c>
      <c r="BG146" s="201">
        <f>IF(N146="zákl. prenesená",J146,0)</f>
        <v>0</v>
      </c>
      <c r="BH146" s="201">
        <f>IF(N146="zníž. prenesená",J146,0)</f>
        <v>0</v>
      </c>
      <c r="BI146" s="201">
        <f>IF(N146="nulová",J146,0)</f>
        <v>0</v>
      </c>
      <c r="BJ146" s="19" t="s">
        <v>87</v>
      </c>
      <c r="BK146" s="202">
        <f>ROUND(I146*H146,3)</f>
        <v>0</v>
      </c>
      <c r="BL146" s="19" t="s">
        <v>240</v>
      </c>
      <c r="BM146" s="200" t="s">
        <v>1611</v>
      </c>
    </row>
    <row r="147" s="2" customFormat="1" ht="37.8" customHeight="1">
      <c r="A147" s="38"/>
      <c r="B147" s="188"/>
      <c r="C147" s="235" t="s">
        <v>235</v>
      </c>
      <c r="D147" s="235" t="s">
        <v>378</v>
      </c>
      <c r="E147" s="236" t="s">
        <v>1612</v>
      </c>
      <c r="F147" s="237" t="s">
        <v>1613</v>
      </c>
      <c r="G147" s="238" t="s">
        <v>279</v>
      </c>
      <c r="H147" s="239">
        <v>1</v>
      </c>
      <c r="I147" s="240"/>
      <c r="J147" s="239">
        <f>ROUND(I147*H147,3)</f>
        <v>0</v>
      </c>
      <c r="K147" s="241"/>
      <c r="L147" s="242"/>
      <c r="M147" s="243" t="s">
        <v>1</v>
      </c>
      <c r="N147" s="244" t="s">
        <v>41</v>
      </c>
      <c r="O147" s="82"/>
      <c r="P147" s="198">
        <f>O147*H147</f>
        <v>0</v>
      </c>
      <c r="Q147" s="198">
        <v>0.14499999999999999</v>
      </c>
      <c r="R147" s="198">
        <f>Q147*H147</f>
        <v>0.14499999999999999</v>
      </c>
      <c r="S147" s="198">
        <v>0</v>
      </c>
      <c r="T147" s="199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0" t="s">
        <v>331</v>
      </c>
      <c r="AT147" s="200" t="s">
        <v>378</v>
      </c>
      <c r="AU147" s="200" t="s">
        <v>87</v>
      </c>
      <c r="AY147" s="19" t="s">
        <v>152</v>
      </c>
      <c r="BE147" s="201">
        <f>IF(N147="základná",J147,0)</f>
        <v>0</v>
      </c>
      <c r="BF147" s="201">
        <f>IF(N147="znížená",J147,0)</f>
        <v>0</v>
      </c>
      <c r="BG147" s="201">
        <f>IF(N147="zákl. prenesená",J147,0)</f>
        <v>0</v>
      </c>
      <c r="BH147" s="201">
        <f>IF(N147="zníž. prenesená",J147,0)</f>
        <v>0</v>
      </c>
      <c r="BI147" s="201">
        <f>IF(N147="nulová",J147,0)</f>
        <v>0</v>
      </c>
      <c r="BJ147" s="19" t="s">
        <v>87</v>
      </c>
      <c r="BK147" s="202">
        <f>ROUND(I147*H147,3)</f>
        <v>0</v>
      </c>
      <c r="BL147" s="19" t="s">
        <v>240</v>
      </c>
      <c r="BM147" s="200" t="s">
        <v>1614</v>
      </c>
    </row>
    <row r="148" s="2" customFormat="1" ht="24.15" customHeight="1">
      <c r="A148" s="38"/>
      <c r="B148" s="188"/>
      <c r="C148" s="235" t="s">
        <v>240</v>
      </c>
      <c r="D148" s="235" t="s">
        <v>378</v>
      </c>
      <c r="E148" s="236" t="s">
        <v>1615</v>
      </c>
      <c r="F148" s="237" t="s">
        <v>1616</v>
      </c>
      <c r="G148" s="238" t="s">
        <v>279</v>
      </c>
      <c r="H148" s="239">
        <v>1</v>
      </c>
      <c r="I148" s="240"/>
      <c r="J148" s="239">
        <f>ROUND(I148*H148,3)</f>
        <v>0</v>
      </c>
      <c r="K148" s="241"/>
      <c r="L148" s="242"/>
      <c r="M148" s="243" t="s">
        <v>1</v>
      </c>
      <c r="N148" s="244" t="s">
        <v>41</v>
      </c>
      <c r="O148" s="82"/>
      <c r="P148" s="198">
        <f>O148*H148</f>
        <v>0</v>
      </c>
      <c r="Q148" s="198">
        <v>0.0050000000000000001</v>
      </c>
      <c r="R148" s="198">
        <f>Q148*H148</f>
        <v>0.0050000000000000001</v>
      </c>
      <c r="S148" s="198">
        <v>0</v>
      </c>
      <c r="T148" s="199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00" t="s">
        <v>331</v>
      </c>
      <c r="AT148" s="200" t="s">
        <v>378</v>
      </c>
      <c r="AU148" s="200" t="s">
        <v>87</v>
      </c>
      <c r="AY148" s="19" t="s">
        <v>152</v>
      </c>
      <c r="BE148" s="201">
        <f>IF(N148="základná",J148,0)</f>
        <v>0</v>
      </c>
      <c r="BF148" s="201">
        <f>IF(N148="znížená",J148,0)</f>
        <v>0</v>
      </c>
      <c r="BG148" s="201">
        <f>IF(N148="zákl. prenesená",J148,0)</f>
        <v>0</v>
      </c>
      <c r="BH148" s="201">
        <f>IF(N148="zníž. prenesená",J148,0)</f>
        <v>0</v>
      </c>
      <c r="BI148" s="201">
        <f>IF(N148="nulová",J148,0)</f>
        <v>0</v>
      </c>
      <c r="BJ148" s="19" t="s">
        <v>87</v>
      </c>
      <c r="BK148" s="202">
        <f>ROUND(I148*H148,3)</f>
        <v>0</v>
      </c>
      <c r="BL148" s="19" t="s">
        <v>240</v>
      </c>
      <c r="BM148" s="200" t="s">
        <v>1617</v>
      </c>
    </row>
    <row r="149" s="2" customFormat="1" ht="24.15" customHeight="1">
      <c r="A149" s="38"/>
      <c r="B149" s="188"/>
      <c r="C149" s="235" t="s">
        <v>246</v>
      </c>
      <c r="D149" s="235" t="s">
        <v>378</v>
      </c>
      <c r="E149" s="236" t="s">
        <v>1618</v>
      </c>
      <c r="F149" s="237" t="s">
        <v>1619</v>
      </c>
      <c r="G149" s="238" t="s">
        <v>279</v>
      </c>
      <c r="H149" s="239">
        <v>1</v>
      </c>
      <c r="I149" s="240"/>
      <c r="J149" s="239">
        <f>ROUND(I149*H149,3)</f>
        <v>0</v>
      </c>
      <c r="K149" s="241"/>
      <c r="L149" s="242"/>
      <c r="M149" s="243" t="s">
        <v>1</v>
      </c>
      <c r="N149" s="244" t="s">
        <v>41</v>
      </c>
      <c r="O149" s="82"/>
      <c r="P149" s="198">
        <f>O149*H149</f>
        <v>0</v>
      </c>
      <c r="Q149" s="198">
        <v>0.001</v>
      </c>
      <c r="R149" s="198">
        <f>Q149*H149</f>
        <v>0.001</v>
      </c>
      <c r="S149" s="198">
        <v>0</v>
      </c>
      <c r="T149" s="199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00" t="s">
        <v>331</v>
      </c>
      <c r="AT149" s="200" t="s">
        <v>378</v>
      </c>
      <c r="AU149" s="200" t="s">
        <v>87</v>
      </c>
      <c r="AY149" s="19" t="s">
        <v>152</v>
      </c>
      <c r="BE149" s="201">
        <f>IF(N149="základná",J149,0)</f>
        <v>0</v>
      </c>
      <c r="BF149" s="201">
        <f>IF(N149="znížená",J149,0)</f>
        <v>0</v>
      </c>
      <c r="BG149" s="201">
        <f>IF(N149="zákl. prenesená",J149,0)</f>
        <v>0</v>
      </c>
      <c r="BH149" s="201">
        <f>IF(N149="zníž. prenesená",J149,0)</f>
        <v>0</v>
      </c>
      <c r="BI149" s="201">
        <f>IF(N149="nulová",J149,0)</f>
        <v>0</v>
      </c>
      <c r="BJ149" s="19" t="s">
        <v>87</v>
      </c>
      <c r="BK149" s="202">
        <f>ROUND(I149*H149,3)</f>
        <v>0</v>
      </c>
      <c r="BL149" s="19" t="s">
        <v>240</v>
      </c>
      <c r="BM149" s="200" t="s">
        <v>1620</v>
      </c>
    </row>
    <row r="150" s="2" customFormat="1" ht="16.5" customHeight="1">
      <c r="A150" s="38"/>
      <c r="B150" s="188"/>
      <c r="C150" s="235" t="s">
        <v>257</v>
      </c>
      <c r="D150" s="235" t="s">
        <v>378</v>
      </c>
      <c r="E150" s="236" t="s">
        <v>1621</v>
      </c>
      <c r="F150" s="237" t="s">
        <v>1622</v>
      </c>
      <c r="G150" s="238" t="s">
        <v>279</v>
      </c>
      <c r="H150" s="239">
        <v>1</v>
      </c>
      <c r="I150" s="240"/>
      <c r="J150" s="239">
        <f>ROUND(I150*H150,3)</f>
        <v>0</v>
      </c>
      <c r="K150" s="241"/>
      <c r="L150" s="242"/>
      <c r="M150" s="243" t="s">
        <v>1</v>
      </c>
      <c r="N150" s="244" t="s">
        <v>41</v>
      </c>
      <c r="O150" s="82"/>
      <c r="P150" s="198">
        <f>O150*H150</f>
        <v>0</v>
      </c>
      <c r="Q150" s="198">
        <v>0.00014999999999999999</v>
      </c>
      <c r="R150" s="198">
        <f>Q150*H150</f>
        <v>0.00014999999999999999</v>
      </c>
      <c r="S150" s="198">
        <v>0</v>
      </c>
      <c r="T150" s="199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00" t="s">
        <v>331</v>
      </c>
      <c r="AT150" s="200" t="s">
        <v>378</v>
      </c>
      <c r="AU150" s="200" t="s">
        <v>87</v>
      </c>
      <c r="AY150" s="19" t="s">
        <v>152</v>
      </c>
      <c r="BE150" s="201">
        <f>IF(N150="základná",J150,0)</f>
        <v>0</v>
      </c>
      <c r="BF150" s="201">
        <f>IF(N150="znížená",J150,0)</f>
        <v>0</v>
      </c>
      <c r="BG150" s="201">
        <f>IF(N150="zákl. prenesená",J150,0)</f>
        <v>0</v>
      </c>
      <c r="BH150" s="201">
        <f>IF(N150="zníž. prenesená",J150,0)</f>
        <v>0</v>
      </c>
      <c r="BI150" s="201">
        <f>IF(N150="nulová",J150,0)</f>
        <v>0</v>
      </c>
      <c r="BJ150" s="19" t="s">
        <v>87</v>
      </c>
      <c r="BK150" s="202">
        <f>ROUND(I150*H150,3)</f>
        <v>0</v>
      </c>
      <c r="BL150" s="19" t="s">
        <v>240</v>
      </c>
      <c r="BM150" s="200" t="s">
        <v>1623</v>
      </c>
    </row>
    <row r="151" s="2" customFormat="1" ht="21.75" customHeight="1">
      <c r="A151" s="38"/>
      <c r="B151" s="188"/>
      <c r="C151" s="189" t="s">
        <v>264</v>
      </c>
      <c r="D151" s="189" t="s">
        <v>154</v>
      </c>
      <c r="E151" s="190" t="s">
        <v>1624</v>
      </c>
      <c r="F151" s="191" t="s">
        <v>1625</v>
      </c>
      <c r="G151" s="192" t="s">
        <v>202</v>
      </c>
      <c r="H151" s="193">
        <v>0.223</v>
      </c>
      <c r="I151" s="194"/>
      <c r="J151" s="193">
        <f>ROUND(I151*H151,3)</f>
        <v>0</v>
      </c>
      <c r="K151" s="195"/>
      <c r="L151" s="39"/>
      <c r="M151" s="196" t="s">
        <v>1</v>
      </c>
      <c r="N151" s="197" t="s">
        <v>41</v>
      </c>
      <c r="O151" s="82"/>
      <c r="P151" s="198">
        <f>O151*H151</f>
        <v>0</v>
      </c>
      <c r="Q151" s="198">
        <v>0</v>
      </c>
      <c r="R151" s="198">
        <f>Q151*H151</f>
        <v>0</v>
      </c>
      <c r="S151" s="198">
        <v>0</v>
      </c>
      <c r="T151" s="199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0" t="s">
        <v>240</v>
      </c>
      <c r="AT151" s="200" t="s">
        <v>154</v>
      </c>
      <c r="AU151" s="200" t="s">
        <v>87</v>
      </c>
      <c r="AY151" s="19" t="s">
        <v>152</v>
      </c>
      <c r="BE151" s="201">
        <f>IF(N151="základná",J151,0)</f>
        <v>0</v>
      </c>
      <c r="BF151" s="201">
        <f>IF(N151="znížená",J151,0)</f>
        <v>0</v>
      </c>
      <c r="BG151" s="201">
        <f>IF(N151="zákl. prenesená",J151,0)</f>
        <v>0</v>
      </c>
      <c r="BH151" s="201">
        <f>IF(N151="zníž. prenesená",J151,0)</f>
        <v>0</v>
      </c>
      <c r="BI151" s="201">
        <f>IF(N151="nulová",J151,0)</f>
        <v>0</v>
      </c>
      <c r="BJ151" s="19" t="s">
        <v>87</v>
      </c>
      <c r="BK151" s="202">
        <f>ROUND(I151*H151,3)</f>
        <v>0</v>
      </c>
      <c r="BL151" s="19" t="s">
        <v>240</v>
      </c>
      <c r="BM151" s="200" t="s">
        <v>1626</v>
      </c>
    </row>
    <row r="152" s="12" customFormat="1" ht="22.8" customHeight="1">
      <c r="A152" s="12"/>
      <c r="B152" s="175"/>
      <c r="C152" s="12"/>
      <c r="D152" s="176" t="s">
        <v>74</v>
      </c>
      <c r="E152" s="186" t="s">
        <v>1627</v>
      </c>
      <c r="F152" s="186" t="s">
        <v>1628</v>
      </c>
      <c r="G152" s="12"/>
      <c r="H152" s="12"/>
      <c r="I152" s="178"/>
      <c r="J152" s="187">
        <f>BK152</f>
        <v>0</v>
      </c>
      <c r="K152" s="12"/>
      <c r="L152" s="175"/>
      <c r="M152" s="180"/>
      <c r="N152" s="181"/>
      <c r="O152" s="181"/>
      <c r="P152" s="182">
        <f>SUM(P153:P164)</f>
        <v>0</v>
      </c>
      <c r="Q152" s="181"/>
      <c r="R152" s="182">
        <f>SUM(R153:R164)</f>
        <v>0.14584999999999998</v>
      </c>
      <c r="S152" s="181"/>
      <c r="T152" s="183">
        <f>SUM(T153:T164)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76" t="s">
        <v>87</v>
      </c>
      <c r="AT152" s="184" t="s">
        <v>74</v>
      </c>
      <c r="AU152" s="184" t="s">
        <v>79</v>
      </c>
      <c r="AY152" s="176" t="s">
        <v>152</v>
      </c>
      <c r="BK152" s="185">
        <f>SUM(BK153:BK164)</f>
        <v>0</v>
      </c>
    </row>
    <row r="153" s="2" customFormat="1" ht="21.75" customHeight="1">
      <c r="A153" s="38"/>
      <c r="B153" s="188"/>
      <c r="C153" s="189" t="s">
        <v>7</v>
      </c>
      <c r="D153" s="189" t="s">
        <v>154</v>
      </c>
      <c r="E153" s="190" t="s">
        <v>1629</v>
      </c>
      <c r="F153" s="191" t="s">
        <v>1630</v>
      </c>
      <c r="G153" s="192" t="s">
        <v>444</v>
      </c>
      <c r="H153" s="193">
        <v>4</v>
      </c>
      <c r="I153" s="194"/>
      <c r="J153" s="193">
        <f>ROUND(I153*H153,3)</f>
        <v>0</v>
      </c>
      <c r="K153" s="195"/>
      <c r="L153" s="39"/>
      <c r="M153" s="196" t="s">
        <v>1</v>
      </c>
      <c r="N153" s="197" t="s">
        <v>41</v>
      </c>
      <c r="O153" s="82"/>
      <c r="P153" s="198">
        <f>O153*H153</f>
        <v>0</v>
      </c>
      <c r="Q153" s="198">
        <v>0.0015</v>
      </c>
      <c r="R153" s="198">
        <f>Q153*H153</f>
        <v>0.0060000000000000001</v>
      </c>
      <c r="S153" s="198">
        <v>0</v>
      </c>
      <c r="T153" s="199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00" t="s">
        <v>240</v>
      </c>
      <c r="AT153" s="200" t="s">
        <v>154</v>
      </c>
      <c r="AU153" s="200" t="s">
        <v>87</v>
      </c>
      <c r="AY153" s="19" t="s">
        <v>152</v>
      </c>
      <c r="BE153" s="201">
        <f>IF(N153="základná",J153,0)</f>
        <v>0</v>
      </c>
      <c r="BF153" s="201">
        <f>IF(N153="znížená",J153,0)</f>
        <v>0</v>
      </c>
      <c r="BG153" s="201">
        <f>IF(N153="zákl. prenesená",J153,0)</f>
        <v>0</v>
      </c>
      <c r="BH153" s="201">
        <f>IF(N153="zníž. prenesená",J153,0)</f>
        <v>0</v>
      </c>
      <c r="BI153" s="201">
        <f>IF(N153="nulová",J153,0)</f>
        <v>0</v>
      </c>
      <c r="BJ153" s="19" t="s">
        <v>87</v>
      </c>
      <c r="BK153" s="202">
        <f>ROUND(I153*H153,3)</f>
        <v>0</v>
      </c>
      <c r="BL153" s="19" t="s">
        <v>240</v>
      </c>
      <c r="BM153" s="200" t="s">
        <v>1631</v>
      </c>
    </row>
    <row r="154" s="2" customFormat="1" ht="24.15" customHeight="1">
      <c r="A154" s="38"/>
      <c r="B154" s="188"/>
      <c r="C154" s="189" t="s">
        <v>276</v>
      </c>
      <c r="D154" s="189" t="s">
        <v>154</v>
      </c>
      <c r="E154" s="190" t="s">
        <v>1632</v>
      </c>
      <c r="F154" s="191" t="s">
        <v>1633</v>
      </c>
      <c r="G154" s="192" t="s">
        <v>444</v>
      </c>
      <c r="H154" s="193">
        <v>65</v>
      </c>
      <c r="I154" s="194"/>
      <c r="J154" s="193">
        <f>ROUND(I154*H154,3)</f>
        <v>0</v>
      </c>
      <c r="K154" s="195"/>
      <c r="L154" s="39"/>
      <c r="M154" s="196" t="s">
        <v>1</v>
      </c>
      <c r="N154" s="197" t="s">
        <v>41</v>
      </c>
      <c r="O154" s="82"/>
      <c r="P154" s="198">
        <f>O154*H154</f>
        <v>0</v>
      </c>
      <c r="Q154" s="198">
        <v>8.0000000000000007E-05</v>
      </c>
      <c r="R154" s="198">
        <f>Q154*H154</f>
        <v>0.0052000000000000006</v>
      </c>
      <c r="S154" s="198">
        <v>0</v>
      </c>
      <c r="T154" s="199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00" t="s">
        <v>240</v>
      </c>
      <c r="AT154" s="200" t="s">
        <v>154</v>
      </c>
      <c r="AU154" s="200" t="s">
        <v>87</v>
      </c>
      <c r="AY154" s="19" t="s">
        <v>152</v>
      </c>
      <c r="BE154" s="201">
        <f>IF(N154="základná",J154,0)</f>
        <v>0</v>
      </c>
      <c r="BF154" s="201">
        <f>IF(N154="znížená",J154,0)</f>
        <v>0</v>
      </c>
      <c r="BG154" s="201">
        <f>IF(N154="zákl. prenesená",J154,0)</f>
        <v>0</v>
      </c>
      <c r="BH154" s="201">
        <f>IF(N154="zníž. prenesená",J154,0)</f>
        <v>0</v>
      </c>
      <c r="BI154" s="201">
        <f>IF(N154="nulová",J154,0)</f>
        <v>0</v>
      </c>
      <c r="BJ154" s="19" t="s">
        <v>87</v>
      </c>
      <c r="BK154" s="202">
        <f>ROUND(I154*H154,3)</f>
        <v>0</v>
      </c>
      <c r="BL154" s="19" t="s">
        <v>240</v>
      </c>
      <c r="BM154" s="200" t="s">
        <v>1634</v>
      </c>
    </row>
    <row r="155" s="2" customFormat="1" ht="16.5" customHeight="1">
      <c r="A155" s="38"/>
      <c r="B155" s="188"/>
      <c r="C155" s="235" t="s">
        <v>281</v>
      </c>
      <c r="D155" s="235" t="s">
        <v>378</v>
      </c>
      <c r="E155" s="236" t="s">
        <v>1635</v>
      </c>
      <c r="F155" s="237" t="s">
        <v>1636</v>
      </c>
      <c r="G155" s="238" t="s">
        <v>444</v>
      </c>
      <c r="H155" s="239">
        <v>65</v>
      </c>
      <c r="I155" s="240"/>
      <c r="J155" s="239">
        <f>ROUND(I155*H155,3)</f>
        <v>0</v>
      </c>
      <c r="K155" s="241"/>
      <c r="L155" s="242"/>
      <c r="M155" s="243" t="s">
        <v>1</v>
      </c>
      <c r="N155" s="244" t="s">
        <v>41</v>
      </c>
      <c r="O155" s="82"/>
      <c r="P155" s="198">
        <f>O155*H155</f>
        <v>0</v>
      </c>
      <c r="Q155" s="198">
        <v>0.00012</v>
      </c>
      <c r="R155" s="198">
        <f>Q155*H155</f>
        <v>0.0078000000000000005</v>
      </c>
      <c r="S155" s="198">
        <v>0</v>
      </c>
      <c r="T155" s="199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00" t="s">
        <v>331</v>
      </c>
      <c r="AT155" s="200" t="s">
        <v>378</v>
      </c>
      <c r="AU155" s="200" t="s">
        <v>87</v>
      </c>
      <c r="AY155" s="19" t="s">
        <v>152</v>
      </c>
      <c r="BE155" s="201">
        <f>IF(N155="základná",J155,0)</f>
        <v>0</v>
      </c>
      <c r="BF155" s="201">
        <f>IF(N155="znížená",J155,0)</f>
        <v>0</v>
      </c>
      <c r="BG155" s="201">
        <f>IF(N155="zákl. prenesená",J155,0)</f>
        <v>0</v>
      </c>
      <c r="BH155" s="201">
        <f>IF(N155="zníž. prenesená",J155,0)</f>
        <v>0</v>
      </c>
      <c r="BI155" s="201">
        <f>IF(N155="nulová",J155,0)</f>
        <v>0</v>
      </c>
      <c r="BJ155" s="19" t="s">
        <v>87</v>
      </c>
      <c r="BK155" s="202">
        <f>ROUND(I155*H155,3)</f>
        <v>0</v>
      </c>
      <c r="BL155" s="19" t="s">
        <v>240</v>
      </c>
      <c r="BM155" s="200" t="s">
        <v>1637</v>
      </c>
    </row>
    <row r="156" s="2" customFormat="1" ht="24.15" customHeight="1">
      <c r="A156" s="38"/>
      <c r="B156" s="188"/>
      <c r="C156" s="189" t="s">
        <v>285</v>
      </c>
      <c r="D156" s="189" t="s">
        <v>154</v>
      </c>
      <c r="E156" s="190" t="s">
        <v>1638</v>
      </c>
      <c r="F156" s="191" t="s">
        <v>1639</v>
      </c>
      <c r="G156" s="192" t="s">
        <v>444</v>
      </c>
      <c r="H156" s="193">
        <v>20</v>
      </c>
      <c r="I156" s="194"/>
      <c r="J156" s="193">
        <f>ROUND(I156*H156,3)</f>
        <v>0</v>
      </c>
      <c r="K156" s="195"/>
      <c r="L156" s="39"/>
      <c r="M156" s="196" t="s">
        <v>1</v>
      </c>
      <c r="N156" s="197" t="s">
        <v>41</v>
      </c>
      <c r="O156" s="82"/>
      <c r="P156" s="198">
        <f>O156*H156</f>
        <v>0</v>
      </c>
      <c r="Q156" s="198">
        <v>6.9999999999999994E-05</v>
      </c>
      <c r="R156" s="198">
        <f>Q156*H156</f>
        <v>0.0013999999999999998</v>
      </c>
      <c r="S156" s="198">
        <v>0</v>
      </c>
      <c r="T156" s="199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00" t="s">
        <v>240</v>
      </c>
      <c r="AT156" s="200" t="s">
        <v>154</v>
      </c>
      <c r="AU156" s="200" t="s">
        <v>87</v>
      </c>
      <c r="AY156" s="19" t="s">
        <v>152</v>
      </c>
      <c r="BE156" s="201">
        <f>IF(N156="základná",J156,0)</f>
        <v>0</v>
      </c>
      <c r="BF156" s="201">
        <f>IF(N156="znížená",J156,0)</f>
        <v>0</v>
      </c>
      <c r="BG156" s="201">
        <f>IF(N156="zákl. prenesená",J156,0)</f>
        <v>0</v>
      </c>
      <c r="BH156" s="201">
        <f>IF(N156="zníž. prenesená",J156,0)</f>
        <v>0</v>
      </c>
      <c r="BI156" s="201">
        <f>IF(N156="nulová",J156,0)</f>
        <v>0</v>
      </c>
      <c r="BJ156" s="19" t="s">
        <v>87</v>
      </c>
      <c r="BK156" s="202">
        <f>ROUND(I156*H156,3)</f>
        <v>0</v>
      </c>
      <c r="BL156" s="19" t="s">
        <v>240</v>
      </c>
      <c r="BM156" s="200" t="s">
        <v>1640</v>
      </c>
    </row>
    <row r="157" s="2" customFormat="1" ht="16.5" customHeight="1">
      <c r="A157" s="38"/>
      <c r="B157" s="188"/>
      <c r="C157" s="235" t="s">
        <v>289</v>
      </c>
      <c r="D157" s="235" t="s">
        <v>378</v>
      </c>
      <c r="E157" s="236" t="s">
        <v>1641</v>
      </c>
      <c r="F157" s="237" t="s">
        <v>1642</v>
      </c>
      <c r="G157" s="238" t="s">
        <v>444</v>
      </c>
      <c r="H157" s="239">
        <v>20</v>
      </c>
      <c r="I157" s="240"/>
      <c r="J157" s="239">
        <f>ROUND(I157*H157,3)</f>
        <v>0</v>
      </c>
      <c r="K157" s="241"/>
      <c r="L157" s="242"/>
      <c r="M157" s="243" t="s">
        <v>1</v>
      </c>
      <c r="N157" s="244" t="s">
        <v>41</v>
      </c>
      <c r="O157" s="82"/>
      <c r="P157" s="198">
        <f>O157*H157</f>
        <v>0</v>
      </c>
      <c r="Q157" s="198">
        <v>0.00016000000000000001</v>
      </c>
      <c r="R157" s="198">
        <f>Q157*H157</f>
        <v>0.0032000000000000002</v>
      </c>
      <c r="S157" s="198">
        <v>0</v>
      </c>
      <c r="T157" s="199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00" t="s">
        <v>331</v>
      </c>
      <c r="AT157" s="200" t="s">
        <v>378</v>
      </c>
      <c r="AU157" s="200" t="s">
        <v>87</v>
      </c>
      <c r="AY157" s="19" t="s">
        <v>152</v>
      </c>
      <c r="BE157" s="201">
        <f>IF(N157="základná",J157,0)</f>
        <v>0</v>
      </c>
      <c r="BF157" s="201">
        <f>IF(N157="znížená",J157,0)</f>
        <v>0</v>
      </c>
      <c r="BG157" s="201">
        <f>IF(N157="zákl. prenesená",J157,0)</f>
        <v>0</v>
      </c>
      <c r="BH157" s="201">
        <f>IF(N157="zníž. prenesená",J157,0)</f>
        <v>0</v>
      </c>
      <c r="BI157" s="201">
        <f>IF(N157="nulová",J157,0)</f>
        <v>0</v>
      </c>
      <c r="BJ157" s="19" t="s">
        <v>87</v>
      </c>
      <c r="BK157" s="202">
        <f>ROUND(I157*H157,3)</f>
        <v>0</v>
      </c>
      <c r="BL157" s="19" t="s">
        <v>240</v>
      </c>
      <c r="BM157" s="200" t="s">
        <v>1643</v>
      </c>
    </row>
    <row r="158" s="2" customFormat="1" ht="24.15" customHeight="1">
      <c r="A158" s="38"/>
      <c r="B158" s="188"/>
      <c r="C158" s="189" t="s">
        <v>293</v>
      </c>
      <c r="D158" s="189" t="s">
        <v>154</v>
      </c>
      <c r="E158" s="190" t="s">
        <v>1644</v>
      </c>
      <c r="F158" s="191" t="s">
        <v>1645</v>
      </c>
      <c r="G158" s="192" t="s">
        <v>444</v>
      </c>
      <c r="H158" s="193">
        <v>15</v>
      </c>
      <c r="I158" s="194"/>
      <c r="J158" s="193">
        <f>ROUND(I158*H158,3)</f>
        <v>0</v>
      </c>
      <c r="K158" s="195"/>
      <c r="L158" s="39"/>
      <c r="M158" s="196" t="s">
        <v>1</v>
      </c>
      <c r="N158" s="197" t="s">
        <v>41</v>
      </c>
      <c r="O158" s="82"/>
      <c r="P158" s="198">
        <f>O158*H158</f>
        <v>0</v>
      </c>
      <c r="Q158" s="198">
        <v>6.9999999999999994E-05</v>
      </c>
      <c r="R158" s="198">
        <f>Q158*H158</f>
        <v>0.0010499999999999999</v>
      </c>
      <c r="S158" s="198">
        <v>0</v>
      </c>
      <c r="T158" s="199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00" t="s">
        <v>240</v>
      </c>
      <c r="AT158" s="200" t="s">
        <v>154</v>
      </c>
      <c r="AU158" s="200" t="s">
        <v>87</v>
      </c>
      <c r="AY158" s="19" t="s">
        <v>152</v>
      </c>
      <c r="BE158" s="201">
        <f>IF(N158="základná",J158,0)</f>
        <v>0</v>
      </c>
      <c r="BF158" s="201">
        <f>IF(N158="znížená",J158,0)</f>
        <v>0</v>
      </c>
      <c r="BG158" s="201">
        <f>IF(N158="zákl. prenesená",J158,0)</f>
        <v>0</v>
      </c>
      <c r="BH158" s="201">
        <f>IF(N158="zníž. prenesená",J158,0)</f>
        <v>0</v>
      </c>
      <c r="BI158" s="201">
        <f>IF(N158="nulová",J158,0)</f>
        <v>0</v>
      </c>
      <c r="BJ158" s="19" t="s">
        <v>87</v>
      </c>
      <c r="BK158" s="202">
        <f>ROUND(I158*H158,3)</f>
        <v>0</v>
      </c>
      <c r="BL158" s="19" t="s">
        <v>240</v>
      </c>
      <c r="BM158" s="200" t="s">
        <v>1646</v>
      </c>
    </row>
    <row r="159" s="2" customFormat="1" ht="16.5" customHeight="1">
      <c r="A159" s="38"/>
      <c r="B159" s="188"/>
      <c r="C159" s="235" t="s">
        <v>297</v>
      </c>
      <c r="D159" s="235" t="s">
        <v>378</v>
      </c>
      <c r="E159" s="236" t="s">
        <v>1647</v>
      </c>
      <c r="F159" s="237" t="s">
        <v>1648</v>
      </c>
      <c r="G159" s="238" t="s">
        <v>444</v>
      </c>
      <c r="H159" s="239">
        <v>15</v>
      </c>
      <c r="I159" s="240"/>
      <c r="J159" s="239">
        <f>ROUND(I159*H159,3)</f>
        <v>0</v>
      </c>
      <c r="K159" s="241"/>
      <c r="L159" s="242"/>
      <c r="M159" s="243" t="s">
        <v>1</v>
      </c>
      <c r="N159" s="244" t="s">
        <v>41</v>
      </c>
      <c r="O159" s="82"/>
      <c r="P159" s="198">
        <f>O159*H159</f>
        <v>0</v>
      </c>
      <c r="Q159" s="198">
        <v>0.00027999999999999998</v>
      </c>
      <c r="R159" s="198">
        <f>Q159*H159</f>
        <v>0.0041999999999999997</v>
      </c>
      <c r="S159" s="198">
        <v>0</v>
      </c>
      <c r="T159" s="199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00" t="s">
        <v>331</v>
      </c>
      <c r="AT159" s="200" t="s">
        <v>378</v>
      </c>
      <c r="AU159" s="200" t="s">
        <v>87</v>
      </c>
      <c r="AY159" s="19" t="s">
        <v>152</v>
      </c>
      <c r="BE159" s="201">
        <f>IF(N159="základná",J159,0)</f>
        <v>0</v>
      </c>
      <c r="BF159" s="201">
        <f>IF(N159="znížená",J159,0)</f>
        <v>0</v>
      </c>
      <c r="BG159" s="201">
        <f>IF(N159="zákl. prenesená",J159,0)</f>
        <v>0</v>
      </c>
      <c r="BH159" s="201">
        <f>IF(N159="zníž. prenesená",J159,0)</f>
        <v>0</v>
      </c>
      <c r="BI159" s="201">
        <f>IF(N159="nulová",J159,0)</f>
        <v>0</v>
      </c>
      <c r="BJ159" s="19" t="s">
        <v>87</v>
      </c>
      <c r="BK159" s="202">
        <f>ROUND(I159*H159,3)</f>
        <v>0</v>
      </c>
      <c r="BL159" s="19" t="s">
        <v>240</v>
      </c>
      <c r="BM159" s="200" t="s">
        <v>1649</v>
      </c>
    </row>
    <row r="160" s="2" customFormat="1" ht="21.75" customHeight="1">
      <c r="A160" s="38"/>
      <c r="B160" s="188"/>
      <c r="C160" s="189" t="s">
        <v>301</v>
      </c>
      <c r="D160" s="189" t="s">
        <v>154</v>
      </c>
      <c r="E160" s="190" t="s">
        <v>1650</v>
      </c>
      <c r="F160" s="191" t="s">
        <v>1651</v>
      </c>
      <c r="G160" s="192" t="s">
        <v>444</v>
      </c>
      <c r="H160" s="193">
        <v>4</v>
      </c>
      <c r="I160" s="194"/>
      <c r="J160" s="193">
        <f>ROUND(I160*H160,3)</f>
        <v>0</v>
      </c>
      <c r="K160" s="195"/>
      <c r="L160" s="39"/>
      <c r="M160" s="196" t="s">
        <v>1</v>
      </c>
      <c r="N160" s="197" t="s">
        <v>41</v>
      </c>
      <c r="O160" s="82"/>
      <c r="P160" s="198">
        <f>O160*H160</f>
        <v>0</v>
      </c>
      <c r="Q160" s="198">
        <v>0</v>
      </c>
      <c r="R160" s="198">
        <f>Q160*H160</f>
        <v>0</v>
      </c>
      <c r="S160" s="198">
        <v>0</v>
      </c>
      <c r="T160" s="199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00" t="s">
        <v>240</v>
      </c>
      <c r="AT160" s="200" t="s">
        <v>154</v>
      </c>
      <c r="AU160" s="200" t="s">
        <v>87</v>
      </c>
      <c r="AY160" s="19" t="s">
        <v>152</v>
      </c>
      <c r="BE160" s="201">
        <f>IF(N160="základná",J160,0)</f>
        <v>0</v>
      </c>
      <c r="BF160" s="201">
        <f>IF(N160="znížená",J160,0)</f>
        <v>0</v>
      </c>
      <c r="BG160" s="201">
        <f>IF(N160="zákl. prenesená",J160,0)</f>
        <v>0</v>
      </c>
      <c r="BH160" s="201">
        <f>IF(N160="zníž. prenesená",J160,0)</f>
        <v>0</v>
      </c>
      <c r="BI160" s="201">
        <f>IF(N160="nulová",J160,0)</f>
        <v>0</v>
      </c>
      <c r="BJ160" s="19" t="s">
        <v>87</v>
      </c>
      <c r="BK160" s="202">
        <f>ROUND(I160*H160,3)</f>
        <v>0</v>
      </c>
      <c r="BL160" s="19" t="s">
        <v>240</v>
      </c>
      <c r="BM160" s="200" t="s">
        <v>1652</v>
      </c>
    </row>
    <row r="161" s="2" customFormat="1" ht="16.5" customHeight="1">
      <c r="A161" s="38"/>
      <c r="B161" s="188"/>
      <c r="C161" s="189" t="s">
        <v>309</v>
      </c>
      <c r="D161" s="189" t="s">
        <v>154</v>
      </c>
      <c r="E161" s="190" t="s">
        <v>1653</v>
      </c>
      <c r="F161" s="191" t="s">
        <v>1654</v>
      </c>
      <c r="G161" s="192" t="s">
        <v>444</v>
      </c>
      <c r="H161" s="193">
        <v>100</v>
      </c>
      <c r="I161" s="194"/>
      <c r="J161" s="193">
        <f>ROUND(I161*H161,3)</f>
        <v>0</v>
      </c>
      <c r="K161" s="195"/>
      <c r="L161" s="39"/>
      <c r="M161" s="196" t="s">
        <v>1</v>
      </c>
      <c r="N161" s="197" t="s">
        <v>41</v>
      </c>
      <c r="O161" s="82"/>
      <c r="P161" s="198">
        <f>O161*H161</f>
        <v>0</v>
      </c>
      <c r="Q161" s="198">
        <v>0</v>
      </c>
      <c r="R161" s="198">
        <f>Q161*H161</f>
        <v>0</v>
      </c>
      <c r="S161" s="198">
        <v>0</v>
      </c>
      <c r="T161" s="199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00" t="s">
        <v>240</v>
      </c>
      <c r="AT161" s="200" t="s">
        <v>154</v>
      </c>
      <c r="AU161" s="200" t="s">
        <v>87</v>
      </c>
      <c r="AY161" s="19" t="s">
        <v>152</v>
      </c>
      <c r="BE161" s="201">
        <f>IF(N161="základná",J161,0)</f>
        <v>0</v>
      </c>
      <c r="BF161" s="201">
        <f>IF(N161="znížená",J161,0)</f>
        <v>0</v>
      </c>
      <c r="BG161" s="201">
        <f>IF(N161="zákl. prenesená",J161,0)</f>
        <v>0</v>
      </c>
      <c r="BH161" s="201">
        <f>IF(N161="zníž. prenesená",J161,0)</f>
        <v>0</v>
      </c>
      <c r="BI161" s="201">
        <f>IF(N161="nulová",J161,0)</f>
        <v>0</v>
      </c>
      <c r="BJ161" s="19" t="s">
        <v>87</v>
      </c>
      <c r="BK161" s="202">
        <f>ROUND(I161*H161,3)</f>
        <v>0</v>
      </c>
      <c r="BL161" s="19" t="s">
        <v>240</v>
      </c>
      <c r="BM161" s="200" t="s">
        <v>1655</v>
      </c>
    </row>
    <row r="162" s="2" customFormat="1" ht="24.15" customHeight="1">
      <c r="A162" s="38"/>
      <c r="B162" s="188"/>
      <c r="C162" s="189" t="s">
        <v>315</v>
      </c>
      <c r="D162" s="189" t="s">
        <v>154</v>
      </c>
      <c r="E162" s="190" t="s">
        <v>1656</v>
      </c>
      <c r="F162" s="191" t="s">
        <v>1657</v>
      </c>
      <c r="G162" s="192" t="s">
        <v>444</v>
      </c>
      <c r="H162" s="193">
        <v>15</v>
      </c>
      <c r="I162" s="194"/>
      <c r="J162" s="193">
        <f>ROUND(I162*H162,3)</f>
        <v>0</v>
      </c>
      <c r="K162" s="195"/>
      <c r="L162" s="39"/>
      <c r="M162" s="196" t="s">
        <v>1</v>
      </c>
      <c r="N162" s="197" t="s">
        <v>41</v>
      </c>
      <c r="O162" s="8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00" t="s">
        <v>240</v>
      </c>
      <c r="AT162" s="200" t="s">
        <v>154</v>
      </c>
      <c r="AU162" s="200" t="s">
        <v>87</v>
      </c>
      <c r="AY162" s="19" t="s">
        <v>152</v>
      </c>
      <c r="BE162" s="201">
        <f>IF(N162="základná",J162,0)</f>
        <v>0</v>
      </c>
      <c r="BF162" s="201">
        <f>IF(N162="znížená",J162,0)</f>
        <v>0</v>
      </c>
      <c r="BG162" s="201">
        <f>IF(N162="zákl. prenesená",J162,0)</f>
        <v>0</v>
      </c>
      <c r="BH162" s="201">
        <f>IF(N162="zníž. prenesená",J162,0)</f>
        <v>0</v>
      </c>
      <c r="BI162" s="201">
        <f>IF(N162="nulová",J162,0)</f>
        <v>0</v>
      </c>
      <c r="BJ162" s="19" t="s">
        <v>87</v>
      </c>
      <c r="BK162" s="202">
        <f>ROUND(I162*H162,3)</f>
        <v>0</v>
      </c>
      <c r="BL162" s="19" t="s">
        <v>240</v>
      </c>
      <c r="BM162" s="200" t="s">
        <v>1658</v>
      </c>
    </row>
    <row r="163" s="2" customFormat="1" ht="24.15" customHeight="1">
      <c r="A163" s="38"/>
      <c r="B163" s="188"/>
      <c r="C163" s="235" t="s">
        <v>319</v>
      </c>
      <c r="D163" s="235" t="s">
        <v>378</v>
      </c>
      <c r="E163" s="236" t="s">
        <v>1659</v>
      </c>
      <c r="F163" s="237" t="s">
        <v>1660</v>
      </c>
      <c r="G163" s="238" t="s">
        <v>444</v>
      </c>
      <c r="H163" s="239">
        <v>15</v>
      </c>
      <c r="I163" s="240"/>
      <c r="J163" s="239">
        <f>ROUND(I163*H163,3)</f>
        <v>0</v>
      </c>
      <c r="K163" s="241"/>
      <c r="L163" s="242"/>
      <c r="M163" s="243" t="s">
        <v>1</v>
      </c>
      <c r="N163" s="244" t="s">
        <v>41</v>
      </c>
      <c r="O163" s="82"/>
      <c r="P163" s="198">
        <f>O163*H163</f>
        <v>0</v>
      </c>
      <c r="Q163" s="198">
        <v>0.0077999999999999996</v>
      </c>
      <c r="R163" s="198">
        <f>Q163*H163</f>
        <v>0.11699999999999999</v>
      </c>
      <c r="S163" s="198">
        <v>0</v>
      </c>
      <c r="T163" s="199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00" t="s">
        <v>331</v>
      </c>
      <c r="AT163" s="200" t="s">
        <v>378</v>
      </c>
      <c r="AU163" s="200" t="s">
        <v>87</v>
      </c>
      <c r="AY163" s="19" t="s">
        <v>152</v>
      </c>
      <c r="BE163" s="201">
        <f>IF(N163="základná",J163,0)</f>
        <v>0</v>
      </c>
      <c r="BF163" s="201">
        <f>IF(N163="znížená",J163,0)</f>
        <v>0</v>
      </c>
      <c r="BG163" s="201">
        <f>IF(N163="zákl. prenesená",J163,0)</f>
        <v>0</v>
      </c>
      <c r="BH163" s="201">
        <f>IF(N163="zníž. prenesená",J163,0)</f>
        <v>0</v>
      </c>
      <c r="BI163" s="201">
        <f>IF(N163="nulová",J163,0)</f>
        <v>0</v>
      </c>
      <c r="BJ163" s="19" t="s">
        <v>87</v>
      </c>
      <c r="BK163" s="202">
        <f>ROUND(I163*H163,3)</f>
        <v>0</v>
      </c>
      <c r="BL163" s="19" t="s">
        <v>240</v>
      </c>
      <c r="BM163" s="200" t="s">
        <v>1661</v>
      </c>
    </row>
    <row r="164" s="2" customFormat="1" ht="24.15" customHeight="1">
      <c r="A164" s="38"/>
      <c r="B164" s="188"/>
      <c r="C164" s="189" t="s">
        <v>323</v>
      </c>
      <c r="D164" s="189" t="s">
        <v>154</v>
      </c>
      <c r="E164" s="190" t="s">
        <v>1662</v>
      </c>
      <c r="F164" s="191" t="s">
        <v>1663</v>
      </c>
      <c r="G164" s="192" t="s">
        <v>202</v>
      </c>
      <c r="H164" s="193">
        <v>0.14599999999999999</v>
      </c>
      <c r="I164" s="194"/>
      <c r="J164" s="193">
        <f>ROUND(I164*H164,3)</f>
        <v>0</v>
      </c>
      <c r="K164" s="195"/>
      <c r="L164" s="39"/>
      <c r="M164" s="196" t="s">
        <v>1</v>
      </c>
      <c r="N164" s="197" t="s">
        <v>41</v>
      </c>
      <c r="O164" s="82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00" t="s">
        <v>240</v>
      </c>
      <c r="AT164" s="200" t="s">
        <v>154</v>
      </c>
      <c r="AU164" s="200" t="s">
        <v>87</v>
      </c>
      <c r="AY164" s="19" t="s">
        <v>152</v>
      </c>
      <c r="BE164" s="201">
        <f>IF(N164="základná",J164,0)</f>
        <v>0</v>
      </c>
      <c r="BF164" s="201">
        <f>IF(N164="znížená",J164,0)</f>
        <v>0</v>
      </c>
      <c r="BG164" s="201">
        <f>IF(N164="zákl. prenesená",J164,0)</f>
        <v>0</v>
      </c>
      <c r="BH164" s="201">
        <f>IF(N164="zníž. prenesená",J164,0)</f>
        <v>0</v>
      </c>
      <c r="BI164" s="201">
        <f>IF(N164="nulová",J164,0)</f>
        <v>0</v>
      </c>
      <c r="BJ164" s="19" t="s">
        <v>87</v>
      </c>
      <c r="BK164" s="202">
        <f>ROUND(I164*H164,3)</f>
        <v>0</v>
      </c>
      <c r="BL164" s="19" t="s">
        <v>240</v>
      </c>
      <c r="BM164" s="200" t="s">
        <v>1664</v>
      </c>
    </row>
    <row r="165" s="12" customFormat="1" ht="22.8" customHeight="1">
      <c r="A165" s="12"/>
      <c r="B165" s="175"/>
      <c r="C165" s="12"/>
      <c r="D165" s="176" t="s">
        <v>74</v>
      </c>
      <c r="E165" s="186" t="s">
        <v>1665</v>
      </c>
      <c r="F165" s="186" t="s">
        <v>1666</v>
      </c>
      <c r="G165" s="12"/>
      <c r="H165" s="12"/>
      <c r="I165" s="178"/>
      <c r="J165" s="187">
        <f>BK165</f>
        <v>0</v>
      </c>
      <c r="K165" s="12"/>
      <c r="L165" s="175"/>
      <c r="M165" s="180"/>
      <c r="N165" s="181"/>
      <c r="O165" s="181"/>
      <c r="P165" s="182">
        <f>SUM(P166:P182)</f>
        <v>0</v>
      </c>
      <c r="Q165" s="181"/>
      <c r="R165" s="182">
        <f>SUM(R166:R182)</f>
        <v>0.035690000000000013</v>
      </c>
      <c r="S165" s="181"/>
      <c r="T165" s="183">
        <f>SUM(T166:T182)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76" t="s">
        <v>87</v>
      </c>
      <c r="AT165" s="184" t="s">
        <v>74</v>
      </c>
      <c r="AU165" s="184" t="s">
        <v>79</v>
      </c>
      <c r="AY165" s="176" t="s">
        <v>152</v>
      </c>
      <c r="BK165" s="185">
        <f>SUM(BK166:BK182)</f>
        <v>0</v>
      </c>
    </row>
    <row r="166" s="2" customFormat="1" ht="24.15" customHeight="1">
      <c r="A166" s="38"/>
      <c r="B166" s="188"/>
      <c r="C166" s="189" t="s">
        <v>331</v>
      </c>
      <c r="D166" s="189" t="s">
        <v>154</v>
      </c>
      <c r="E166" s="190" t="s">
        <v>1667</v>
      </c>
      <c r="F166" s="191" t="s">
        <v>1668</v>
      </c>
      <c r="G166" s="192" t="s">
        <v>279</v>
      </c>
      <c r="H166" s="193">
        <v>9</v>
      </c>
      <c r="I166" s="194"/>
      <c r="J166" s="193">
        <f>ROUND(I166*H166,3)</f>
        <v>0</v>
      </c>
      <c r="K166" s="195"/>
      <c r="L166" s="39"/>
      <c r="M166" s="196" t="s">
        <v>1</v>
      </c>
      <c r="N166" s="197" t="s">
        <v>41</v>
      </c>
      <c r="O166" s="82"/>
      <c r="P166" s="198">
        <f>O166*H166</f>
        <v>0</v>
      </c>
      <c r="Q166" s="198">
        <v>0.00016000000000000001</v>
      </c>
      <c r="R166" s="198">
        <f>Q166*H166</f>
        <v>0.0014400000000000001</v>
      </c>
      <c r="S166" s="198">
        <v>0</v>
      </c>
      <c r="T166" s="199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00" t="s">
        <v>240</v>
      </c>
      <c r="AT166" s="200" t="s">
        <v>154</v>
      </c>
      <c r="AU166" s="200" t="s">
        <v>87</v>
      </c>
      <c r="AY166" s="19" t="s">
        <v>152</v>
      </c>
      <c r="BE166" s="201">
        <f>IF(N166="základná",J166,0)</f>
        <v>0</v>
      </c>
      <c r="BF166" s="201">
        <f>IF(N166="znížená",J166,0)</f>
        <v>0</v>
      </c>
      <c r="BG166" s="201">
        <f>IF(N166="zákl. prenesená",J166,0)</f>
        <v>0</v>
      </c>
      <c r="BH166" s="201">
        <f>IF(N166="zníž. prenesená",J166,0)</f>
        <v>0</v>
      </c>
      <c r="BI166" s="201">
        <f>IF(N166="nulová",J166,0)</f>
        <v>0</v>
      </c>
      <c r="BJ166" s="19" t="s">
        <v>87</v>
      </c>
      <c r="BK166" s="202">
        <f>ROUND(I166*H166,3)</f>
        <v>0</v>
      </c>
      <c r="BL166" s="19" t="s">
        <v>240</v>
      </c>
      <c r="BM166" s="200" t="s">
        <v>1669</v>
      </c>
    </row>
    <row r="167" s="2" customFormat="1" ht="24.15" customHeight="1">
      <c r="A167" s="38"/>
      <c r="B167" s="188"/>
      <c r="C167" s="189" t="s">
        <v>336</v>
      </c>
      <c r="D167" s="189" t="s">
        <v>154</v>
      </c>
      <c r="E167" s="190" t="s">
        <v>1670</v>
      </c>
      <c r="F167" s="191" t="s">
        <v>1671</v>
      </c>
      <c r="G167" s="192" t="s">
        <v>279</v>
      </c>
      <c r="H167" s="193">
        <v>5</v>
      </c>
      <c r="I167" s="194"/>
      <c r="J167" s="193">
        <f>ROUND(I167*H167,3)</f>
        <v>0</v>
      </c>
      <c r="K167" s="195"/>
      <c r="L167" s="39"/>
      <c r="M167" s="196" t="s">
        <v>1</v>
      </c>
      <c r="N167" s="197" t="s">
        <v>41</v>
      </c>
      <c r="O167" s="82"/>
      <c r="P167" s="198">
        <f>O167*H167</f>
        <v>0</v>
      </c>
      <c r="Q167" s="198">
        <v>1.0000000000000001E-05</v>
      </c>
      <c r="R167" s="198">
        <f>Q167*H167</f>
        <v>5.0000000000000002E-05</v>
      </c>
      <c r="S167" s="198">
        <v>0</v>
      </c>
      <c r="T167" s="199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00" t="s">
        <v>240</v>
      </c>
      <c r="AT167" s="200" t="s">
        <v>154</v>
      </c>
      <c r="AU167" s="200" t="s">
        <v>87</v>
      </c>
      <c r="AY167" s="19" t="s">
        <v>152</v>
      </c>
      <c r="BE167" s="201">
        <f>IF(N167="základná",J167,0)</f>
        <v>0</v>
      </c>
      <c r="BF167" s="201">
        <f>IF(N167="znížená",J167,0)</f>
        <v>0</v>
      </c>
      <c r="BG167" s="201">
        <f>IF(N167="zákl. prenesená",J167,0)</f>
        <v>0</v>
      </c>
      <c r="BH167" s="201">
        <f>IF(N167="zníž. prenesená",J167,0)</f>
        <v>0</v>
      </c>
      <c r="BI167" s="201">
        <f>IF(N167="nulová",J167,0)</f>
        <v>0</v>
      </c>
      <c r="BJ167" s="19" t="s">
        <v>87</v>
      </c>
      <c r="BK167" s="202">
        <f>ROUND(I167*H167,3)</f>
        <v>0</v>
      </c>
      <c r="BL167" s="19" t="s">
        <v>240</v>
      </c>
      <c r="BM167" s="200" t="s">
        <v>1672</v>
      </c>
    </row>
    <row r="168" s="2" customFormat="1" ht="24.15" customHeight="1">
      <c r="A168" s="38"/>
      <c r="B168" s="188"/>
      <c r="C168" s="235" t="s">
        <v>342</v>
      </c>
      <c r="D168" s="235" t="s">
        <v>378</v>
      </c>
      <c r="E168" s="236" t="s">
        <v>1673</v>
      </c>
      <c r="F168" s="237" t="s">
        <v>1674</v>
      </c>
      <c r="G168" s="238" t="s">
        <v>279</v>
      </c>
      <c r="H168" s="239">
        <v>5</v>
      </c>
      <c r="I168" s="240"/>
      <c r="J168" s="239">
        <f>ROUND(I168*H168,3)</f>
        <v>0</v>
      </c>
      <c r="K168" s="241"/>
      <c r="L168" s="242"/>
      <c r="M168" s="243" t="s">
        <v>1</v>
      </c>
      <c r="N168" s="244" t="s">
        <v>41</v>
      </c>
      <c r="O168" s="82"/>
      <c r="P168" s="198">
        <f>O168*H168</f>
        <v>0</v>
      </c>
      <c r="Q168" s="198">
        <v>5.0000000000000002E-05</v>
      </c>
      <c r="R168" s="198">
        <f>Q168*H168</f>
        <v>0.00025000000000000001</v>
      </c>
      <c r="S168" s="198">
        <v>0</v>
      </c>
      <c r="T168" s="199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00" t="s">
        <v>331</v>
      </c>
      <c r="AT168" s="200" t="s">
        <v>378</v>
      </c>
      <c r="AU168" s="200" t="s">
        <v>87</v>
      </c>
      <c r="AY168" s="19" t="s">
        <v>152</v>
      </c>
      <c r="BE168" s="201">
        <f>IF(N168="základná",J168,0)</f>
        <v>0</v>
      </c>
      <c r="BF168" s="201">
        <f>IF(N168="znížená",J168,0)</f>
        <v>0</v>
      </c>
      <c r="BG168" s="201">
        <f>IF(N168="zákl. prenesená",J168,0)</f>
        <v>0</v>
      </c>
      <c r="BH168" s="201">
        <f>IF(N168="zníž. prenesená",J168,0)</f>
        <v>0</v>
      </c>
      <c r="BI168" s="201">
        <f>IF(N168="nulová",J168,0)</f>
        <v>0</v>
      </c>
      <c r="BJ168" s="19" t="s">
        <v>87</v>
      </c>
      <c r="BK168" s="202">
        <f>ROUND(I168*H168,3)</f>
        <v>0</v>
      </c>
      <c r="BL168" s="19" t="s">
        <v>240</v>
      </c>
      <c r="BM168" s="200" t="s">
        <v>1675</v>
      </c>
    </row>
    <row r="169" s="2" customFormat="1" ht="21.75" customHeight="1">
      <c r="A169" s="38"/>
      <c r="B169" s="188"/>
      <c r="C169" s="189" t="s">
        <v>354</v>
      </c>
      <c r="D169" s="189" t="s">
        <v>154</v>
      </c>
      <c r="E169" s="190" t="s">
        <v>1676</v>
      </c>
      <c r="F169" s="191" t="s">
        <v>1677</v>
      </c>
      <c r="G169" s="192" t="s">
        <v>1499</v>
      </c>
      <c r="H169" s="193">
        <v>9</v>
      </c>
      <c r="I169" s="194"/>
      <c r="J169" s="193">
        <f>ROUND(I169*H169,3)</f>
        <v>0</v>
      </c>
      <c r="K169" s="195"/>
      <c r="L169" s="39"/>
      <c r="M169" s="196" t="s">
        <v>1</v>
      </c>
      <c r="N169" s="197" t="s">
        <v>41</v>
      </c>
      <c r="O169" s="82"/>
      <c r="P169" s="198">
        <f>O169*H169</f>
        <v>0</v>
      </c>
      <c r="Q169" s="198">
        <v>0</v>
      </c>
      <c r="R169" s="198">
        <f>Q169*H169</f>
        <v>0</v>
      </c>
      <c r="S169" s="198">
        <v>0</v>
      </c>
      <c r="T169" s="199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00" t="s">
        <v>240</v>
      </c>
      <c r="AT169" s="200" t="s">
        <v>154</v>
      </c>
      <c r="AU169" s="200" t="s">
        <v>87</v>
      </c>
      <c r="AY169" s="19" t="s">
        <v>152</v>
      </c>
      <c r="BE169" s="201">
        <f>IF(N169="základná",J169,0)</f>
        <v>0</v>
      </c>
      <c r="BF169" s="201">
        <f>IF(N169="znížená",J169,0)</f>
        <v>0</v>
      </c>
      <c r="BG169" s="201">
        <f>IF(N169="zákl. prenesená",J169,0)</f>
        <v>0</v>
      </c>
      <c r="BH169" s="201">
        <f>IF(N169="zníž. prenesená",J169,0)</f>
        <v>0</v>
      </c>
      <c r="BI169" s="201">
        <f>IF(N169="nulová",J169,0)</f>
        <v>0</v>
      </c>
      <c r="BJ169" s="19" t="s">
        <v>87</v>
      </c>
      <c r="BK169" s="202">
        <f>ROUND(I169*H169,3)</f>
        <v>0</v>
      </c>
      <c r="BL169" s="19" t="s">
        <v>240</v>
      </c>
      <c r="BM169" s="200" t="s">
        <v>1678</v>
      </c>
    </row>
    <row r="170" s="2" customFormat="1" ht="24.15" customHeight="1">
      <c r="A170" s="38"/>
      <c r="B170" s="188"/>
      <c r="C170" s="235" t="s">
        <v>362</v>
      </c>
      <c r="D170" s="235" t="s">
        <v>378</v>
      </c>
      <c r="E170" s="236" t="s">
        <v>1679</v>
      </c>
      <c r="F170" s="237" t="s">
        <v>1680</v>
      </c>
      <c r="G170" s="238" t="s">
        <v>279</v>
      </c>
      <c r="H170" s="239">
        <v>9</v>
      </c>
      <c r="I170" s="240"/>
      <c r="J170" s="239">
        <f>ROUND(I170*H170,3)</f>
        <v>0</v>
      </c>
      <c r="K170" s="241"/>
      <c r="L170" s="242"/>
      <c r="M170" s="243" t="s">
        <v>1</v>
      </c>
      <c r="N170" s="244" t="s">
        <v>41</v>
      </c>
      <c r="O170" s="82"/>
      <c r="P170" s="198">
        <f>O170*H170</f>
        <v>0</v>
      </c>
      <c r="Q170" s="198">
        <v>0.0014</v>
      </c>
      <c r="R170" s="198">
        <f>Q170*H170</f>
        <v>0.0126</v>
      </c>
      <c r="S170" s="198">
        <v>0</v>
      </c>
      <c r="T170" s="199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00" t="s">
        <v>331</v>
      </c>
      <c r="AT170" s="200" t="s">
        <v>378</v>
      </c>
      <c r="AU170" s="200" t="s">
        <v>87</v>
      </c>
      <c r="AY170" s="19" t="s">
        <v>152</v>
      </c>
      <c r="BE170" s="201">
        <f>IF(N170="základná",J170,0)</f>
        <v>0</v>
      </c>
      <c r="BF170" s="201">
        <f>IF(N170="znížená",J170,0)</f>
        <v>0</v>
      </c>
      <c r="BG170" s="201">
        <f>IF(N170="zákl. prenesená",J170,0)</f>
        <v>0</v>
      </c>
      <c r="BH170" s="201">
        <f>IF(N170="zníž. prenesená",J170,0)</f>
        <v>0</v>
      </c>
      <c r="BI170" s="201">
        <f>IF(N170="nulová",J170,0)</f>
        <v>0</v>
      </c>
      <c r="BJ170" s="19" t="s">
        <v>87</v>
      </c>
      <c r="BK170" s="202">
        <f>ROUND(I170*H170,3)</f>
        <v>0</v>
      </c>
      <c r="BL170" s="19" t="s">
        <v>240</v>
      </c>
      <c r="BM170" s="200" t="s">
        <v>1681</v>
      </c>
    </row>
    <row r="171" s="2" customFormat="1" ht="24.15" customHeight="1">
      <c r="A171" s="38"/>
      <c r="B171" s="188"/>
      <c r="C171" s="189" t="s">
        <v>366</v>
      </c>
      <c r="D171" s="189" t="s">
        <v>154</v>
      </c>
      <c r="E171" s="190" t="s">
        <v>1682</v>
      </c>
      <c r="F171" s="191" t="s">
        <v>1683</v>
      </c>
      <c r="G171" s="192" t="s">
        <v>279</v>
      </c>
      <c r="H171" s="193">
        <v>9</v>
      </c>
      <c r="I171" s="194"/>
      <c r="J171" s="193">
        <f>ROUND(I171*H171,3)</f>
        <v>0</v>
      </c>
      <c r="K171" s="195"/>
      <c r="L171" s="39"/>
      <c r="M171" s="196" t="s">
        <v>1</v>
      </c>
      <c r="N171" s="197" t="s">
        <v>41</v>
      </c>
      <c r="O171" s="82"/>
      <c r="P171" s="198">
        <f>O171*H171</f>
        <v>0</v>
      </c>
      <c r="Q171" s="198">
        <v>0</v>
      </c>
      <c r="R171" s="198">
        <f>Q171*H171</f>
        <v>0</v>
      </c>
      <c r="S171" s="198">
        <v>0</v>
      </c>
      <c r="T171" s="199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00" t="s">
        <v>240</v>
      </c>
      <c r="AT171" s="200" t="s">
        <v>154</v>
      </c>
      <c r="AU171" s="200" t="s">
        <v>87</v>
      </c>
      <c r="AY171" s="19" t="s">
        <v>152</v>
      </c>
      <c r="BE171" s="201">
        <f>IF(N171="základná",J171,0)</f>
        <v>0</v>
      </c>
      <c r="BF171" s="201">
        <f>IF(N171="znížená",J171,0)</f>
        <v>0</v>
      </c>
      <c r="BG171" s="201">
        <f>IF(N171="zákl. prenesená",J171,0)</f>
        <v>0</v>
      </c>
      <c r="BH171" s="201">
        <f>IF(N171="zníž. prenesená",J171,0)</f>
        <v>0</v>
      </c>
      <c r="BI171" s="201">
        <f>IF(N171="nulová",J171,0)</f>
        <v>0</v>
      </c>
      <c r="BJ171" s="19" t="s">
        <v>87</v>
      </c>
      <c r="BK171" s="202">
        <f>ROUND(I171*H171,3)</f>
        <v>0</v>
      </c>
      <c r="BL171" s="19" t="s">
        <v>240</v>
      </c>
      <c r="BM171" s="200" t="s">
        <v>1684</v>
      </c>
    </row>
    <row r="172" s="2" customFormat="1" ht="24.15" customHeight="1">
      <c r="A172" s="38"/>
      <c r="B172" s="188"/>
      <c r="C172" s="235" t="s">
        <v>371</v>
      </c>
      <c r="D172" s="235" t="s">
        <v>378</v>
      </c>
      <c r="E172" s="236" t="s">
        <v>1685</v>
      </c>
      <c r="F172" s="237" t="s">
        <v>1686</v>
      </c>
      <c r="G172" s="238" t="s">
        <v>279</v>
      </c>
      <c r="H172" s="239">
        <v>9</v>
      </c>
      <c r="I172" s="240"/>
      <c r="J172" s="239">
        <f>ROUND(I172*H172,3)</f>
        <v>0</v>
      </c>
      <c r="K172" s="241"/>
      <c r="L172" s="242"/>
      <c r="M172" s="243" t="s">
        <v>1</v>
      </c>
      <c r="N172" s="244" t="s">
        <v>41</v>
      </c>
      <c r="O172" s="82"/>
      <c r="P172" s="198">
        <f>O172*H172</f>
        <v>0</v>
      </c>
      <c r="Q172" s="198">
        <v>0.00025000000000000001</v>
      </c>
      <c r="R172" s="198">
        <f>Q172*H172</f>
        <v>0.0022500000000000003</v>
      </c>
      <c r="S172" s="198">
        <v>0</v>
      </c>
      <c r="T172" s="199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00" t="s">
        <v>331</v>
      </c>
      <c r="AT172" s="200" t="s">
        <v>378</v>
      </c>
      <c r="AU172" s="200" t="s">
        <v>87</v>
      </c>
      <c r="AY172" s="19" t="s">
        <v>152</v>
      </c>
      <c r="BE172" s="201">
        <f>IF(N172="základná",J172,0)</f>
        <v>0</v>
      </c>
      <c r="BF172" s="201">
        <f>IF(N172="znížená",J172,0)</f>
        <v>0</v>
      </c>
      <c r="BG172" s="201">
        <f>IF(N172="zákl. prenesená",J172,0)</f>
        <v>0</v>
      </c>
      <c r="BH172" s="201">
        <f>IF(N172="zníž. prenesená",J172,0)</f>
        <v>0</v>
      </c>
      <c r="BI172" s="201">
        <f>IF(N172="nulová",J172,0)</f>
        <v>0</v>
      </c>
      <c r="BJ172" s="19" t="s">
        <v>87</v>
      </c>
      <c r="BK172" s="202">
        <f>ROUND(I172*H172,3)</f>
        <v>0</v>
      </c>
      <c r="BL172" s="19" t="s">
        <v>240</v>
      </c>
      <c r="BM172" s="200" t="s">
        <v>1687</v>
      </c>
    </row>
    <row r="173" s="2" customFormat="1" ht="37.8" customHeight="1">
      <c r="A173" s="38"/>
      <c r="B173" s="188"/>
      <c r="C173" s="235" t="s">
        <v>377</v>
      </c>
      <c r="D173" s="235" t="s">
        <v>378</v>
      </c>
      <c r="E173" s="236" t="s">
        <v>1688</v>
      </c>
      <c r="F173" s="237" t="s">
        <v>1689</v>
      </c>
      <c r="G173" s="238" t="s">
        <v>279</v>
      </c>
      <c r="H173" s="239">
        <v>9</v>
      </c>
      <c r="I173" s="240"/>
      <c r="J173" s="239">
        <f>ROUND(I173*H173,3)</f>
        <v>0</v>
      </c>
      <c r="K173" s="241"/>
      <c r="L173" s="242"/>
      <c r="M173" s="243" t="s">
        <v>1</v>
      </c>
      <c r="N173" s="244" t="s">
        <v>41</v>
      </c>
      <c r="O173" s="82"/>
      <c r="P173" s="198">
        <f>O173*H173</f>
        <v>0</v>
      </c>
      <c r="Q173" s="198">
        <v>0.001</v>
      </c>
      <c r="R173" s="198">
        <f>Q173*H173</f>
        <v>0.0090000000000000011</v>
      </c>
      <c r="S173" s="198">
        <v>0</v>
      </c>
      <c r="T173" s="199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00" t="s">
        <v>331</v>
      </c>
      <c r="AT173" s="200" t="s">
        <v>378</v>
      </c>
      <c r="AU173" s="200" t="s">
        <v>87</v>
      </c>
      <c r="AY173" s="19" t="s">
        <v>152</v>
      </c>
      <c r="BE173" s="201">
        <f>IF(N173="základná",J173,0)</f>
        <v>0</v>
      </c>
      <c r="BF173" s="201">
        <f>IF(N173="znížená",J173,0)</f>
        <v>0</v>
      </c>
      <c r="BG173" s="201">
        <f>IF(N173="zákl. prenesená",J173,0)</f>
        <v>0</v>
      </c>
      <c r="BH173" s="201">
        <f>IF(N173="zníž. prenesená",J173,0)</f>
        <v>0</v>
      </c>
      <c r="BI173" s="201">
        <f>IF(N173="nulová",J173,0)</f>
        <v>0</v>
      </c>
      <c r="BJ173" s="19" t="s">
        <v>87</v>
      </c>
      <c r="BK173" s="202">
        <f>ROUND(I173*H173,3)</f>
        <v>0</v>
      </c>
      <c r="BL173" s="19" t="s">
        <v>240</v>
      </c>
      <c r="BM173" s="200" t="s">
        <v>1690</v>
      </c>
    </row>
    <row r="174" s="2" customFormat="1" ht="16.5" customHeight="1">
      <c r="A174" s="38"/>
      <c r="B174" s="188"/>
      <c r="C174" s="189" t="s">
        <v>384</v>
      </c>
      <c r="D174" s="189" t="s">
        <v>154</v>
      </c>
      <c r="E174" s="190" t="s">
        <v>1691</v>
      </c>
      <c r="F174" s="191" t="s">
        <v>1692</v>
      </c>
      <c r="G174" s="192" t="s">
        <v>279</v>
      </c>
      <c r="H174" s="193">
        <v>10</v>
      </c>
      <c r="I174" s="194"/>
      <c r="J174" s="193">
        <f>ROUND(I174*H174,3)</f>
        <v>0</v>
      </c>
      <c r="K174" s="195"/>
      <c r="L174" s="39"/>
      <c r="M174" s="196" t="s">
        <v>1</v>
      </c>
      <c r="N174" s="197" t="s">
        <v>41</v>
      </c>
      <c r="O174" s="82"/>
      <c r="P174" s="198">
        <f>O174*H174</f>
        <v>0</v>
      </c>
      <c r="Q174" s="198">
        <v>1.0000000000000001E-05</v>
      </c>
      <c r="R174" s="198">
        <f>Q174*H174</f>
        <v>0.00010000000000000001</v>
      </c>
      <c r="S174" s="198">
        <v>0</v>
      </c>
      <c r="T174" s="199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00" t="s">
        <v>240</v>
      </c>
      <c r="AT174" s="200" t="s">
        <v>154</v>
      </c>
      <c r="AU174" s="200" t="s">
        <v>87</v>
      </c>
      <c r="AY174" s="19" t="s">
        <v>152</v>
      </c>
      <c r="BE174" s="201">
        <f>IF(N174="základná",J174,0)</f>
        <v>0</v>
      </c>
      <c r="BF174" s="201">
        <f>IF(N174="znížená",J174,0)</f>
        <v>0</v>
      </c>
      <c r="BG174" s="201">
        <f>IF(N174="zákl. prenesená",J174,0)</f>
        <v>0</v>
      </c>
      <c r="BH174" s="201">
        <f>IF(N174="zníž. prenesená",J174,0)</f>
        <v>0</v>
      </c>
      <c r="BI174" s="201">
        <f>IF(N174="nulová",J174,0)</f>
        <v>0</v>
      </c>
      <c r="BJ174" s="19" t="s">
        <v>87</v>
      </c>
      <c r="BK174" s="202">
        <f>ROUND(I174*H174,3)</f>
        <v>0</v>
      </c>
      <c r="BL174" s="19" t="s">
        <v>240</v>
      </c>
      <c r="BM174" s="200" t="s">
        <v>1693</v>
      </c>
    </row>
    <row r="175" s="2" customFormat="1" ht="16.5" customHeight="1">
      <c r="A175" s="38"/>
      <c r="B175" s="188"/>
      <c r="C175" s="235" t="s">
        <v>388</v>
      </c>
      <c r="D175" s="235" t="s">
        <v>378</v>
      </c>
      <c r="E175" s="236" t="s">
        <v>1694</v>
      </c>
      <c r="F175" s="237" t="s">
        <v>1695</v>
      </c>
      <c r="G175" s="238" t="s">
        <v>279</v>
      </c>
      <c r="H175" s="239">
        <v>10</v>
      </c>
      <c r="I175" s="240"/>
      <c r="J175" s="239">
        <f>ROUND(I175*H175,3)</f>
        <v>0</v>
      </c>
      <c r="K175" s="241"/>
      <c r="L175" s="242"/>
      <c r="M175" s="243" t="s">
        <v>1</v>
      </c>
      <c r="N175" s="244" t="s">
        <v>41</v>
      </c>
      <c r="O175" s="82"/>
      <c r="P175" s="198">
        <f>O175*H175</f>
        <v>0</v>
      </c>
      <c r="Q175" s="198">
        <v>0.00044999999999999999</v>
      </c>
      <c r="R175" s="198">
        <f>Q175*H175</f>
        <v>0.0044999999999999997</v>
      </c>
      <c r="S175" s="198">
        <v>0</v>
      </c>
      <c r="T175" s="199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00" t="s">
        <v>331</v>
      </c>
      <c r="AT175" s="200" t="s">
        <v>378</v>
      </c>
      <c r="AU175" s="200" t="s">
        <v>87</v>
      </c>
      <c r="AY175" s="19" t="s">
        <v>152</v>
      </c>
      <c r="BE175" s="201">
        <f>IF(N175="základná",J175,0)</f>
        <v>0</v>
      </c>
      <c r="BF175" s="201">
        <f>IF(N175="znížená",J175,0)</f>
        <v>0</v>
      </c>
      <c r="BG175" s="201">
        <f>IF(N175="zákl. prenesená",J175,0)</f>
        <v>0</v>
      </c>
      <c r="BH175" s="201">
        <f>IF(N175="zníž. prenesená",J175,0)</f>
        <v>0</v>
      </c>
      <c r="BI175" s="201">
        <f>IF(N175="nulová",J175,0)</f>
        <v>0</v>
      </c>
      <c r="BJ175" s="19" t="s">
        <v>87</v>
      </c>
      <c r="BK175" s="202">
        <f>ROUND(I175*H175,3)</f>
        <v>0</v>
      </c>
      <c r="BL175" s="19" t="s">
        <v>240</v>
      </c>
      <c r="BM175" s="200" t="s">
        <v>1696</v>
      </c>
    </row>
    <row r="176" s="2" customFormat="1" ht="16.5" customHeight="1">
      <c r="A176" s="38"/>
      <c r="B176" s="188"/>
      <c r="C176" s="189" t="s">
        <v>393</v>
      </c>
      <c r="D176" s="189" t="s">
        <v>154</v>
      </c>
      <c r="E176" s="190" t="s">
        <v>1697</v>
      </c>
      <c r="F176" s="191" t="s">
        <v>1698</v>
      </c>
      <c r="G176" s="192" t="s">
        <v>279</v>
      </c>
      <c r="H176" s="193">
        <v>1</v>
      </c>
      <c r="I176" s="194"/>
      <c r="J176" s="193">
        <f>ROUND(I176*H176,3)</f>
        <v>0</v>
      </c>
      <c r="K176" s="195"/>
      <c r="L176" s="39"/>
      <c r="M176" s="196" t="s">
        <v>1</v>
      </c>
      <c r="N176" s="197" t="s">
        <v>41</v>
      </c>
      <c r="O176" s="82"/>
      <c r="P176" s="198">
        <f>O176*H176</f>
        <v>0</v>
      </c>
      <c r="Q176" s="198">
        <v>5.0000000000000002E-05</v>
      </c>
      <c r="R176" s="198">
        <f>Q176*H176</f>
        <v>5.0000000000000002E-05</v>
      </c>
      <c r="S176" s="198">
        <v>0</v>
      </c>
      <c r="T176" s="199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00" t="s">
        <v>240</v>
      </c>
      <c r="AT176" s="200" t="s">
        <v>154</v>
      </c>
      <c r="AU176" s="200" t="s">
        <v>87</v>
      </c>
      <c r="AY176" s="19" t="s">
        <v>152</v>
      </c>
      <c r="BE176" s="201">
        <f>IF(N176="základná",J176,0)</f>
        <v>0</v>
      </c>
      <c r="BF176" s="201">
        <f>IF(N176="znížená",J176,0)</f>
        <v>0</v>
      </c>
      <c r="BG176" s="201">
        <f>IF(N176="zákl. prenesená",J176,0)</f>
        <v>0</v>
      </c>
      <c r="BH176" s="201">
        <f>IF(N176="zníž. prenesená",J176,0)</f>
        <v>0</v>
      </c>
      <c r="BI176" s="201">
        <f>IF(N176="nulová",J176,0)</f>
        <v>0</v>
      </c>
      <c r="BJ176" s="19" t="s">
        <v>87</v>
      </c>
      <c r="BK176" s="202">
        <f>ROUND(I176*H176,3)</f>
        <v>0</v>
      </c>
      <c r="BL176" s="19" t="s">
        <v>240</v>
      </c>
      <c r="BM176" s="200" t="s">
        <v>1699</v>
      </c>
    </row>
    <row r="177" s="2" customFormat="1" ht="24.15" customHeight="1">
      <c r="A177" s="38"/>
      <c r="B177" s="188"/>
      <c r="C177" s="235" t="s">
        <v>399</v>
      </c>
      <c r="D177" s="235" t="s">
        <v>378</v>
      </c>
      <c r="E177" s="236" t="s">
        <v>1700</v>
      </c>
      <c r="F177" s="237" t="s">
        <v>1701</v>
      </c>
      <c r="G177" s="238" t="s">
        <v>279</v>
      </c>
      <c r="H177" s="239">
        <v>1</v>
      </c>
      <c r="I177" s="240"/>
      <c r="J177" s="239">
        <f>ROUND(I177*H177,3)</f>
        <v>0</v>
      </c>
      <c r="K177" s="241"/>
      <c r="L177" s="242"/>
      <c r="M177" s="243" t="s">
        <v>1</v>
      </c>
      <c r="N177" s="244" t="s">
        <v>41</v>
      </c>
      <c r="O177" s="82"/>
      <c r="P177" s="198">
        <f>O177*H177</f>
        <v>0</v>
      </c>
      <c r="Q177" s="198">
        <v>0.0010300000000000001</v>
      </c>
      <c r="R177" s="198">
        <f>Q177*H177</f>
        <v>0.0010300000000000001</v>
      </c>
      <c r="S177" s="198">
        <v>0</v>
      </c>
      <c r="T177" s="199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00" t="s">
        <v>331</v>
      </c>
      <c r="AT177" s="200" t="s">
        <v>378</v>
      </c>
      <c r="AU177" s="200" t="s">
        <v>87</v>
      </c>
      <c r="AY177" s="19" t="s">
        <v>152</v>
      </c>
      <c r="BE177" s="201">
        <f>IF(N177="základná",J177,0)</f>
        <v>0</v>
      </c>
      <c r="BF177" s="201">
        <f>IF(N177="znížená",J177,0)</f>
        <v>0</v>
      </c>
      <c r="BG177" s="201">
        <f>IF(N177="zákl. prenesená",J177,0)</f>
        <v>0</v>
      </c>
      <c r="BH177" s="201">
        <f>IF(N177="zníž. prenesená",J177,0)</f>
        <v>0</v>
      </c>
      <c r="BI177" s="201">
        <f>IF(N177="nulová",J177,0)</f>
        <v>0</v>
      </c>
      <c r="BJ177" s="19" t="s">
        <v>87</v>
      </c>
      <c r="BK177" s="202">
        <f>ROUND(I177*H177,3)</f>
        <v>0</v>
      </c>
      <c r="BL177" s="19" t="s">
        <v>240</v>
      </c>
      <c r="BM177" s="200" t="s">
        <v>1702</v>
      </c>
    </row>
    <row r="178" s="2" customFormat="1" ht="24.15" customHeight="1">
      <c r="A178" s="38"/>
      <c r="B178" s="188"/>
      <c r="C178" s="189" t="s">
        <v>406</v>
      </c>
      <c r="D178" s="189" t="s">
        <v>154</v>
      </c>
      <c r="E178" s="190" t="s">
        <v>1703</v>
      </c>
      <c r="F178" s="191" t="s">
        <v>1704</v>
      </c>
      <c r="G178" s="192" t="s">
        <v>279</v>
      </c>
      <c r="H178" s="193">
        <v>6</v>
      </c>
      <c r="I178" s="194"/>
      <c r="J178" s="193">
        <f>ROUND(I178*H178,3)</f>
        <v>0</v>
      </c>
      <c r="K178" s="195"/>
      <c r="L178" s="39"/>
      <c r="M178" s="196" t="s">
        <v>1</v>
      </c>
      <c r="N178" s="197" t="s">
        <v>41</v>
      </c>
      <c r="O178" s="82"/>
      <c r="P178" s="198">
        <f>O178*H178</f>
        <v>0</v>
      </c>
      <c r="Q178" s="198">
        <v>0.00048999999999999998</v>
      </c>
      <c r="R178" s="198">
        <f>Q178*H178</f>
        <v>0.0029399999999999999</v>
      </c>
      <c r="S178" s="198">
        <v>0</v>
      </c>
      <c r="T178" s="199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00" t="s">
        <v>240</v>
      </c>
      <c r="AT178" s="200" t="s">
        <v>154</v>
      </c>
      <c r="AU178" s="200" t="s">
        <v>87</v>
      </c>
      <c r="AY178" s="19" t="s">
        <v>152</v>
      </c>
      <c r="BE178" s="201">
        <f>IF(N178="základná",J178,0)</f>
        <v>0</v>
      </c>
      <c r="BF178" s="201">
        <f>IF(N178="znížená",J178,0)</f>
        <v>0</v>
      </c>
      <c r="BG178" s="201">
        <f>IF(N178="zákl. prenesená",J178,0)</f>
        <v>0</v>
      </c>
      <c r="BH178" s="201">
        <f>IF(N178="zníž. prenesená",J178,0)</f>
        <v>0</v>
      </c>
      <c r="BI178" s="201">
        <f>IF(N178="nulová",J178,0)</f>
        <v>0</v>
      </c>
      <c r="BJ178" s="19" t="s">
        <v>87</v>
      </c>
      <c r="BK178" s="202">
        <f>ROUND(I178*H178,3)</f>
        <v>0</v>
      </c>
      <c r="BL178" s="19" t="s">
        <v>240</v>
      </c>
      <c r="BM178" s="200" t="s">
        <v>1705</v>
      </c>
    </row>
    <row r="179" s="2" customFormat="1" ht="16.5" customHeight="1">
      <c r="A179" s="38"/>
      <c r="B179" s="188"/>
      <c r="C179" s="189" t="s">
        <v>412</v>
      </c>
      <c r="D179" s="189" t="s">
        <v>154</v>
      </c>
      <c r="E179" s="190" t="s">
        <v>1706</v>
      </c>
      <c r="F179" s="191" t="s">
        <v>1707</v>
      </c>
      <c r="G179" s="192" t="s">
        <v>279</v>
      </c>
      <c r="H179" s="193">
        <v>2</v>
      </c>
      <c r="I179" s="194"/>
      <c r="J179" s="193">
        <f>ROUND(I179*H179,3)</f>
        <v>0</v>
      </c>
      <c r="K179" s="195"/>
      <c r="L179" s="39"/>
      <c r="M179" s="196" t="s">
        <v>1</v>
      </c>
      <c r="N179" s="197" t="s">
        <v>41</v>
      </c>
      <c r="O179" s="82"/>
      <c r="P179" s="198">
        <f>O179*H179</f>
        <v>0</v>
      </c>
      <c r="Q179" s="198">
        <v>5.0000000000000002E-05</v>
      </c>
      <c r="R179" s="198">
        <f>Q179*H179</f>
        <v>0.00010000000000000001</v>
      </c>
      <c r="S179" s="198">
        <v>0</v>
      </c>
      <c r="T179" s="199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00" t="s">
        <v>240</v>
      </c>
      <c r="AT179" s="200" t="s">
        <v>154</v>
      </c>
      <c r="AU179" s="200" t="s">
        <v>87</v>
      </c>
      <c r="AY179" s="19" t="s">
        <v>152</v>
      </c>
      <c r="BE179" s="201">
        <f>IF(N179="základná",J179,0)</f>
        <v>0</v>
      </c>
      <c r="BF179" s="201">
        <f>IF(N179="znížená",J179,0)</f>
        <v>0</v>
      </c>
      <c r="BG179" s="201">
        <f>IF(N179="zákl. prenesená",J179,0)</f>
        <v>0</v>
      </c>
      <c r="BH179" s="201">
        <f>IF(N179="zníž. prenesená",J179,0)</f>
        <v>0</v>
      </c>
      <c r="BI179" s="201">
        <f>IF(N179="nulová",J179,0)</f>
        <v>0</v>
      </c>
      <c r="BJ179" s="19" t="s">
        <v>87</v>
      </c>
      <c r="BK179" s="202">
        <f>ROUND(I179*H179,3)</f>
        <v>0</v>
      </c>
      <c r="BL179" s="19" t="s">
        <v>240</v>
      </c>
      <c r="BM179" s="200" t="s">
        <v>1708</v>
      </c>
    </row>
    <row r="180" s="2" customFormat="1" ht="16.5" customHeight="1">
      <c r="A180" s="38"/>
      <c r="B180" s="188"/>
      <c r="C180" s="235" t="s">
        <v>417</v>
      </c>
      <c r="D180" s="235" t="s">
        <v>378</v>
      </c>
      <c r="E180" s="236" t="s">
        <v>1709</v>
      </c>
      <c r="F180" s="237" t="s">
        <v>1710</v>
      </c>
      <c r="G180" s="238" t="s">
        <v>279</v>
      </c>
      <c r="H180" s="239">
        <v>1</v>
      </c>
      <c r="I180" s="240"/>
      <c r="J180" s="239">
        <f>ROUND(I180*H180,3)</f>
        <v>0</v>
      </c>
      <c r="K180" s="241"/>
      <c r="L180" s="242"/>
      <c r="M180" s="243" t="s">
        <v>1</v>
      </c>
      <c r="N180" s="244" t="s">
        <v>41</v>
      </c>
      <c r="O180" s="82"/>
      <c r="P180" s="198">
        <f>O180*H180</f>
        <v>0</v>
      </c>
      <c r="Q180" s="198">
        <v>0.00068999999999999997</v>
      </c>
      <c r="R180" s="198">
        <f>Q180*H180</f>
        <v>0.00068999999999999997</v>
      </c>
      <c r="S180" s="198">
        <v>0</v>
      </c>
      <c r="T180" s="199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00" t="s">
        <v>331</v>
      </c>
      <c r="AT180" s="200" t="s">
        <v>378</v>
      </c>
      <c r="AU180" s="200" t="s">
        <v>87</v>
      </c>
      <c r="AY180" s="19" t="s">
        <v>152</v>
      </c>
      <c r="BE180" s="201">
        <f>IF(N180="základná",J180,0)</f>
        <v>0</v>
      </c>
      <c r="BF180" s="201">
        <f>IF(N180="znížená",J180,0)</f>
        <v>0</v>
      </c>
      <c r="BG180" s="201">
        <f>IF(N180="zákl. prenesená",J180,0)</f>
        <v>0</v>
      </c>
      <c r="BH180" s="201">
        <f>IF(N180="zníž. prenesená",J180,0)</f>
        <v>0</v>
      </c>
      <c r="BI180" s="201">
        <f>IF(N180="nulová",J180,0)</f>
        <v>0</v>
      </c>
      <c r="BJ180" s="19" t="s">
        <v>87</v>
      </c>
      <c r="BK180" s="202">
        <f>ROUND(I180*H180,3)</f>
        <v>0</v>
      </c>
      <c r="BL180" s="19" t="s">
        <v>240</v>
      </c>
      <c r="BM180" s="200" t="s">
        <v>1711</v>
      </c>
    </row>
    <row r="181" s="2" customFormat="1" ht="24.15" customHeight="1">
      <c r="A181" s="38"/>
      <c r="B181" s="188"/>
      <c r="C181" s="235" t="s">
        <v>421</v>
      </c>
      <c r="D181" s="235" t="s">
        <v>378</v>
      </c>
      <c r="E181" s="236" t="s">
        <v>1712</v>
      </c>
      <c r="F181" s="237" t="s">
        <v>1713</v>
      </c>
      <c r="G181" s="238" t="s">
        <v>279</v>
      </c>
      <c r="H181" s="239">
        <v>1</v>
      </c>
      <c r="I181" s="240"/>
      <c r="J181" s="239">
        <f>ROUND(I181*H181,3)</f>
        <v>0</v>
      </c>
      <c r="K181" s="241"/>
      <c r="L181" s="242"/>
      <c r="M181" s="243" t="s">
        <v>1</v>
      </c>
      <c r="N181" s="244" t="s">
        <v>41</v>
      </c>
      <c r="O181" s="82"/>
      <c r="P181" s="198">
        <f>O181*H181</f>
        <v>0</v>
      </c>
      <c r="Q181" s="198">
        <v>0.00068999999999999997</v>
      </c>
      <c r="R181" s="198">
        <f>Q181*H181</f>
        <v>0.00068999999999999997</v>
      </c>
      <c r="S181" s="198">
        <v>0</v>
      </c>
      <c r="T181" s="199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00" t="s">
        <v>331</v>
      </c>
      <c r="AT181" s="200" t="s">
        <v>378</v>
      </c>
      <c r="AU181" s="200" t="s">
        <v>87</v>
      </c>
      <c r="AY181" s="19" t="s">
        <v>152</v>
      </c>
      <c r="BE181" s="201">
        <f>IF(N181="základná",J181,0)</f>
        <v>0</v>
      </c>
      <c r="BF181" s="201">
        <f>IF(N181="znížená",J181,0)</f>
        <v>0</v>
      </c>
      <c r="BG181" s="201">
        <f>IF(N181="zákl. prenesená",J181,0)</f>
        <v>0</v>
      </c>
      <c r="BH181" s="201">
        <f>IF(N181="zníž. prenesená",J181,0)</f>
        <v>0</v>
      </c>
      <c r="BI181" s="201">
        <f>IF(N181="nulová",J181,0)</f>
        <v>0</v>
      </c>
      <c r="BJ181" s="19" t="s">
        <v>87</v>
      </c>
      <c r="BK181" s="202">
        <f>ROUND(I181*H181,3)</f>
        <v>0</v>
      </c>
      <c r="BL181" s="19" t="s">
        <v>240</v>
      </c>
      <c r="BM181" s="200" t="s">
        <v>1714</v>
      </c>
    </row>
    <row r="182" s="2" customFormat="1" ht="21.75" customHeight="1">
      <c r="A182" s="38"/>
      <c r="B182" s="188"/>
      <c r="C182" s="189" t="s">
        <v>441</v>
      </c>
      <c r="D182" s="189" t="s">
        <v>154</v>
      </c>
      <c r="E182" s="190" t="s">
        <v>1715</v>
      </c>
      <c r="F182" s="191" t="s">
        <v>1716</v>
      </c>
      <c r="G182" s="192" t="s">
        <v>202</v>
      </c>
      <c r="H182" s="193">
        <v>0.035999999999999997</v>
      </c>
      <c r="I182" s="194"/>
      <c r="J182" s="193">
        <f>ROUND(I182*H182,3)</f>
        <v>0</v>
      </c>
      <c r="K182" s="195"/>
      <c r="L182" s="39"/>
      <c r="M182" s="196" t="s">
        <v>1</v>
      </c>
      <c r="N182" s="197" t="s">
        <v>41</v>
      </c>
      <c r="O182" s="82"/>
      <c r="P182" s="198">
        <f>O182*H182</f>
        <v>0</v>
      </c>
      <c r="Q182" s="198">
        <v>0</v>
      </c>
      <c r="R182" s="198">
        <f>Q182*H182</f>
        <v>0</v>
      </c>
      <c r="S182" s="198">
        <v>0</v>
      </c>
      <c r="T182" s="199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00" t="s">
        <v>240</v>
      </c>
      <c r="AT182" s="200" t="s">
        <v>154</v>
      </c>
      <c r="AU182" s="200" t="s">
        <v>87</v>
      </c>
      <c r="AY182" s="19" t="s">
        <v>152</v>
      </c>
      <c r="BE182" s="201">
        <f>IF(N182="základná",J182,0)</f>
        <v>0</v>
      </c>
      <c r="BF182" s="201">
        <f>IF(N182="znížená",J182,0)</f>
        <v>0</v>
      </c>
      <c r="BG182" s="201">
        <f>IF(N182="zákl. prenesená",J182,0)</f>
        <v>0</v>
      </c>
      <c r="BH182" s="201">
        <f>IF(N182="zníž. prenesená",J182,0)</f>
        <v>0</v>
      </c>
      <c r="BI182" s="201">
        <f>IF(N182="nulová",J182,0)</f>
        <v>0</v>
      </c>
      <c r="BJ182" s="19" t="s">
        <v>87</v>
      </c>
      <c r="BK182" s="202">
        <f>ROUND(I182*H182,3)</f>
        <v>0</v>
      </c>
      <c r="BL182" s="19" t="s">
        <v>240</v>
      </c>
      <c r="BM182" s="200" t="s">
        <v>1717</v>
      </c>
    </row>
    <row r="183" s="12" customFormat="1" ht="22.8" customHeight="1">
      <c r="A183" s="12"/>
      <c r="B183" s="175"/>
      <c r="C183" s="12"/>
      <c r="D183" s="176" t="s">
        <v>74</v>
      </c>
      <c r="E183" s="186" t="s">
        <v>1718</v>
      </c>
      <c r="F183" s="186" t="s">
        <v>1719</v>
      </c>
      <c r="G183" s="12"/>
      <c r="H183" s="12"/>
      <c r="I183" s="178"/>
      <c r="J183" s="187">
        <f>BK183</f>
        <v>0</v>
      </c>
      <c r="K183" s="12"/>
      <c r="L183" s="175"/>
      <c r="M183" s="180"/>
      <c r="N183" s="181"/>
      <c r="O183" s="181"/>
      <c r="P183" s="182">
        <f>SUM(P184:P196)</f>
        <v>0</v>
      </c>
      <c r="Q183" s="181"/>
      <c r="R183" s="182">
        <f>SUM(R184:R196)</f>
        <v>0.32170000000000004</v>
      </c>
      <c r="S183" s="181"/>
      <c r="T183" s="183">
        <f>SUM(T184:T196)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76" t="s">
        <v>87</v>
      </c>
      <c r="AT183" s="184" t="s">
        <v>74</v>
      </c>
      <c r="AU183" s="184" t="s">
        <v>79</v>
      </c>
      <c r="AY183" s="176" t="s">
        <v>152</v>
      </c>
      <c r="BK183" s="185">
        <f>SUM(BK184:BK196)</f>
        <v>0</v>
      </c>
    </row>
    <row r="184" s="2" customFormat="1" ht="24.15" customHeight="1">
      <c r="A184" s="38"/>
      <c r="B184" s="188"/>
      <c r="C184" s="189" t="s">
        <v>447</v>
      </c>
      <c r="D184" s="189" t="s">
        <v>154</v>
      </c>
      <c r="E184" s="190" t="s">
        <v>1720</v>
      </c>
      <c r="F184" s="191" t="s">
        <v>1721</v>
      </c>
      <c r="G184" s="192" t="s">
        <v>279</v>
      </c>
      <c r="H184" s="193">
        <v>1</v>
      </c>
      <c r="I184" s="194"/>
      <c r="J184" s="193">
        <f>ROUND(I184*H184,3)</f>
        <v>0</v>
      </c>
      <c r="K184" s="195"/>
      <c r="L184" s="39"/>
      <c r="M184" s="196" t="s">
        <v>1</v>
      </c>
      <c r="N184" s="197" t="s">
        <v>41</v>
      </c>
      <c r="O184" s="82"/>
      <c r="P184" s="198">
        <f>O184*H184</f>
        <v>0</v>
      </c>
      <c r="Q184" s="198">
        <v>2.0000000000000002E-05</v>
      </c>
      <c r="R184" s="198">
        <f>Q184*H184</f>
        <v>2.0000000000000002E-05</v>
      </c>
      <c r="S184" s="198">
        <v>0</v>
      </c>
      <c r="T184" s="199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00" t="s">
        <v>240</v>
      </c>
      <c r="AT184" s="200" t="s">
        <v>154</v>
      </c>
      <c r="AU184" s="200" t="s">
        <v>87</v>
      </c>
      <c r="AY184" s="19" t="s">
        <v>152</v>
      </c>
      <c r="BE184" s="201">
        <f>IF(N184="základná",J184,0)</f>
        <v>0</v>
      </c>
      <c r="BF184" s="201">
        <f>IF(N184="znížená",J184,0)</f>
        <v>0</v>
      </c>
      <c r="BG184" s="201">
        <f>IF(N184="zákl. prenesená",J184,0)</f>
        <v>0</v>
      </c>
      <c r="BH184" s="201">
        <f>IF(N184="zníž. prenesená",J184,0)</f>
        <v>0</v>
      </c>
      <c r="BI184" s="201">
        <f>IF(N184="nulová",J184,0)</f>
        <v>0</v>
      </c>
      <c r="BJ184" s="19" t="s">
        <v>87</v>
      </c>
      <c r="BK184" s="202">
        <f>ROUND(I184*H184,3)</f>
        <v>0</v>
      </c>
      <c r="BL184" s="19" t="s">
        <v>240</v>
      </c>
      <c r="BM184" s="200" t="s">
        <v>1722</v>
      </c>
    </row>
    <row r="185" s="2" customFormat="1" ht="24.15" customHeight="1">
      <c r="A185" s="38"/>
      <c r="B185" s="188"/>
      <c r="C185" s="235" t="s">
        <v>451</v>
      </c>
      <c r="D185" s="235" t="s">
        <v>378</v>
      </c>
      <c r="E185" s="236" t="s">
        <v>1723</v>
      </c>
      <c r="F185" s="237" t="s">
        <v>1724</v>
      </c>
      <c r="G185" s="238" t="s">
        <v>279</v>
      </c>
      <c r="H185" s="239">
        <v>1</v>
      </c>
      <c r="I185" s="240"/>
      <c r="J185" s="239">
        <f>ROUND(I185*H185,3)</f>
        <v>0</v>
      </c>
      <c r="K185" s="241"/>
      <c r="L185" s="242"/>
      <c r="M185" s="243" t="s">
        <v>1</v>
      </c>
      <c r="N185" s="244" t="s">
        <v>41</v>
      </c>
      <c r="O185" s="82"/>
      <c r="P185" s="198">
        <f>O185*H185</f>
        <v>0</v>
      </c>
      <c r="Q185" s="198">
        <v>0.01167</v>
      </c>
      <c r="R185" s="198">
        <f>Q185*H185</f>
        <v>0.01167</v>
      </c>
      <c r="S185" s="198">
        <v>0</v>
      </c>
      <c r="T185" s="199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00" t="s">
        <v>331</v>
      </c>
      <c r="AT185" s="200" t="s">
        <v>378</v>
      </c>
      <c r="AU185" s="200" t="s">
        <v>87</v>
      </c>
      <c r="AY185" s="19" t="s">
        <v>152</v>
      </c>
      <c r="BE185" s="201">
        <f>IF(N185="základná",J185,0)</f>
        <v>0</v>
      </c>
      <c r="BF185" s="201">
        <f>IF(N185="znížená",J185,0)</f>
        <v>0</v>
      </c>
      <c r="BG185" s="201">
        <f>IF(N185="zákl. prenesená",J185,0)</f>
        <v>0</v>
      </c>
      <c r="BH185" s="201">
        <f>IF(N185="zníž. prenesená",J185,0)</f>
        <v>0</v>
      </c>
      <c r="BI185" s="201">
        <f>IF(N185="nulová",J185,0)</f>
        <v>0</v>
      </c>
      <c r="BJ185" s="19" t="s">
        <v>87</v>
      </c>
      <c r="BK185" s="202">
        <f>ROUND(I185*H185,3)</f>
        <v>0</v>
      </c>
      <c r="BL185" s="19" t="s">
        <v>240</v>
      </c>
      <c r="BM185" s="200" t="s">
        <v>1725</v>
      </c>
    </row>
    <row r="186" s="2" customFormat="1" ht="24.15" customHeight="1">
      <c r="A186" s="38"/>
      <c r="B186" s="188"/>
      <c r="C186" s="189" t="s">
        <v>455</v>
      </c>
      <c r="D186" s="189" t="s">
        <v>154</v>
      </c>
      <c r="E186" s="190" t="s">
        <v>1726</v>
      </c>
      <c r="F186" s="191" t="s">
        <v>1727</v>
      </c>
      <c r="G186" s="192" t="s">
        <v>279</v>
      </c>
      <c r="H186" s="193">
        <v>2</v>
      </c>
      <c r="I186" s="194"/>
      <c r="J186" s="193">
        <f>ROUND(I186*H186,3)</f>
        <v>0</v>
      </c>
      <c r="K186" s="195"/>
      <c r="L186" s="39"/>
      <c r="M186" s="196" t="s">
        <v>1</v>
      </c>
      <c r="N186" s="197" t="s">
        <v>41</v>
      </c>
      <c r="O186" s="82"/>
      <c r="P186" s="198">
        <f>O186*H186</f>
        <v>0</v>
      </c>
      <c r="Q186" s="198">
        <v>2.0000000000000002E-05</v>
      </c>
      <c r="R186" s="198">
        <f>Q186*H186</f>
        <v>4.0000000000000003E-05</v>
      </c>
      <c r="S186" s="198">
        <v>0</v>
      </c>
      <c r="T186" s="199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00" t="s">
        <v>240</v>
      </c>
      <c r="AT186" s="200" t="s">
        <v>154</v>
      </c>
      <c r="AU186" s="200" t="s">
        <v>87</v>
      </c>
      <c r="AY186" s="19" t="s">
        <v>152</v>
      </c>
      <c r="BE186" s="201">
        <f>IF(N186="základná",J186,0)</f>
        <v>0</v>
      </c>
      <c r="BF186" s="201">
        <f>IF(N186="znížená",J186,0)</f>
        <v>0</v>
      </c>
      <c r="BG186" s="201">
        <f>IF(N186="zákl. prenesená",J186,0)</f>
        <v>0</v>
      </c>
      <c r="BH186" s="201">
        <f>IF(N186="zníž. prenesená",J186,0)</f>
        <v>0</v>
      </c>
      <c r="BI186" s="201">
        <f>IF(N186="nulová",J186,0)</f>
        <v>0</v>
      </c>
      <c r="BJ186" s="19" t="s">
        <v>87</v>
      </c>
      <c r="BK186" s="202">
        <f>ROUND(I186*H186,3)</f>
        <v>0</v>
      </c>
      <c r="BL186" s="19" t="s">
        <v>240</v>
      </c>
      <c r="BM186" s="200" t="s">
        <v>1728</v>
      </c>
    </row>
    <row r="187" s="2" customFormat="1" ht="24.15" customHeight="1">
      <c r="A187" s="38"/>
      <c r="B187" s="188"/>
      <c r="C187" s="235" t="s">
        <v>460</v>
      </c>
      <c r="D187" s="235" t="s">
        <v>378</v>
      </c>
      <c r="E187" s="236" t="s">
        <v>1729</v>
      </c>
      <c r="F187" s="237" t="s">
        <v>1730</v>
      </c>
      <c r="G187" s="238" t="s">
        <v>279</v>
      </c>
      <c r="H187" s="239">
        <v>2</v>
      </c>
      <c r="I187" s="240"/>
      <c r="J187" s="239">
        <f>ROUND(I187*H187,3)</f>
        <v>0</v>
      </c>
      <c r="K187" s="241"/>
      <c r="L187" s="242"/>
      <c r="M187" s="243" t="s">
        <v>1</v>
      </c>
      <c r="N187" s="244" t="s">
        <v>41</v>
      </c>
      <c r="O187" s="82"/>
      <c r="P187" s="198">
        <f>O187*H187</f>
        <v>0</v>
      </c>
      <c r="Q187" s="198">
        <v>0.02554</v>
      </c>
      <c r="R187" s="198">
        <f>Q187*H187</f>
        <v>0.05108</v>
      </c>
      <c r="S187" s="198">
        <v>0</v>
      </c>
      <c r="T187" s="199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00" t="s">
        <v>331</v>
      </c>
      <c r="AT187" s="200" t="s">
        <v>378</v>
      </c>
      <c r="AU187" s="200" t="s">
        <v>87</v>
      </c>
      <c r="AY187" s="19" t="s">
        <v>152</v>
      </c>
      <c r="BE187" s="201">
        <f>IF(N187="základná",J187,0)</f>
        <v>0</v>
      </c>
      <c r="BF187" s="201">
        <f>IF(N187="znížená",J187,0)</f>
        <v>0</v>
      </c>
      <c r="BG187" s="201">
        <f>IF(N187="zákl. prenesená",J187,0)</f>
        <v>0</v>
      </c>
      <c r="BH187" s="201">
        <f>IF(N187="zníž. prenesená",J187,0)</f>
        <v>0</v>
      </c>
      <c r="BI187" s="201">
        <f>IF(N187="nulová",J187,0)</f>
        <v>0</v>
      </c>
      <c r="BJ187" s="19" t="s">
        <v>87</v>
      </c>
      <c r="BK187" s="202">
        <f>ROUND(I187*H187,3)</f>
        <v>0</v>
      </c>
      <c r="BL187" s="19" t="s">
        <v>240</v>
      </c>
      <c r="BM187" s="200" t="s">
        <v>1731</v>
      </c>
    </row>
    <row r="188" s="2" customFormat="1" ht="24.15" customHeight="1">
      <c r="A188" s="38"/>
      <c r="B188" s="188"/>
      <c r="C188" s="189" t="s">
        <v>466</v>
      </c>
      <c r="D188" s="189" t="s">
        <v>154</v>
      </c>
      <c r="E188" s="190" t="s">
        <v>1732</v>
      </c>
      <c r="F188" s="191" t="s">
        <v>1733</v>
      </c>
      <c r="G188" s="192" t="s">
        <v>279</v>
      </c>
      <c r="H188" s="193">
        <v>1</v>
      </c>
      <c r="I188" s="194"/>
      <c r="J188" s="193">
        <f>ROUND(I188*H188,3)</f>
        <v>0</v>
      </c>
      <c r="K188" s="195"/>
      <c r="L188" s="39"/>
      <c r="M188" s="196" t="s">
        <v>1</v>
      </c>
      <c r="N188" s="197" t="s">
        <v>41</v>
      </c>
      <c r="O188" s="82"/>
      <c r="P188" s="198">
        <f>O188*H188</f>
        <v>0</v>
      </c>
      <c r="Q188" s="198">
        <v>2.0000000000000002E-05</v>
      </c>
      <c r="R188" s="198">
        <f>Q188*H188</f>
        <v>2.0000000000000002E-05</v>
      </c>
      <c r="S188" s="198">
        <v>0</v>
      </c>
      <c r="T188" s="199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00" t="s">
        <v>240</v>
      </c>
      <c r="AT188" s="200" t="s">
        <v>154</v>
      </c>
      <c r="AU188" s="200" t="s">
        <v>87</v>
      </c>
      <c r="AY188" s="19" t="s">
        <v>152</v>
      </c>
      <c r="BE188" s="201">
        <f>IF(N188="základná",J188,0)</f>
        <v>0</v>
      </c>
      <c r="BF188" s="201">
        <f>IF(N188="znížená",J188,0)</f>
        <v>0</v>
      </c>
      <c r="BG188" s="201">
        <f>IF(N188="zákl. prenesená",J188,0)</f>
        <v>0</v>
      </c>
      <c r="BH188" s="201">
        <f>IF(N188="zníž. prenesená",J188,0)</f>
        <v>0</v>
      </c>
      <c r="BI188" s="201">
        <f>IF(N188="nulová",J188,0)</f>
        <v>0</v>
      </c>
      <c r="BJ188" s="19" t="s">
        <v>87</v>
      </c>
      <c r="BK188" s="202">
        <f>ROUND(I188*H188,3)</f>
        <v>0</v>
      </c>
      <c r="BL188" s="19" t="s">
        <v>240</v>
      </c>
      <c r="BM188" s="200" t="s">
        <v>1734</v>
      </c>
    </row>
    <row r="189" s="2" customFormat="1" ht="44.25" customHeight="1">
      <c r="A189" s="38"/>
      <c r="B189" s="188"/>
      <c r="C189" s="235" t="s">
        <v>472</v>
      </c>
      <c r="D189" s="235" t="s">
        <v>378</v>
      </c>
      <c r="E189" s="236" t="s">
        <v>1735</v>
      </c>
      <c r="F189" s="237" t="s">
        <v>1736</v>
      </c>
      <c r="G189" s="238" t="s">
        <v>279</v>
      </c>
      <c r="H189" s="239">
        <v>1</v>
      </c>
      <c r="I189" s="240"/>
      <c r="J189" s="239">
        <f>ROUND(I189*H189,3)</f>
        <v>0</v>
      </c>
      <c r="K189" s="241"/>
      <c r="L189" s="242"/>
      <c r="M189" s="243" t="s">
        <v>1</v>
      </c>
      <c r="N189" s="244" t="s">
        <v>41</v>
      </c>
      <c r="O189" s="82"/>
      <c r="P189" s="198">
        <f>O189*H189</f>
        <v>0</v>
      </c>
      <c r="Q189" s="198">
        <v>0.026980000000000001</v>
      </c>
      <c r="R189" s="198">
        <f>Q189*H189</f>
        <v>0.026980000000000001</v>
      </c>
      <c r="S189" s="198">
        <v>0</v>
      </c>
      <c r="T189" s="199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00" t="s">
        <v>331</v>
      </c>
      <c r="AT189" s="200" t="s">
        <v>378</v>
      </c>
      <c r="AU189" s="200" t="s">
        <v>87</v>
      </c>
      <c r="AY189" s="19" t="s">
        <v>152</v>
      </c>
      <c r="BE189" s="201">
        <f>IF(N189="základná",J189,0)</f>
        <v>0</v>
      </c>
      <c r="BF189" s="201">
        <f>IF(N189="znížená",J189,0)</f>
        <v>0</v>
      </c>
      <c r="BG189" s="201">
        <f>IF(N189="zákl. prenesená",J189,0)</f>
        <v>0</v>
      </c>
      <c r="BH189" s="201">
        <f>IF(N189="zníž. prenesená",J189,0)</f>
        <v>0</v>
      </c>
      <c r="BI189" s="201">
        <f>IF(N189="nulová",J189,0)</f>
        <v>0</v>
      </c>
      <c r="BJ189" s="19" t="s">
        <v>87</v>
      </c>
      <c r="BK189" s="202">
        <f>ROUND(I189*H189,3)</f>
        <v>0</v>
      </c>
      <c r="BL189" s="19" t="s">
        <v>240</v>
      </c>
      <c r="BM189" s="200" t="s">
        <v>1737</v>
      </c>
    </row>
    <row r="190" s="2" customFormat="1" ht="33" customHeight="1">
      <c r="A190" s="38"/>
      <c r="B190" s="188"/>
      <c r="C190" s="189" t="s">
        <v>481</v>
      </c>
      <c r="D190" s="189" t="s">
        <v>154</v>
      </c>
      <c r="E190" s="190" t="s">
        <v>1738</v>
      </c>
      <c r="F190" s="191" t="s">
        <v>1739</v>
      </c>
      <c r="G190" s="192" t="s">
        <v>279</v>
      </c>
      <c r="H190" s="193">
        <v>1</v>
      </c>
      <c r="I190" s="194"/>
      <c r="J190" s="193">
        <f>ROUND(I190*H190,3)</f>
        <v>0</v>
      </c>
      <c r="K190" s="195"/>
      <c r="L190" s="39"/>
      <c r="M190" s="196" t="s">
        <v>1</v>
      </c>
      <c r="N190" s="197" t="s">
        <v>41</v>
      </c>
      <c r="O190" s="82"/>
      <c r="P190" s="198">
        <f>O190*H190</f>
        <v>0</v>
      </c>
      <c r="Q190" s="198">
        <v>2.0000000000000002E-05</v>
      </c>
      <c r="R190" s="198">
        <f>Q190*H190</f>
        <v>2.0000000000000002E-05</v>
      </c>
      <c r="S190" s="198">
        <v>0</v>
      </c>
      <c r="T190" s="199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00" t="s">
        <v>240</v>
      </c>
      <c r="AT190" s="200" t="s">
        <v>154</v>
      </c>
      <c r="AU190" s="200" t="s">
        <v>87</v>
      </c>
      <c r="AY190" s="19" t="s">
        <v>152</v>
      </c>
      <c r="BE190" s="201">
        <f>IF(N190="základná",J190,0)</f>
        <v>0</v>
      </c>
      <c r="BF190" s="201">
        <f>IF(N190="znížená",J190,0)</f>
        <v>0</v>
      </c>
      <c r="BG190" s="201">
        <f>IF(N190="zákl. prenesená",J190,0)</f>
        <v>0</v>
      </c>
      <c r="BH190" s="201">
        <f>IF(N190="zníž. prenesená",J190,0)</f>
        <v>0</v>
      </c>
      <c r="BI190" s="201">
        <f>IF(N190="nulová",J190,0)</f>
        <v>0</v>
      </c>
      <c r="BJ190" s="19" t="s">
        <v>87</v>
      </c>
      <c r="BK190" s="202">
        <f>ROUND(I190*H190,3)</f>
        <v>0</v>
      </c>
      <c r="BL190" s="19" t="s">
        <v>240</v>
      </c>
      <c r="BM190" s="200" t="s">
        <v>1740</v>
      </c>
    </row>
    <row r="191" s="2" customFormat="1" ht="24.15" customHeight="1">
      <c r="A191" s="38"/>
      <c r="B191" s="188"/>
      <c r="C191" s="235" t="s">
        <v>560</v>
      </c>
      <c r="D191" s="235" t="s">
        <v>378</v>
      </c>
      <c r="E191" s="236" t="s">
        <v>1741</v>
      </c>
      <c r="F191" s="237" t="s">
        <v>1742</v>
      </c>
      <c r="G191" s="238" t="s">
        <v>279</v>
      </c>
      <c r="H191" s="239">
        <v>1</v>
      </c>
      <c r="I191" s="240"/>
      <c r="J191" s="239">
        <f>ROUND(I191*H191,3)</f>
        <v>0</v>
      </c>
      <c r="K191" s="241"/>
      <c r="L191" s="242"/>
      <c r="M191" s="243" t="s">
        <v>1</v>
      </c>
      <c r="N191" s="244" t="s">
        <v>41</v>
      </c>
      <c r="O191" s="82"/>
      <c r="P191" s="198">
        <f>O191*H191</f>
        <v>0</v>
      </c>
      <c r="Q191" s="198">
        <v>0.052900000000000003</v>
      </c>
      <c r="R191" s="198">
        <f>Q191*H191</f>
        <v>0.052900000000000003</v>
      </c>
      <c r="S191" s="198">
        <v>0</v>
      </c>
      <c r="T191" s="199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00" t="s">
        <v>331</v>
      </c>
      <c r="AT191" s="200" t="s">
        <v>378</v>
      </c>
      <c r="AU191" s="200" t="s">
        <v>87</v>
      </c>
      <c r="AY191" s="19" t="s">
        <v>152</v>
      </c>
      <c r="BE191" s="201">
        <f>IF(N191="základná",J191,0)</f>
        <v>0</v>
      </c>
      <c r="BF191" s="201">
        <f>IF(N191="znížená",J191,0)</f>
        <v>0</v>
      </c>
      <c r="BG191" s="201">
        <f>IF(N191="zákl. prenesená",J191,0)</f>
        <v>0</v>
      </c>
      <c r="BH191" s="201">
        <f>IF(N191="zníž. prenesená",J191,0)</f>
        <v>0</v>
      </c>
      <c r="BI191" s="201">
        <f>IF(N191="nulová",J191,0)</f>
        <v>0</v>
      </c>
      <c r="BJ191" s="19" t="s">
        <v>87</v>
      </c>
      <c r="BK191" s="202">
        <f>ROUND(I191*H191,3)</f>
        <v>0</v>
      </c>
      <c r="BL191" s="19" t="s">
        <v>240</v>
      </c>
      <c r="BM191" s="200" t="s">
        <v>1743</v>
      </c>
    </row>
    <row r="192" s="2" customFormat="1" ht="24.15" customHeight="1">
      <c r="A192" s="38"/>
      <c r="B192" s="188"/>
      <c r="C192" s="189" t="s">
        <v>497</v>
      </c>
      <c r="D192" s="189" t="s">
        <v>154</v>
      </c>
      <c r="E192" s="190" t="s">
        <v>1744</v>
      </c>
      <c r="F192" s="191" t="s">
        <v>1745</v>
      </c>
      <c r="G192" s="192" t="s">
        <v>279</v>
      </c>
      <c r="H192" s="193">
        <v>3</v>
      </c>
      <c r="I192" s="194"/>
      <c r="J192" s="193">
        <f>ROUND(I192*H192,3)</f>
        <v>0</v>
      </c>
      <c r="K192" s="195"/>
      <c r="L192" s="39"/>
      <c r="M192" s="196" t="s">
        <v>1</v>
      </c>
      <c r="N192" s="197" t="s">
        <v>41</v>
      </c>
      <c r="O192" s="82"/>
      <c r="P192" s="198">
        <f>O192*H192</f>
        <v>0</v>
      </c>
      <c r="Q192" s="198">
        <v>2.0000000000000002E-05</v>
      </c>
      <c r="R192" s="198">
        <f>Q192*H192</f>
        <v>6.0000000000000008E-05</v>
      </c>
      <c r="S192" s="198">
        <v>0</v>
      </c>
      <c r="T192" s="199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00" t="s">
        <v>240</v>
      </c>
      <c r="AT192" s="200" t="s">
        <v>154</v>
      </c>
      <c r="AU192" s="200" t="s">
        <v>87</v>
      </c>
      <c r="AY192" s="19" t="s">
        <v>152</v>
      </c>
      <c r="BE192" s="201">
        <f>IF(N192="základná",J192,0)</f>
        <v>0</v>
      </c>
      <c r="BF192" s="201">
        <f>IF(N192="znížená",J192,0)</f>
        <v>0</v>
      </c>
      <c r="BG192" s="201">
        <f>IF(N192="zákl. prenesená",J192,0)</f>
        <v>0</v>
      </c>
      <c r="BH192" s="201">
        <f>IF(N192="zníž. prenesená",J192,0)</f>
        <v>0</v>
      </c>
      <c r="BI192" s="201">
        <f>IF(N192="nulová",J192,0)</f>
        <v>0</v>
      </c>
      <c r="BJ192" s="19" t="s">
        <v>87</v>
      </c>
      <c r="BK192" s="202">
        <f>ROUND(I192*H192,3)</f>
        <v>0</v>
      </c>
      <c r="BL192" s="19" t="s">
        <v>240</v>
      </c>
      <c r="BM192" s="200" t="s">
        <v>1746</v>
      </c>
    </row>
    <row r="193" s="2" customFormat="1" ht="24.15" customHeight="1">
      <c r="A193" s="38"/>
      <c r="B193" s="188"/>
      <c r="C193" s="235" t="s">
        <v>502</v>
      </c>
      <c r="D193" s="235" t="s">
        <v>378</v>
      </c>
      <c r="E193" s="236" t="s">
        <v>1747</v>
      </c>
      <c r="F193" s="237" t="s">
        <v>1748</v>
      </c>
      <c r="G193" s="238" t="s">
        <v>279</v>
      </c>
      <c r="H193" s="239">
        <v>3</v>
      </c>
      <c r="I193" s="240"/>
      <c r="J193" s="239">
        <f>ROUND(I193*H193,3)</f>
        <v>0</v>
      </c>
      <c r="K193" s="241"/>
      <c r="L193" s="242"/>
      <c r="M193" s="243" t="s">
        <v>1</v>
      </c>
      <c r="N193" s="244" t="s">
        <v>41</v>
      </c>
      <c r="O193" s="82"/>
      <c r="P193" s="198">
        <f>O193*H193</f>
        <v>0</v>
      </c>
      <c r="Q193" s="198">
        <v>0.041529999999999997</v>
      </c>
      <c r="R193" s="198">
        <f>Q193*H193</f>
        <v>0.12458999999999999</v>
      </c>
      <c r="S193" s="198">
        <v>0</v>
      </c>
      <c r="T193" s="199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00" t="s">
        <v>331</v>
      </c>
      <c r="AT193" s="200" t="s">
        <v>378</v>
      </c>
      <c r="AU193" s="200" t="s">
        <v>87</v>
      </c>
      <c r="AY193" s="19" t="s">
        <v>152</v>
      </c>
      <c r="BE193" s="201">
        <f>IF(N193="základná",J193,0)</f>
        <v>0</v>
      </c>
      <c r="BF193" s="201">
        <f>IF(N193="znížená",J193,0)</f>
        <v>0</v>
      </c>
      <c r="BG193" s="201">
        <f>IF(N193="zákl. prenesená",J193,0)</f>
        <v>0</v>
      </c>
      <c r="BH193" s="201">
        <f>IF(N193="zníž. prenesená",J193,0)</f>
        <v>0</v>
      </c>
      <c r="BI193" s="201">
        <f>IF(N193="nulová",J193,0)</f>
        <v>0</v>
      </c>
      <c r="BJ193" s="19" t="s">
        <v>87</v>
      </c>
      <c r="BK193" s="202">
        <f>ROUND(I193*H193,3)</f>
        <v>0</v>
      </c>
      <c r="BL193" s="19" t="s">
        <v>240</v>
      </c>
      <c r="BM193" s="200" t="s">
        <v>1749</v>
      </c>
    </row>
    <row r="194" s="2" customFormat="1" ht="24.15" customHeight="1">
      <c r="A194" s="38"/>
      <c r="B194" s="188"/>
      <c r="C194" s="189" t="s">
        <v>510</v>
      </c>
      <c r="D194" s="189" t="s">
        <v>154</v>
      </c>
      <c r="E194" s="190" t="s">
        <v>1750</v>
      </c>
      <c r="F194" s="191" t="s">
        <v>1751</v>
      </c>
      <c r="G194" s="192" t="s">
        <v>279</v>
      </c>
      <c r="H194" s="193">
        <v>1</v>
      </c>
      <c r="I194" s="194"/>
      <c r="J194" s="193">
        <f>ROUND(I194*H194,3)</f>
        <v>0</v>
      </c>
      <c r="K194" s="195"/>
      <c r="L194" s="39"/>
      <c r="M194" s="196" t="s">
        <v>1</v>
      </c>
      <c r="N194" s="197" t="s">
        <v>41</v>
      </c>
      <c r="O194" s="82"/>
      <c r="P194" s="198">
        <f>O194*H194</f>
        <v>0</v>
      </c>
      <c r="Q194" s="198">
        <v>2.0000000000000002E-05</v>
      </c>
      <c r="R194" s="198">
        <f>Q194*H194</f>
        <v>2.0000000000000002E-05</v>
      </c>
      <c r="S194" s="198">
        <v>0</v>
      </c>
      <c r="T194" s="199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00" t="s">
        <v>240</v>
      </c>
      <c r="AT194" s="200" t="s">
        <v>154</v>
      </c>
      <c r="AU194" s="200" t="s">
        <v>87</v>
      </c>
      <c r="AY194" s="19" t="s">
        <v>152</v>
      </c>
      <c r="BE194" s="201">
        <f>IF(N194="základná",J194,0)</f>
        <v>0</v>
      </c>
      <c r="BF194" s="201">
        <f>IF(N194="znížená",J194,0)</f>
        <v>0</v>
      </c>
      <c r="BG194" s="201">
        <f>IF(N194="zákl. prenesená",J194,0)</f>
        <v>0</v>
      </c>
      <c r="BH194" s="201">
        <f>IF(N194="zníž. prenesená",J194,0)</f>
        <v>0</v>
      </c>
      <c r="BI194" s="201">
        <f>IF(N194="nulová",J194,0)</f>
        <v>0</v>
      </c>
      <c r="BJ194" s="19" t="s">
        <v>87</v>
      </c>
      <c r="BK194" s="202">
        <f>ROUND(I194*H194,3)</f>
        <v>0</v>
      </c>
      <c r="BL194" s="19" t="s">
        <v>240</v>
      </c>
      <c r="BM194" s="200" t="s">
        <v>1752</v>
      </c>
    </row>
    <row r="195" s="2" customFormat="1" ht="24.15" customHeight="1">
      <c r="A195" s="38"/>
      <c r="B195" s="188"/>
      <c r="C195" s="235" t="s">
        <v>517</v>
      </c>
      <c r="D195" s="235" t="s">
        <v>378</v>
      </c>
      <c r="E195" s="236" t="s">
        <v>1753</v>
      </c>
      <c r="F195" s="237" t="s">
        <v>1754</v>
      </c>
      <c r="G195" s="238" t="s">
        <v>279</v>
      </c>
      <c r="H195" s="239">
        <v>1</v>
      </c>
      <c r="I195" s="240"/>
      <c r="J195" s="239">
        <f>ROUND(I195*H195,3)</f>
        <v>0</v>
      </c>
      <c r="K195" s="241"/>
      <c r="L195" s="242"/>
      <c r="M195" s="243" t="s">
        <v>1</v>
      </c>
      <c r="N195" s="244" t="s">
        <v>41</v>
      </c>
      <c r="O195" s="82"/>
      <c r="P195" s="198">
        <f>O195*H195</f>
        <v>0</v>
      </c>
      <c r="Q195" s="198">
        <v>0.054300000000000001</v>
      </c>
      <c r="R195" s="198">
        <f>Q195*H195</f>
        <v>0.054300000000000001</v>
      </c>
      <c r="S195" s="198">
        <v>0</v>
      </c>
      <c r="T195" s="199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00" t="s">
        <v>331</v>
      </c>
      <c r="AT195" s="200" t="s">
        <v>378</v>
      </c>
      <c r="AU195" s="200" t="s">
        <v>87</v>
      </c>
      <c r="AY195" s="19" t="s">
        <v>152</v>
      </c>
      <c r="BE195" s="201">
        <f>IF(N195="základná",J195,0)</f>
        <v>0</v>
      </c>
      <c r="BF195" s="201">
        <f>IF(N195="znížená",J195,0)</f>
        <v>0</v>
      </c>
      <c r="BG195" s="201">
        <f>IF(N195="zákl. prenesená",J195,0)</f>
        <v>0</v>
      </c>
      <c r="BH195" s="201">
        <f>IF(N195="zníž. prenesená",J195,0)</f>
        <v>0</v>
      </c>
      <c r="BI195" s="201">
        <f>IF(N195="nulová",J195,0)</f>
        <v>0</v>
      </c>
      <c r="BJ195" s="19" t="s">
        <v>87</v>
      </c>
      <c r="BK195" s="202">
        <f>ROUND(I195*H195,3)</f>
        <v>0</v>
      </c>
      <c r="BL195" s="19" t="s">
        <v>240</v>
      </c>
      <c r="BM195" s="200" t="s">
        <v>1755</v>
      </c>
    </row>
    <row r="196" s="2" customFormat="1" ht="24.15" customHeight="1">
      <c r="A196" s="38"/>
      <c r="B196" s="188"/>
      <c r="C196" s="189" t="s">
        <v>521</v>
      </c>
      <c r="D196" s="189" t="s">
        <v>154</v>
      </c>
      <c r="E196" s="190" t="s">
        <v>1756</v>
      </c>
      <c r="F196" s="191" t="s">
        <v>1757</v>
      </c>
      <c r="G196" s="192" t="s">
        <v>202</v>
      </c>
      <c r="H196" s="193">
        <v>0.26900000000000002</v>
      </c>
      <c r="I196" s="194"/>
      <c r="J196" s="193">
        <f>ROUND(I196*H196,3)</f>
        <v>0</v>
      </c>
      <c r="K196" s="195"/>
      <c r="L196" s="39"/>
      <c r="M196" s="196" t="s">
        <v>1</v>
      </c>
      <c r="N196" s="197" t="s">
        <v>41</v>
      </c>
      <c r="O196" s="82"/>
      <c r="P196" s="198">
        <f>O196*H196</f>
        <v>0</v>
      </c>
      <c r="Q196" s="198">
        <v>0</v>
      </c>
      <c r="R196" s="198">
        <f>Q196*H196</f>
        <v>0</v>
      </c>
      <c r="S196" s="198">
        <v>0</v>
      </c>
      <c r="T196" s="199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00" t="s">
        <v>240</v>
      </c>
      <c r="AT196" s="200" t="s">
        <v>154</v>
      </c>
      <c r="AU196" s="200" t="s">
        <v>87</v>
      </c>
      <c r="AY196" s="19" t="s">
        <v>152</v>
      </c>
      <c r="BE196" s="201">
        <f>IF(N196="základná",J196,0)</f>
        <v>0</v>
      </c>
      <c r="BF196" s="201">
        <f>IF(N196="znížená",J196,0)</f>
        <v>0</v>
      </c>
      <c r="BG196" s="201">
        <f>IF(N196="zákl. prenesená",J196,0)</f>
        <v>0</v>
      </c>
      <c r="BH196" s="201">
        <f>IF(N196="zníž. prenesená",J196,0)</f>
        <v>0</v>
      </c>
      <c r="BI196" s="201">
        <f>IF(N196="nulová",J196,0)</f>
        <v>0</v>
      </c>
      <c r="BJ196" s="19" t="s">
        <v>87</v>
      </c>
      <c r="BK196" s="202">
        <f>ROUND(I196*H196,3)</f>
        <v>0</v>
      </c>
      <c r="BL196" s="19" t="s">
        <v>240</v>
      </c>
      <c r="BM196" s="200" t="s">
        <v>1758</v>
      </c>
    </row>
    <row r="197" s="12" customFormat="1" ht="22.8" customHeight="1">
      <c r="A197" s="12"/>
      <c r="B197" s="175"/>
      <c r="C197" s="12"/>
      <c r="D197" s="176" t="s">
        <v>74</v>
      </c>
      <c r="E197" s="186" t="s">
        <v>1759</v>
      </c>
      <c r="F197" s="186" t="s">
        <v>1760</v>
      </c>
      <c r="G197" s="12"/>
      <c r="H197" s="12"/>
      <c r="I197" s="178"/>
      <c r="J197" s="187">
        <f>BK197</f>
        <v>0</v>
      </c>
      <c r="K197" s="12"/>
      <c r="L197" s="175"/>
      <c r="M197" s="180"/>
      <c r="N197" s="181"/>
      <c r="O197" s="181"/>
      <c r="P197" s="182">
        <f>SUM(P198:P199)</f>
        <v>0</v>
      </c>
      <c r="Q197" s="181"/>
      <c r="R197" s="182">
        <f>SUM(R198:R199)</f>
        <v>0.011999999999999999</v>
      </c>
      <c r="S197" s="181"/>
      <c r="T197" s="183">
        <f>SUM(T198:T199)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76" t="s">
        <v>87</v>
      </c>
      <c r="AT197" s="184" t="s">
        <v>74</v>
      </c>
      <c r="AU197" s="184" t="s">
        <v>79</v>
      </c>
      <c r="AY197" s="176" t="s">
        <v>152</v>
      </c>
      <c r="BK197" s="185">
        <f>SUM(BK198:BK199)</f>
        <v>0</v>
      </c>
    </row>
    <row r="198" s="2" customFormat="1" ht="24.15" customHeight="1">
      <c r="A198" s="38"/>
      <c r="B198" s="188"/>
      <c r="C198" s="189" t="s">
        <v>525</v>
      </c>
      <c r="D198" s="189" t="s">
        <v>154</v>
      </c>
      <c r="E198" s="190" t="s">
        <v>1761</v>
      </c>
      <c r="F198" s="191" t="s">
        <v>1762</v>
      </c>
      <c r="G198" s="192" t="s">
        <v>279</v>
      </c>
      <c r="H198" s="193">
        <v>5</v>
      </c>
      <c r="I198" s="194"/>
      <c r="J198" s="193">
        <f>ROUND(I198*H198,3)</f>
        <v>0</v>
      </c>
      <c r="K198" s="195"/>
      <c r="L198" s="39"/>
      <c r="M198" s="196" t="s">
        <v>1</v>
      </c>
      <c r="N198" s="197" t="s">
        <v>41</v>
      </c>
      <c r="O198" s="82"/>
      <c r="P198" s="198">
        <f>O198*H198</f>
        <v>0</v>
      </c>
      <c r="Q198" s="198">
        <v>0</v>
      </c>
      <c r="R198" s="198">
        <f>Q198*H198</f>
        <v>0</v>
      </c>
      <c r="S198" s="198">
        <v>0</v>
      </c>
      <c r="T198" s="199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00" t="s">
        <v>240</v>
      </c>
      <c r="AT198" s="200" t="s">
        <v>154</v>
      </c>
      <c r="AU198" s="200" t="s">
        <v>87</v>
      </c>
      <c r="AY198" s="19" t="s">
        <v>152</v>
      </c>
      <c r="BE198" s="201">
        <f>IF(N198="základná",J198,0)</f>
        <v>0</v>
      </c>
      <c r="BF198" s="201">
        <f>IF(N198="znížená",J198,0)</f>
        <v>0</v>
      </c>
      <c r="BG198" s="201">
        <f>IF(N198="zákl. prenesená",J198,0)</f>
        <v>0</v>
      </c>
      <c r="BH198" s="201">
        <f>IF(N198="zníž. prenesená",J198,0)</f>
        <v>0</v>
      </c>
      <c r="BI198" s="201">
        <f>IF(N198="nulová",J198,0)</f>
        <v>0</v>
      </c>
      <c r="BJ198" s="19" t="s">
        <v>87</v>
      </c>
      <c r="BK198" s="202">
        <f>ROUND(I198*H198,3)</f>
        <v>0</v>
      </c>
      <c r="BL198" s="19" t="s">
        <v>240</v>
      </c>
      <c r="BM198" s="200" t="s">
        <v>1763</v>
      </c>
    </row>
    <row r="199" s="2" customFormat="1" ht="24.15" customHeight="1">
      <c r="A199" s="38"/>
      <c r="B199" s="188"/>
      <c r="C199" s="235" t="s">
        <v>530</v>
      </c>
      <c r="D199" s="235" t="s">
        <v>378</v>
      </c>
      <c r="E199" s="236" t="s">
        <v>1764</v>
      </c>
      <c r="F199" s="237" t="s">
        <v>1765</v>
      </c>
      <c r="G199" s="238" t="s">
        <v>279</v>
      </c>
      <c r="H199" s="239">
        <v>5</v>
      </c>
      <c r="I199" s="240"/>
      <c r="J199" s="239">
        <f>ROUND(I199*H199,3)</f>
        <v>0</v>
      </c>
      <c r="K199" s="241"/>
      <c r="L199" s="242"/>
      <c r="M199" s="243" t="s">
        <v>1</v>
      </c>
      <c r="N199" s="244" t="s">
        <v>41</v>
      </c>
      <c r="O199" s="82"/>
      <c r="P199" s="198">
        <f>O199*H199</f>
        <v>0</v>
      </c>
      <c r="Q199" s="198">
        <v>0.0023999999999999998</v>
      </c>
      <c r="R199" s="198">
        <f>Q199*H199</f>
        <v>0.011999999999999999</v>
      </c>
      <c r="S199" s="198">
        <v>0</v>
      </c>
      <c r="T199" s="199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00" t="s">
        <v>331</v>
      </c>
      <c r="AT199" s="200" t="s">
        <v>378</v>
      </c>
      <c r="AU199" s="200" t="s">
        <v>87</v>
      </c>
      <c r="AY199" s="19" t="s">
        <v>152</v>
      </c>
      <c r="BE199" s="201">
        <f>IF(N199="základná",J199,0)</f>
        <v>0</v>
      </c>
      <c r="BF199" s="201">
        <f>IF(N199="znížená",J199,0)</f>
        <v>0</v>
      </c>
      <c r="BG199" s="201">
        <f>IF(N199="zákl. prenesená",J199,0)</f>
        <v>0</v>
      </c>
      <c r="BH199" s="201">
        <f>IF(N199="zníž. prenesená",J199,0)</f>
        <v>0</v>
      </c>
      <c r="BI199" s="201">
        <f>IF(N199="nulová",J199,0)</f>
        <v>0</v>
      </c>
      <c r="BJ199" s="19" t="s">
        <v>87</v>
      </c>
      <c r="BK199" s="202">
        <f>ROUND(I199*H199,3)</f>
        <v>0</v>
      </c>
      <c r="BL199" s="19" t="s">
        <v>240</v>
      </c>
      <c r="BM199" s="200" t="s">
        <v>1766</v>
      </c>
    </row>
    <row r="200" s="12" customFormat="1" ht="22.8" customHeight="1">
      <c r="A200" s="12"/>
      <c r="B200" s="175"/>
      <c r="C200" s="12"/>
      <c r="D200" s="176" t="s">
        <v>74</v>
      </c>
      <c r="E200" s="186" t="s">
        <v>1767</v>
      </c>
      <c r="F200" s="186" t="s">
        <v>1768</v>
      </c>
      <c r="G200" s="12"/>
      <c r="H200" s="12"/>
      <c r="I200" s="178"/>
      <c r="J200" s="187">
        <f>BK200</f>
        <v>0</v>
      </c>
      <c r="K200" s="12"/>
      <c r="L200" s="175"/>
      <c r="M200" s="180"/>
      <c r="N200" s="181"/>
      <c r="O200" s="181"/>
      <c r="P200" s="182">
        <f>SUM(P201:P203)</f>
        <v>0</v>
      </c>
      <c r="Q200" s="181"/>
      <c r="R200" s="182">
        <f>SUM(R201:R203)</f>
        <v>0</v>
      </c>
      <c r="S200" s="181"/>
      <c r="T200" s="183">
        <f>SUM(T201:T203)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76" t="s">
        <v>158</v>
      </c>
      <c r="AT200" s="184" t="s">
        <v>74</v>
      </c>
      <c r="AU200" s="184" t="s">
        <v>79</v>
      </c>
      <c r="AY200" s="176" t="s">
        <v>152</v>
      </c>
      <c r="BK200" s="185">
        <f>SUM(BK201:BK203)</f>
        <v>0</v>
      </c>
    </row>
    <row r="201" s="2" customFormat="1" ht="24.15" customHeight="1">
      <c r="A201" s="38"/>
      <c r="B201" s="188"/>
      <c r="C201" s="189" t="s">
        <v>538</v>
      </c>
      <c r="D201" s="189" t="s">
        <v>154</v>
      </c>
      <c r="E201" s="190" t="s">
        <v>1769</v>
      </c>
      <c r="F201" s="191" t="s">
        <v>1770</v>
      </c>
      <c r="G201" s="192" t="s">
        <v>1771</v>
      </c>
      <c r="H201" s="193">
        <v>24</v>
      </c>
      <c r="I201" s="194"/>
      <c r="J201" s="193">
        <f>ROUND(I201*H201,3)</f>
        <v>0</v>
      </c>
      <c r="K201" s="195"/>
      <c r="L201" s="39"/>
      <c r="M201" s="196" t="s">
        <v>1</v>
      </c>
      <c r="N201" s="197" t="s">
        <v>41</v>
      </c>
      <c r="O201" s="82"/>
      <c r="P201" s="198">
        <f>O201*H201</f>
        <v>0</v>
      </c>
      <c r="Q201" s="198">
        <v>0</v>
      </c>
      <c r="R201" s="198">
        <f>Q201*H201</f>
        <v>0</v>
      </c>
      <c r="S201" s="198">
        <v>0</v>
      </c>
      <c r="T201" s="199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00" t="s">
        <v>1229</v>
      </c>
      <c r="AT201" s="200" t="s">
        <v>154</v>
      </c>
      <c r="AU201" s="200" t="s">
        <v>87</v>
      </c>
      <c r="AY201" s="19" t="s">
        <v>152</v>
      </c>
      <c r="BE201" s="201">
        <f>IF(N201="základná",J201,0)</f>
        <v>0</v>
      </c>
      <c r="BF201" s="201">
        <f>IF(N201="znížená",J201,0)</f>
        <v>0</v>
      </c>
      <c r="BG201" s="201">
        <f>IF(N201="zákl. prenesená",J201,0)</f>
        <v>0</v>
      </c>
      <c r="BH201" s="201">
        <f>IF(N201="zníž. prenesená",J201,0)</f>
        <v>0</v>
      </c>
      <c r="BI201" s="201">
        <f>IF(N201="nulová",J201,0)</f>
        <v>0</v>
      </c>
      <c r="BJ201" s="19" t="s">
        <v>87</v>
      </c>
      <c r="BK201" s="202">
        <f>ROUND(I201*H201,3)</f>
        <v>0</v>
      </c>
      <c r="BL201" s="19" t="s">
        <v>1229</v>
      </c>
      <c r="BM201" s="200" t="s">
        <v>1772</v>
      </c>
    </row>
    <row r="202" s="2" customFormat="1" ht="16.5" customHeight="1">
      <c r="A202" s="38"/>
      <c r="B202" s="188"/>
      <c r="C202" s="189" t="s">
        <v>543</v>
      </c>
      <c r="D202" s="189" t="s">
        <v>154</v>
      </c>
      <c r="E202" s="190" t="s">
        <v>1773</v>
      </c>
      <c r="F202" s="191" t="s">
        <v>1774</v>
      </c>
      <c r="G202" s="192" t="s">
        <v>1771</v>
      </c>
      <c r="H202" s="193">
        <v>10</v>
      </c>
      <c r="I202" s="194"/>
      <c r="J202" s="193">
        <f>ROUND(I202*H202,3)</f>
        <v>0</v>
      </c>
      <c r="K202" s="195"/>
      <c r="L202" s="39"/>
      <c r="M202" s="196" t="s">
        <v>1</v>
      </c>
      <c r="N202" s="197" t="s">
        <v>41</v>
      </c>
      <c r="O202" s="82"/>
      <c r="P202" s="198">
        <f>O202*H202</f>
        <v>0</v>
      </c>
      <c r="Q202" s="198">
        <v>0</v>
      </c>
      <c r="R202" s="198">
        <f>Q202*H202</f>
        <v>0</v>
      </c>
      <c r="S202" s="198">
        <v>0</v>
      </c>
      <c r="T202" s="199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00" t="s">
        <v>1229</v>
      </c>
      <c r="AT202" s="200" t="s">
        <v>154</v>
      </c>
      <c r="AU202" s="200" t="s">
        <v>87</v>
      </c>
      <c r="AY202" s="19" t="s">
        <v>152</v>
      </c>
      <c r="BE202" s="201">
        <f>IF(N202="základná",J202,0)</f>
        <v>0</v>
      </c>
      <c r="BF202" s="201">
        <f>IF(N202="znížená",J202,0)</f>
        <v>0</v>
      </c>
      <c r="BG202" s="201">
        <f>IF(N202="zákl. prenesená",J202,0)</f>
        <v>0</v>
      </c>
      <c r="BH202" s="201">
        <f>IF(N202="zníž. prenesená",J202,0)</f>
        <v>0</v>
      </c>
      <c r="BI202" s="201">
        <f>IF(N202="nulová",J202,0)</f>
        <v>0</v>
      </c>
      <c r="BJ202" s="19" t="s">
        <v>87</v>
      </c>
      <c r="BK202" s="202">
        <f>ROUND(I202*H202,3)</f>
        <v>0</v>
      </c>
      <c r="BL202" s="19" t="s">
        <v>1229</v>
      </c>
      <c r="BM202" s="200" t="s">
        <v>1775</v>
      </c>
    </row>
    <row r="203" s="2" customFormat="1" ht="16.5" customHeight="1">
      <c r="A203" s="38"/>
      <c r="B203" s="188"/>
      <c r="C203" s="189" t="s">
        <v>547</v>
      </c>
      <c r="D203" s="189" t="s">
        <v>154</v>
      </c>
      <c r="E203" s="190" t="s">
        <v>1776</v>
      </c>
      <c r="F203" s="191" t="s">
        <v>1777</v>
      </c>
      <c r="G203" s="192" t="s">
        <v>1771</v>
      </c>
      <c r="H203" s="193">
        <v>3</v>
      </c>
      <c r="I203" s="194"/>
      <c r="J203" s="193">
        <f>ROUND(I203*H203,3)</f>
        <v>0</v>
      </c>
      <c r="K203" s="195"/>
      <c r="L203" s="39"/>
      <c r="M203" s="196" t="s">
        <v>1</v>
      </c>
      <c r="N203" s="197" t="s">
        <v>41</v>
      </c>
      <c r="O203" s="82"/>
      <c r="P203" s="198">
        <f>O203*H203</f>
        <v>0</v>
      </c>
      <c r="Q203" s="198">
        <v>0</v>
      </c>
      <c r="R203" s="198">
        <f>Q203*H203</f>
        <v>0</v>
      </c>
      <c r="S203" s="198">
        <v>0</v>
      </c>
      <c r="T203" s="199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00" t="s">
        <v>1229</v>
      </c>
      <c r="AT203" s="200" t="s">
        <v>154</v>
      </c>
      <c r="AU203" s="200" t="s">
        <v>87</v>
      </c>
      <c r="AY203" s="19" t="s">
        <v>152</v>
      </c>
      <c r="BE203" s="201">
        <f>IF(N203="základná",J203,0)</f>
        <v>0</v>
      </c>
      <c r="BF203" s="201">
        <f>IF(N203="znížená",J203,0)</f>
        <v>0</v>
      </c>
      <c r="BG203" s="201">
        <f>IF(N203="zákl. prenesená",J203,0)</f>
        <v>0</v>
      </c>
      <c r="BH203" s="201">
        <f>IF(N203="zníž. prenesená",J203,0)</f>
        <v>0</v>
      </c>
      <c r="BI203" s="201">
        <f>IF(N203="nulová",J203,0)</f>
        <v>0</v>
      </c>
      <c r="BJ203" s="19" t="s">
        <v>87</v>
      </c>
      <c r="BK203" s="202">
        <f>ROUND(I203*H203,3)</f>
        <v>0</v>
      </c>
      <c r="BL203" s="19" t="s">
        <v>1229</v>
      </c>
      <c r="BM203" s="200" t="s">
        <v>1778</v>
      </c>
    </row>
    <row r="204" s="12" customFormat="1" ht="25.92" customHeight="1">
      <c r="A204" s="12"/>
      <c r="B204" s="175"/>
      <c r="C204" s="12"/>
      <c r="D204" s="176" t="s">
        <v>74</v>
      </c>
      <c r="E204" s="177" t="s">
        <v>1235</v>
      </c>
      <c r="F204" s="177" t="s">
        <v>1236</v>
      </c>
      <c r="G204" s="12"/>
      <c r="H204" s="12"/>
      <c r="I204" s="178"/>
      <c r="J204" s="179">
        <f>BK204</f>
        <v>0</v>
      </c>
      <c r="K204" s="12"/>
      <c r="L204" s="175"/>
      <c r="M204" s="180"/>
      <c r="N204" s="181"/>
      <c r="O204" s="181"/>
      <c r="P204" s="182">
        <f>SUM(P205:P206)</f>
        <v>0</v>
      </c>
      <c r="Q204" s="181"/>
      <c r="R204" s="182">
        <f>SUM(R205:R206)</f>
        <v>0</v>
      </c>
      <c r="S204" s="181"/>
      <c r="T204" s="183">
        <f>SUM(T205:T206)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76" t="s">
        <v>181</v>
      </c>
      <c r="AT204" s="184" t="s">
        <v>74</v>
      </c>
      <c r="AU204" s="184" t="s">
        <v>75</v>
      </c>
      <c r="AY204" s="176" t="s">
        <v>152</v>
      </c>
      <c r="BK204" s="185">
        <f>SUM(BK205:BK206)</f>
        <v>0</v>
      </c>
    </row>
    <row r="205" s="2" customFormat="1" ht="24.15" customHeight="1">
      <c r="A205" s="38"/>
      <c r="B205" s="188"/>
      <c r="C205" s="189" t="s">
        <v>551</v>
      </c>
      <c r="D205" s="189" t="s">
        <v>154</v>
      </c>
      <c r="E205" s="190" t="s">
        <v>1779</v>
      </c>
      <c r="F205" s="191" t="s">
        <v>1780</v>
      </c>
      <c r="G205" s="192" t="s">
        <v>1781</v>
      </c>
      <c r="H205" s="193">
        <v>1</v>
      </c>
      <c r="I205" s="194"/>
      <c r="J205" s="193">
        <f>ROUND(I205*H205,3)</f>
        <v>0</v>
      </c>
      <c r="K205" s="195"/>
      <c r="L205" s="39"/>
      <c r="M205" s="196" t="s">
        <v>1</v>
      </c>
      <c r="N205" s="197" t="s">
        <v>41</v>
      </c>
      <c r="O205" s="82"/>
      <c r="P205" s="198">
        <f>O205*H205</f>
        <v>0</v>
      </c>
      <c r="Q205" s="198">
        <v>0</v>
      </c>
      <c r="R205" s="198">
        <f>Q205*H205</f>
        <v>0</v>
      </c>
      <c r="S205" s="198">
        <v>0</v>
      </c>
      <c r="T205" s="199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00" t="s">
        <v>1242</v>
      </c>
      <c r="AT205" s="200" t="s">
        <v>154</v>
      </c>
      <c r="AU205" s="200" t="s">
        <v>79</v>
      </c>
      <c r="AY205" s="19" t="s">
        <v>152</v>
      </c>
      <c r="BE205" s="201">
        <f>IF(N205="základná",J205,0)</f>
        <v>0</v>
      </c>
      <c r="BF205" s="201">
        <f>IF(N205="znížená",J205,0)</f>
        <v>0</v>
      </c>
      <c r="BG205" s="201">
        <f>IF(N205="zákl. prenesená",J205,0)</f>
        <v>0</v>
      </c>
      <c r="BH205" s="201">
        <f>IF(N205="zníž. prenesená",J205,0)</f>
        <v>0</v>
      </c>
      <c r="BI205" s="201">
        <f>IF(N205="nulová",J205,0)</f>
        <v>0</v>
      </c>
      <c r="BJ205" s="19" t="s">
        <v>87</v>
      </c>
      <c r="BK205" s="202">
        <f>ROUND(I205*H205,3)</f>
        <v>0</v>
      </c>
      <c r="BL205" s="19" t="s">
        <v>1242</v>
      </c>
      <c r="BM205" s="200" t="s">
        <v>1782</v>
      </c>
    </row>
    <row r="206" s="2" customFormat="1" ht="24.15" customHeight="1">
      <c r="A206" s="38"/>
      <c r="B206" s="188"/>
      <c r="C206" s="189" t="s">
        <v>555</v>
      </c>
      <c r="D206" s="189" t="s">
        <v>154</v>
      </c>
      <c r="E206" s="190" t="s">
        <v>1783</v>
      </c>
      <c r="F206" s="191" t="s">
        <v>1784</v>
      </c>
      <c r="G206" s="192" t="s">
        <v>1781</v>
      </c>
      <c r="H206" s="193">
        <v>1</v>
      </c>
      <c r="I206" s="194"/>
      <c r="J206" s="193">
        <f>ROUND(I206*H206,3)</f>
        <v>0</v>
      </c>
      <c r="K206" s="195"/>
      <c r="L206" s="39"/>
      <c r="M206" s="249" t="s">
        <v>1</v>
      </c>
      <c r="N206" s="250" t="s">
        <v>41</v>
      </c>
      <c r="O206" s="251"/>
      <c r="P206" s="252">
        <f>O206*H206</f>
        <v>0</v>
      </c>
      <c r="Q206" s="252">
        <v>0</v>
      </c>
      <c r="R206" s="252">
        <f>Q206*H206</f>
        <v>0</v>
      </c>
      <c r="S206" s="252">
        <v>0</v>
      </c>
      <c r="T206" s="253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00" t="s">
        <v>1242</v>
      </c>
      <c r="AT206" s="200" t="s">
        <v>154</v>
      </c>
      <c r="AU206" s="200" t="s">
        <v>79</v>
      </c>
      <c r="AY206" s="19" t="s">
        <v>152</v>
      </c>
      <c r="BE206" s="201">
        <f>IF(N206="základná",J206,0)</f>
        <v>0</v>
      </c>
      <c r="BF206" s="201">
        <f>IF(N206="znížená",J206,0)</f>
        <v>0</v>
      </c>
      <c r="BG206" s="201">
        <f>IF(N206="zákl. prenesená",J206,0)</f>
        <v>0</v>
      </c>
      <c r="BH206" s="201">
        <f>IF(N206="zníž. prenesená",J206,0)</f>
        <v>0</v>
      </c>
      <c r="BI206" s="201">
        <f>IF(N206="nulová",J206,0)</f>
        <v>0</v>
      </c>
      <c r="BJ206" s="19" t="s">
        <v>87</v>
      </c>
      <c r="BK206" s="202">
        <f>ROUND(I206*H206,3)</f>
        <v>0</v>
      </c>
      <c r="BL206" s="19" t="s">
        <v>1242</v>
      </c>
      <c r="BM206" s="200" t="s">
        <v>1785</v>
      </c>
    </row>
    <row r="207" s="2" customFormat="1" ht="6.96" customHeight="1">
      <c r="A207" s="38"/>
      <c r="B207" s="65"/>
      <c r="C207" s="66"/>
      <c r="D207" s="66"/>
      <c r="E207" s="66"/>
      <c r="F207" s="66"/>
      <c r="G207" s="66"/>
      <c r="H207" s="66"/>
      <c r="I207" s="66"/>
      <c r="J207" s="66"/>
      <c r="K207" s="66"/>
      <c r="L207" s="39"/>
      <c r="M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</row>
  </sheetData>
  <autoFilter ref="C128:K20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75</v>
      </c>
    </row>
    <row r="4" s="1" customFormat="1" ht="24.96" customHeight="1">
      <c r="B4" s="22"/>
      <c r="D4" s="23" t="s">
        <v>100</v>
      </c>
      <c r="L4" s="22"/>
      <c r="M4" s="133" t="s">
        <v>9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14</v>
      </c>
      <c r="L6" s="22"/>
    </row>
    <row r="7" s="1" customFormat="1" ht="16.5" customHeight="1">
      <c r="B7" s="22"/>
      <c r="E7" s="134" t="str">
        <f>'Rekapitulácia stavby'!K6</f>
        <v>Prístavba k existujúcemu objektu MŠ Borovce</v>
      </c>
      <c r="F7" s="32"/>
      <c r="G7" s="32"/>
      <c r="H7" s="32"/>
      <c r="L7" s="22"/>
    </row>
    <row r="8" s="1" customFormat="1" ht="12" customHeight="1">
      <c r="B8" s="22"/>
      <c r="D8" s="32" t="s">
        <v>101</v>
      </c>
      <c r="L8" s="22"/>
    </row>
    <row r="9" s="2" customFormat="1" ht="16.5" customHeight="1">
      <c r="A9" s="38"/>
      <c r="B9" s="39"/>
      <c r="C9" s="38"/>
      <c r="D9" s="38"/>
      <c r="E9" s="134" t="s">
        <v>102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103</v>
      </c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30" customHeight="1">
      <c r="A11" s="38"/>
      <c r="B11" s="39"/>
      <c r="C11" s="38"/>
      <c r="D11" s="38"/>
      <c r="E11" s="72" t="s">
        <v>1786</v>
      </c>
      <c r="F11" s="38"/>
      <c r="G11" s="38"/>
      <c r="H11" s="38"/>
      <c r="I11" s="38"/>
      <c r="J11" s="38"/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16</v>
      </c>
      <c r="E13" s="38"/>
      <c r="F13" s="27" t="s">
        <v>1</v>
      </c>
      <c r="G13" s="38"/>
      <c r="H13" s="38"/>
      <c r="I13" s="32" t="s">
        <v>17</v>
      </c>
      <c r="J13" s="27" t="s">
        <v>1</v>
      </c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18</v>
      </c>
      <c r="E14" s="38"/>
      <c r="F14" s="27" t="s">
        <v>19</v>
      </c>
      <c r="G14" s="38"/>
      <c r="H14" s="38"/>
      <c r="I14" s="32" t="s">
        <v>20</v>
      </c>
      <c r="J14" s="74" t="str">
        <f>'Rekapitulácia stavby'!AN8</f>
        <v>27. 9. 2022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22</v>
      </c>
      <c r="E16" s="38"/>
      <c r="F16" s="38"/>
      <c r="G16" s="38"/>
      <c r="H16" s="38"/>
      <c r="I16" s="32" t="s">
        <v>23</v>
      </c>
      <c r="J16" s="27" t="s">
        <v>1</v>
      </c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24</v>
      </c>
      <c r="F17" s="38"/>
      <c r="G17" s="38"/>
      <c r="H17" s="38"/>
      <c r="I17" s="32" t="s">
        <v>25</v>
      </c>
      <c r="J17" s="27" t="s">
        <v>1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26</v>
      </c>
      <c r="E19" s="38"/>
      <c r="F19" s="38"/>
      <c r="G19" s="38"/>
      <c r="H19" s="38"/>
      <c r="I19" s="32" t="s">
        <v>23</v>
      </c>
      <c r="J19" s="33" t="str">
        <f>'Rekapitulácia stavby'!AN13</f>
        <v>Vyplň údaj</v>
      </c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'Rekapitulácia stavby'!E14</f>
        <v>Vyplň údaj</v>
      </c>
      <c r="F20" s="27"/>
      <c r="G20" s="27"/>
      <c r="H20" s="27"/>
      <c r="I20" s="32" t="s">
        <v>25</v>
      </c>
      <c r="J20" s="33" t="str">
        <f>'Rekapitulácia stavby'!AN14</f>
        <v>Vyplň údaj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28</v>
      </c>
      <c r="E22" s="38"/>
      <c r="F22" s="38"/>
      <c r="G22" s="38"/>
      <c r="H22" s="38"/>
      <c r="I22" s="32" t="s">
        <v>23</v>
      </c>
      <c r="J22" s="27" t="str">
        <f>IF('Rekapitulácia stavby'!AN16="","",'Rekapitulácia stavby'!AN16)</f>
        <v/>
      </c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IF('Rekapitulácia stavby'!E17="","",'Rekapitulácia stavby'!E17)</f>
        <v>Ing.arch.Libor Chmelár</v>
      </c>
      <c r="F23" s="38"/>
      <c r="G23" s="38"/>
      <c r="H23" s="38"/>
      <c r="I23" s="32" t="s">
        <v>25</v>
      </c>
      <c r="J23" s="27" t="str">
        <f>IF('Rekapitulácia stavby'!AN17="","",'Rekapitulácia stavby'!AN17)</f>
        <v/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32</v>
      </c>
      <c r="E25" s="38"/>
      <c r="F25" s="38"/>
      <c r="G25" s="38"/>
      <c r="H25" s="38"/>
      <c r="I25" s="32" t="s">
        <v>23</v>
      </c>
      <c r="J25" s="27" t="str">
        <f>IF('Rekapitulácia stavby'!AN19="","",'Rekapitulácia stavby'!AN19)</f>
        <v/>
      </c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IF('Rekapitulácia stavby'!E20="","",'Rekapitulácia stavby'!E20)</f>
        <v xml:space="preserve"> </v>
      </c>
      <c r="F26" s="38"/>
      <c r="G26" s="38"/>
      <c r="H26" s="38"/>
      <c r="I26" s="32" t="s">
        <v>25</v>
      </c>
      <c r="J26" s="27" t="str">
        <f>IF('Rekapitulácia stavby'!AN20="","",'Rekapitulácia stavby'!AN20)</f>
        <v/>
      </c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60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34</v>
      </c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5"/>
      <c r="B29" s="136"/>
      <c r="C29" s="135"/>
      <c r="D29" s="135"/>
      <c r="E29" s="36" t="s">
        <v>1</v>
      </c>
      <c r="F29" s="36"/>
      <c r="G29" s="36"/>
      <c r="H29" s="36"/>
      <c r="I29" s="135"/>
      <c r="J29" s="135"/>
      <c r="K29" s="135"/>
      <c r="L29" s="137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8" t="s">
        <v>35</v>
      </c>
      <c r="E32" s="38"/>
      <c r="F32" s="38"/>
      <c r="G32" s="38"/>
      <c r="H32" s="38"/>
      <c r="I32" s="38"/>
      <c r="J32" s="101">
        <f>ROUND(J122, 2)</f>
        <v>0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5"/>
      <c r="E33" s="95"/>
      <c r="F33" s="95"/>
      <c r="G33" s="95"/>
      <c r="H33" s="95"/>
      <c r="I33" s="95"/>
      <c r="J33" s="95"/>
      <c r="K33" s="95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37</v>
      </c>
      <c r="G34" s="38"/>
      <c r="H34" s="38"/>
      <c r="I34" s="43" t="s">
        <v>36</v>
      </c>
      <c r="J34" s="43" t="s">
        <v>38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9" t="s">
        <v>39</v>
      </c>
      <c r="E35" s="45" t="s">
        <v>40</v>
      </c>
      <c r="F35" s="140">
        <f>ROUND((SUM(BE122:BE125)),  2)</f>
        <v>0</v>
      </c>
      <c r="G35" s="141"/>
      <c r="H35" s="141"/>
      <c r="I35" s="142">
        <v>0.20000000000000001</v>
      </c>
      <c r="J35" s="140">
        <f>ROUND(((SUM(BE122:BE125))*I35),  2)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45" t="s">
        <v>41</v>
      </c>
      <c r="F36" s="140">
        <f>ROUND((SUM(BF122:BF125)),  2)</f>
        <v>0</v>
      </c>
      <c r="G36" s="141"/>
      <c r="H36" s="141"/>
      <c r="I36" s="142">
        <v>0.20000000000000001</v>
      </c>
      <c r="J36" s="140">
        <f>ROUND(((SUM(BF122:BF125))*I36),  2)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42</v>
      </c>
      <c r="F37" s="143">
        <f>ROUND((SUM(BG122:BG125)),  2)</f>
        <v>0</v>
      </c>
      <c r="G37" s="38"/>
      <c r="H37" s="38"/>
      <c r="I37" s="144">
        <v>0.20000000000000001</v>
      </c>
      <c r="J37" s="143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43</v>
      </c>
      <c r="F38" s="143">
        <f>ROUND((SUM(BH122:BH125)),  2)</f>
        <v>0</v>
      </c>
      <c r="G38" s="38"/>
      <c r="H38" s="38"/>
      <c r="I38" s="144">
        <v>0.20000000000000001</v>
      </c>
      <c r="J38" s="143">
        <f>0</f>
        <v>0</v>
      </c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45" t="s">
        <v>44</v>
      </c>
      <c r="F39" s="140">
        <f>ROUND((SUM(BI122:BI125)),  2)</f>
        <v>0</v>
      </c>
      <c r="G39" s="141"/>
      <c r="H39" s="141"/>
      <c r="I39" s="142">
        <v>0</v>
      </c>
      <c r="J39" s="140">
        <f>0</f>
        <v>0</v>
      </c>
      <c r="K39" s="38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45"/>
      <c r="D41" s="146" t="s">
        <v>45</v>
      </c>
      <c r="E41" s="86"/>
      <c r="F41" s="86"/>
      <c r="G41" s="147" t="s">
        <v>46</v>
      </c>
      <c r="H41" s="148" t="s">
        <v>47</v>
      </c>
      <c r="I41" s="86"/>
      <c r="J41" s="149">
        <f>SUM(J32:J39)</f>
        <v>0</v>
      </c>
      <c r="K41" s="150"/>
      <c r="L41" s="60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60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48</v>
      </c>
      <c r="E50" s="62"/>
      <c r="F50" s="62"/>
      <c r="G50" s="61" t="s">
        <v>49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50</v>
      </c>
      <c r="E61" s="41"/>
      <c r="F61" s="151" t="s">
        <v>51</v>
      </c>
      <c r="G61" s="63" t="s">
        <v>50</v>
      </c>
      <c r="H61" s="41"/>
      <c r="I61" s="41"/>
      <c r="J61" s="152" t="s">
        <v>51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52</v>
      </c>
      <c r="E65" s="64"/>
      <c r="F65" s="64"/>
      <c r="G65" s="61" t="s">
        <v>53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50</v>
      </c>
      <c r="E76" s="41"/>
      <c r="F76" s="151" t="s">
        <v>51</v>
      </c>
      <c r="G76" s="63" t="s">
        <v>50</v>
      </c>
      <c r="H76" s="41"/>
      <c r="I76" s="41"/>
      <c r="J76" s="152" t="s">
        <v>51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14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4" t="str">
        <f>E7</f>
        <v>Prístavba k existujúcemu objektu MŠ Borovce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101</v>
      </c>
      <c r="L86" s="22"/>
    </row>
    <row r="87" s="2" customFormat="1" ht="16.5" customHeight="1">
      <c r="A87" s="38"/>
      <c r="B87" s="39"/>
      <c r="C87" s="38"/>
      <c r="D87" s="38"/>
      <c r="E87" s="134" t="s">
        <v>102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103</v>
      </c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30" customHeight="1">
      <c r="A89" s="38"/>
      <c r="B89" s="39"/>
      <c r="C89" s="38"/>
      <c r="D89" s="38"/>
      <c r="E89" s="72" t="str">
        <f>E11</f>
        <v>1-4 - SO 101 - Prístavba k existujúcemu objektu MŠ Borovce - Elektroinštalácia</v>
      </c>
      <c r="F89" s="38"/>
      <c r="G89" s="38"/>
      <c r="H89" s="38"/>
      <c r="I89" s="38"/>
      <c r="J89" s="38"/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18</v>
      </c>
      <c r="D91" s="38"/>
      <c r="E91" s="38"/>
      <c r="F91" s="27" t="str">
        <f>F14</f>
        <v>Borovce p.č.11,12</v>
      </c>
      <c r="G91" s="38"/>
      <c r="H91" s="38"/>
      <c r="I91" s="32" t="s">
        <v>20</v>
      </c>
      <c r="J91" s="74" t="str">
        <f>IF(J14="","",J14)</f>
        <v>27. 9. 2022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22</v>
      </c>
      <c r="D93" s="38"/>
      <c r="E93" s="38"/>
      <c r="F93" s="27" t="str">
        <f>E17</f>
        <v>Obec Borovce</v>
      </c>
      <c r="G93" s="38"/>
      <c r="H93" s="38"/>
      <c r="I93" s="32" t="s">
        <v>28</v>
      </c>
      <c r="J93" s="36" t="str">
        <f>E23</f>
        <v>Ing.arch.Libor Chmelár</v>
      </c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26</v>
      </c>
      <c r="D94" s="38"/>
      <c r="E94" s="38"/>
      <c r="F94" s="27" t="str">
        <f>IF(E20="","",E20)</f>
        <v>Vyplň údaj</v>
      </c>
      <c r="G94" s="38"/>
      <c r="H94" s="38"/>
      <c r="I94" s="32" t="s">
        <v>32</v>
      </c>
      <c r="J94" s="36" t="str">
        <f>E26</f>
        <v xml:space="preserve"> </v>
      </c>
      <c r="K94" s="38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53" t="s">
        <v>106</v>
      </c>
      <c r="D96" s="145"/>
      <c r="E96" s="145"/>
      <c r="F96" s="145"/>
      <c r="G96" s="145"/>
      <c r="H96" s="145"/>
      <c r="I96" s="145"/>
      <c r="J96" s="154" t="s">
        <v>107</v>
      </c>
      <c r="K96" s="145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60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55" t="s">
        <v>108</v>
      </c>
      <c r="D98" s="38"/>
      <c r="E98" s="38"/>
      <c r="F98" s="38"/>
      <c r="G98" s="38"/>
      <c r="H98" s="38"/>
      <c r="I98" s="38"/>
      <c r="J98" s="101">
        <f>J122</f>
        <v>0</v>
      </c>
      <c r="K98" s="38"/>
      <c r="L98" s="60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109</v>
      </c>
    </row>
    <row r="99" s="9" customFormat="1" ht="24.96" customHeight="1">
      <c r="A99" s="9"/>
      <c r="B99" s="156"/>
      <c r="C99" s="9"/>
      <c r="D99" s="157" t="s">
        <v>1787</v>
      </c>
      <c r="E99" s="158"/>
      <c r="F99" s="158"/>
      <c r="G99" s="158"/>
      <c r="H99" s="158"/>
      <c r="I99" s="158"/>
      <c r="J99" s="159">
        <f>J123</f>
        <v>0</v>
      </c>
      <c r="K99" s="9"/>
      <c r="L99" s="15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60"/>
      <c r="C100" s="10"/>
      <c r="D100" s="161" t="s">
        <v>1788</v>
      </c>
      <c r="E100" s="162"/>
      <c r="F100" s="162"/>
      <c r="G100" s="162"/>
      <c r="H100" s="162"/>
      <c r="I100" s="162"/>
      <c r="J100" s="163">
        <f>J124</f>
        <v>0</v>
      </c>
      <c r="K100" s="10"/>
      <c r="L100" s="16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38"/>
      <c r="D101" s="38"/>
      <c r="E101" s="38"/>
      <c r="F101" s="38"/>
      <c r="G101" s="38"/>
      <c r="H101" s="38"/>
      <c r="I101" s="38"/>
      <c r="J101" s="38"/>
      <c r="K101" s="38"/>
      <c r="L101" s="60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0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0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138</v>
      </c>
      <c r="D107" s="38"/>
      <c r="E107" s="38"/>
      <c r="F107" s="38"/>
      <c r="G107" s="38"/>
      <c r="H107" s="38"/>
      <c r="I107" s="38"/>
      <c r="J107" s="38"/>
      <c r="K107" s="38"/>
      <c r="L107" s="60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60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14</v>
      </c>
      <c r="D109" s="38"/>
      <c r="E109" s="38"/>
      <c r="F109" s="38"/>
      <c r="G109" s="38"/>
      <c r="H109" s="38"/>
      <c r="I109" s="38"/>
      <c r="J109" s="38"/>
      <c r="K109" s="38"/>
      <c r="L109" s="60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38"/>
      <c r="D110" s="38"/>
      <c r="E110" s="134" t="str">
        <f>E7</f>
        <v>Prístavba k existujúcemu objektu MŠ Borovce</v>
      </c>
      <c r="F110" s="32"/>
      <c r="G110" s="32"/>
      <c r="H110" s="32"/>
      <c r="I110" s="38"/>
      <c r="J110" s="38"/>
      <c r="K110" s="38"/>
      <c r="L110" s="60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2"/>
      <c r="C111" s="32" t="s">
        <v>101</v>
      </c>
      <c r="L111" s="22"/>
    </row>
    <row r="112" s="2" customFormat="1" ht="16.5" customHeight="1">
      <c r="A112" s="38"/>
      <c r="B112" s="39"/>
      <c r="C112" s="38"/>
      <c r="D112" s="38"/>
      <c r="E112" s="134" t="s">
        <v>102</v>
      </c>
      <c r="F112" s="38"/>
      <c r="G112" s="38"/>
      <c r="H112" s="38"/>
      <c r="I112" s="38"/>
      <c r="J112" s="38"/>
      <c r="K112" s="38"/>
      <c r="L112" s="60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103</v>
      </c>
      <c r="D113" s="38"/>
      <c r="E113" s="38"/>
      <c r="F113" s="38"/>
      <c r="G113" s="38"/>
      <c r="H113" s="38"/>
      <c r="I113" s="38"/>
      <c r="J113" s="38"/>
      <c r="K113" s="38"/>
      <c r="L113" s="60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30" customHeight="1">
      <c r="A114" s="38"/>
      <c r="B114" s="39"/>
      <c r="C114" s="38"/>
      <c r="D114" s="38"/>
      <c r="E114" s="72" t="str">
        <f>E11</f>
        <v>1-4 - SO 101 - Prístavba k existujúcemu objektu MŠ Borovce - Elektroinštalácia</v>
      </c>
      <c r="F114" s="38"/>
      <c r="G114" s="38"/>
      <c r="H114" s="38"/>
      <c r="I114" s="38"/>
      <c r="J114" s="38"/>
      <c r="K114" s="38"/>
      <c r="L114" s="60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18</v>
      </c>
      <c r="D116" s="38"/>
      <c r="E116" s="38"/>
      <c r="F116" s="27" t="str">
        <f>F14</f>
        <v>Borovce p.č.11,12</v>
      </c>
      <c r="G116" s="38"/>
      <c r="H116" s="38"/>
      <c r="I116" s="32" t="s">
        <v>20</v>
      </c>
      <c r="J116" s="74" t="str">
        <f>IF(J14="","",J14)</f>
        <v>27. 9. 2022</v>
      </c>
      <c r="K116" s="38"/>
      <c r="L116" s="60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60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22</v>
      </c>
      <c r="D118" s="38"/>
      <c r="E118" s="38"/>
      <c r="F118" s="27" t="str">
        <f>E17</f>
        <v>Obec Borovce</v>
      </c>
      <c r="G118" s="38"/>
      <c r="H118" s="38"/>
      <c r="I118" s="32" t="s">
        <v>28</v>
      </c>
      <c r="J118" s="36" t="str">
        <f>E23</f>
        <v>Ing.arch.Libor Chmelár</v>
      </c>
      <c r="K118" s="38"/>
      <c r="L118" s="60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26</v>
      </c>
      <c r="D119" s="38"/>
      <c r="E119" s="38"/>
      <c r="F119" s="27" t="str">
        <f>IF(E20="","",E20)</f>
        <v>Vyplň údaj</v>
      </c>
      <c r="G119" s="38"/>
      <c r="H119" s="38"/>
      <c r="I119" s="32" t="s">
        <v>32</v>
      </c>
      <c r="J119" s="36" t="str">
        <f>E26</f>
        <v xml:space="preserve"> </v>
      </c>
      <c r="K119" s="38"/>
      <c r="L119" s="60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60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64"/>
      <c r="B121" s="165"/>
      <c r="C121" s="166" t="s">
        <v>139</v>
      </c>
      <c r="D121" s="167" t="s">
        <v>60</v>
      </c>
      <c r="E121" s="167" t="s">
        <v>56</v>
      </c>
      <c r="F121" s="167" t="s">
        <v>57</v>
      </c>
      <c r="G121" s="167" t="s">
        <v>140</v>
      </c>
      <c r="H121" s="167" t="s">
        <v>141</v>
      </c>
      <c r="I121" s="167" t="s">
        <v>142</v>
      </c>
      <c r="J121" s="168" t="s">
        <v>107</v>
      </c>
      <c r="K121" s="169" t="s">
        <v>143</v>
      </c>
      <c r="L121" s="170"/>
      <c r="M121" s="91" t="s">
        <v>1</v>
      </c>
      <c r="N121" s="92" t="s">
        <v>39</v>
      </c>
      <c r="O121" s="92" t="s">
        <v>144</v>
      </c>
      <c r="P121" s="92" t="s">
        <v>145</v>
      </c>
      <c r="Q121" s="92" t="s">
        <v>146</v>
      </c>
      <c r="R121" s="92" t="s">
        <v>147</v>
      </c>
      <c r="S121" s="92" t="s">
        <v>148</v>
      </c>
      <c r="T121" s="93" t="s">
        <v>149</v>
      </c>
      <c r="U121" s="164"/>
      <c r="V121" s="164"/>
      <c r="W121" s="164"/>
      <c r="X121" s="164"/>
      <c r="Y121" s="164"/>
      <c r="Z121" s="164"/>
      <c r="AA121" s="164"/>
      <c r="AB121" s="164"/>
      <c r="AC121" s="164"/>
      <c r="AD121" s="164"/>
      <c r="AE121" s="164"/>
    </row>
    <row r="122" s="2" customFormat="1" ht="22.8" customHeight="1">
      <c r="A122" s="38"/>
      <c r="B122" s="39"/>
      <c r="C122" s="98" t="s">
        <v>108</v>
      </c>
      <c r="D122" s="38"/>
      <c r="E122" s="38"/>
      <c r="F122" s="38"/>
      <c r="G122" s="38"/>
      <c r="H122" s="38"/>
      <c r="I122" s="38"/>
      <c r="J122" s="171">
        <f>BK122</f>
        <v>0</v>
      </c>
      <c r="K122" s="38"/>
      <c r="L122" s="39"/>
      <c r="M122" s="94"/>
      <c r="N122" s="78"/>
      <c r="O122" s="95"/>
      <c r="P122" s="172">
        <f>P123</f>
        <v>0</v>
      </c>
      <c r="Q122" s="95"/>
      <c r="R122" s="172">
        <f>R123</f>
        <v>0</v>
      </c>
      <c r="S122" s="95"/>
      <c r="T122" s="173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9" t="s">
        <v>74</v>
      </c>
      <c r="AU122" s="19" t="s">
        <v>109</v>
      </c>
      <c r="BK122" s="174">
        <f>BK123</f>
        <v>0</v>
      </c>
    </row>
    <row r="123" s="12" customFormat="1" ht="25.92" customHeight="1">
      <c r="A123" s="12"/>
      <c r="B123" s="175"/>
      <c r="C123" s="12"/>
      <c r="D123" s="176" t="s">
        <v>74</v>
      </c>
      <c r="E123" s="177" t="s">
        <v>378</v>
      </c>
      <c r="F123" s="177" t="s">
        <v>1789</v>
      </c>
      <c r="G123" s="12"/>
      <c r="H123" s="12"/>
      <c r="I123" s="178"/>
      <c r="J123" s="179">
        <f>BK123</f>
        <v>0</v>
      </c>
      <c r="K123" s="12"/>
      <c r="L123" s="175"/>
      <c r="M123" s="180"/>
      <c r="N123" s="181"/>
      <c r="O123" s="181"/>
      <c r="P123" s="182">
        <f>P124</f>
        <v>0</v>
      </c>
      <c r="Q123" s="181"/>
      <c r="R123" s="182">
        <f>R124</f>
        <v>0</v>
      </c>
      <c r="S123" s="181"/>
      <c r="T123" s="18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76" t="s">
        <v>169</v>
      </c>
      <c r="AT123" s="184" t="s">
        <v>74</v>
      </c>
      <c r="AU123" s="184" t="s">
        <v>75</v>
      </c>
      <c r="AY123" s="176" t="s">
        <v>152</v>
      </c>
      <c r="BK123" s="185">
        <f>BK124</f>
        <v>0</v>
      </c>
    </row>
    <row r="124" s="12" customFormat="1" ht="22.8" customHeight="1">
      <c r="A124" s="12"/>
      <c r="B124" s="175"/>
      <c r="C124" s="12"/>
      <c r="D124" s="176" t="s">
        <v>74</v>
      </c>
      <c r="E124" s="186" t="s">
        <v>1790</v>
      </c>
      <c r="F124" s="186" t="s">
        <v>1791</v>
      </c>
      <c r="G124" s="12"/>
      <c r="H124" s="12"/>
      <c r="I124" s="178"/>
      <c r="J124" s="187">
        <f>BK124</f>
        <v>0</v>
      </c>
      <c r="K124" s="12"/>
      <c r="L124" s="175"/>
      <c r="M124" s="180"/>
      <c r="N124" s="181"/>
      <c r="O124" s="181"/>
      <c r="P124" s="182">
        <f>P125</f>
        <v>0</v>
      </c>
      <c r="Q124" s="181"/>
      <c r="R124" s="182">
        <f>R125</f>
        <v>0</v>
      </c>
      <c r="S124" s="181"/>
      <c r="T124" s="183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76" t="s">
        <v>169</v>
      </c>
      <c r="AT124" s="184" t="s">
        <v>74</v>
      </c>
      <c r="AU124" s="184" t="s">
        <v>79</v>
      </c>
      <c r="AY124" s="176" t="s">
        <v>152</v>
      </c>
      <c r="BK124" s="185">
        <f>BK125</f>
        <v>0</v>
      </c>
    </row>
    <row r="125" s="2" customFormat="1" ht="21.75" customHeight="1">
      <c r="A125" s="38"/>
      <c r="B125" s="188"/>
      <c r="C125" s="189" t="s">
        <v>79</v>
      </c>
      <c r="D125" s="189" t="s">
        <v>154</v>
      </c>
      <c r="E125" s="190" t="s">
        <v>1792</v>
      </c>
      <c r="F125" s="191" t="s">
        <v>1793</v>
      </c>
      <c r="G125" s="192" t="s">
        <v>750</v>
      </c>
      <c r="H125" s="193">
        <v>1</v>
      </c>
      <c r="I125" s="194"/>
      <c r="J125" s="193">
        <f>ROUND(I125*H125,3)</f>
        <v>0</v>
      </c>
      <c r="K125" s="195"/>
      <c r="L125" s="39"/>
      <c r="M125" s="249" t="s">
        <v>1</v>
      </c>
      <c r="N125" s="250" t="s">
        <v>41</v>
      </c>
      <c r="O125" s="251"/>
      <c r="P125" s="252">
        <f>O125*H125</f>
        <v>0</v>
      </c>
      <c r="Q125" s="252">
        <v>0</v>
      </c>
      <c r="R125" s="252">
        <f>Q125*H125</f>
        <v>0</v>
      </c>
      <c r="S125" s="252">
        <v>0</v>
      </c>
      <c r="T125" s="253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00" t="s">
        <v>543</v>
      </c>
      <c r="AT125" s="200" t="s">
        <v>154</v>
      </c>
      <c r="AU125" s="200" t="s">
        <v>87</v>
      </c>
      <c r="AY125" s="19" t="s">
        <v>152</v>
      </c>
      <c r="BE125" s="201">
        <f>IF(N125="základná",J125,0)</f>
        <v>0</v>
      </c>
      <c r="BF125" s="201">
        <f>IF(N125="znížená",J125,0)</f>
        <v>0</v>
      </c>
      <c r="BG125" s="201">
        <f>IF(N125="zákl. prenesená",J125,0)</f>
        <v>0</v>
      </c>
      <c r="BH125" s="201">
        <f>IF(N125="zníž. prenesená",J125,0)</f>
        <v>0</v>
      </c>
      <c r="BI125" s="201">
        <f>IF(N125="nulová",J125,0)</f>
        <v>0</v>
      </c>
      <c r="BJ125" s="19" t="s">
        <v>87</v>
      </c>
      <c r="BK125" s="202">
        <f>ROUND(I125*H125,3)</f>
        <v>0</v>
      </c>
      <c r="BL125" s="19" t="s">
        <v>543</v>
      </c>
      <c r="BM125" s="200" t="s">
        <v>1794</v>
      </c>
    </row>
    <row r="126" s="2" customFormat="1" ht="6.96" customHeight="1">
      <c r="A126" s="38"/>
      <c r="B126" s="65"/>
      <c r="C126" s="66"/>
      <c r="D126" s="66"/>
      <c r="E126" s="66"/>
      <c r="F126" s="66"/>
      <c r="G126" s="66"/>
      <c r="H126" s="66"/>
      <c r="I126" s="66"/>
      <c r="J126" s="66"/>
      <c r="K126" s="66"/>
      <c r="L126" s="39"/>
      <c r="M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</sheetData>
  <autoFilter ref="C121:K12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75</v>
      </c>
    </row>
    <row r="4" s="1" customFormat="1" ht="24.96" customHeight="1">
      <c r="B4" s="22"/>
      <c r="D4" s="23" t="s">
        <v>100</v>
      </c>
      <c r="L4" s="22"/>
      <c r="M4" s="133" t="s">
        <v>9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14</v>
      </c>
      <c r="L6" s="22"/>
    </row>
    <row r="7" s="1" customFormat="1" ht="16.5" customHeight="1">
      <c r="B7" s="22"/>
      <c r="E7" s="134" t="str">
        <f>'Rekapitulácia stavby'!K6</f>
        <v>Prístavba k existujúcemu objektu MŠ Borovce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101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1795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16</v>
      </c>
      <c r="E11" s="38"/>
      <c r="F11" s="27" t="s">
        <v>1</v>
      </c>
      <c r="G11" s="38"/>
      <c r="H11" s="38"/>
      <c r="I11" s="32" t="s">
        <v>17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18</v>
      </c>
      <c r="E12" s="38"/>
      <c r="F12" s="27" t="s">
        <v>19</v>
      </c>
      <c r="G12" s="38"/>
      <c r="H12" s="38"/>
      <c r="I12" s="32" t="s">
        <v>20</v>
      </c>
      <c r="J12" s="74" t="str">
        <f>'Rekapitulácia stavby'!AN8</f>
        <v>27. 9. 2022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22</v>
      </c>
      <c r="E14" s="38"/>
      <c r="F14" s="38"/>
      <c r="G14" s="38"/>
      <c r="H14" s="38"/>
      <c r="I14" s="32" t="s">
        <v>23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24</v>
      </c>
      <c r="F15" s="38"/>
      <c r="G15" s="38"/>
      <c r="H15" s="38"/>
      <c r="I15" s="32" t="s">
        <v>25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26</v>
      </c>
      <c r="E17" s="38"/>
      <c r="F17" s="38"/>
      <c r="G17" s="38"/>
      <c r="H17" s="38"/>
      <c r="I17" s="32" t="s">
        <v>23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25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28</v>
      </c>
      <c r="E20" s="38"/>
      <c r="F20" s="38"/>
      <c r="G20" s="38"/>
      <c r="H20" s="38"/>
      <c r="I20" s="32" t="s">
        <v>23</v>
      </c>
      <c r="J20" s="27" t="str">
        <f>IF('Rekapitulácia stavby'!AN16="","",'Rekapitulácia stavby'!AN16)</f>
        <v/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tr">
        <f>IF('Rekapitulácia stavby'!E17="","",'Rekapitulácia stavby'!E17)</f>
        <v>Ing.arch.Libor Chmelár</v>
      </c>
      <c r="F21" s="38"/>
      <c r="G21" s="38"/>
      <c r="H21" s="38"/>
      <c r="I21" s="32" t="s">
        <v>25</v>
      </c>
      <c r="J21" s="27" t="str">
        <f>IF('Rekapitulácia stavby'!AN17="","",'Rekapitulácia stavby'!AN17)</f>
        <v/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32</v>
      </c>
      <c r="E23" s="38"/>
      <c r="F23" s="38"/>
      <c r="G23" s="38"/>
      <c r="H23" s="38"/>
      <c r="I23" s="32" t="s">
        <v>23</v>
      </c>
      <c r="J23" s="27" t="str">
        <f>IF('Rekapitulácia stavby'!AN19="","",'Rekapitulácia stavby'!AN19)</f>
        <v/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IF('Rekapitulácia stavby'!E20="","",'Rekapitulácia stavby'!E20)</f>
        <v xml:space="preserve"> </v>
      </c>
      <c r="F24" s="38"/>
      <c r="G24" s="38"/>
      <c r="H24" s="38"/>
      <c r="I24" s="32" t="s">
        <v>25</v>
      </c>
      <c r="J24" s="27" t="str">
        <f>IF('Rekapitulácia stavby'!AN20="","",'Rekapitulácia stavby'!AN20)</f>
        <v/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34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5"/>
      <c r="B27" s="136"/>
      <c r="C27" s="135"/>
      <c r="D27" s="135"/>
      <c r="E27" s="36" t="s">
        <v>1</v>
      </c>
      <c r="F27" s="36"/>
      <c r="G27" s="36"/>
      <c r="H27" s="36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8" t="s">
        <v>35</v>
      </c>
      <c r="E30" s="38"/>
      <c r="F30" s="38"/>
      <c r="G30" s="38"/>
      <c r="H30" s="38"/>
      <c r="I30" s="38"/>
      <c r="J30" s="101">
        <f>ROUND(J124,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37</v>
      </c>
      <c r="G32" s="38"/>
      <c r="H32" s="38"/>
      <c r="I32" s="43" t="s">
        <v>36</v>
      </c>
      <c r="J32" s="43" t="s">
        <v>38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9" t="s">
        <v>39</v>
      </c>
      <c r="E33" s="45" t="s">
        <v>40</v>
      </c>
      <c r="F33" s="140">
        <f>ROUND((SUM(BE124:BE196)),  2)</f>
        <v>0</v>
      </c>
      <c r="G33" s="141"/>
      <c r="H33" s="141"/>
      <c r="I33" s="142">
        <v>0.20000000000000001</v>
      </c>
      <c r="J33" s="140">
        <f>ROUND(((SUM(BE124:BE196))*I33),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41</v>
      </c>
      <c r="F34" s="140">
        <f>ROUND((SUM(BF124:BF196)),  2)</f>
        <v>0</v>
      </c>
      <c r="G34" s="141"/>
      <c r="H34" s="141"/>
      <c r="I34" s="142">
        <v>0.20000000000000001</v>
      </c>
      <c r="J34" s="140">
        <f>ROUND(((SUM(BF124:BF196))*I34),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42</v>
      </c>
      <c r="F35" s="143">
        <f>ROUND((SUM(BG124:BG196)),  2)</f>
        <v>0</v>
      </c>
      <c r="G35" s="38"/>
      <c r="H35" s="38"/>
      <c r="I35" s="144">
        <v>0.20000000000000001</v>
      </c>
      <c r="J35" s="143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43</v>
      </c>
      <c r="F36" s="143">
        <f>ROUND((SUM(BH124:BH196)),  2)</f>
        <v>0</v>
      </c>
      <c r="G36" s="38"/>
      <c r="H36" s="38"/>
      <c r="I36" s="144">
        <v>0.20000000000000001</v>
      </c>
      <c r="J36" s="143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44</v>
      </c>
      <c r="F37" s="140">
        <f>ROUND((SUM(BI124:BI196)),  2)</f>
        <v>0</v>
      </c>
      <c r="G37" s="141"/>
      <c r="H37" s="141"/>
      <c r="I37" s="142">
        <v>0</v>
      </c>
      <c r="J37" s="140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45"/>
      <c r="D39" s="146" t="s">
        <v>45</v>
      </c>
      <c r="E39" s="86"/>
      <c r="F39" s="86"/>
      <c r="G39" s="147" t="s">
        <v>46</v>
      </c>
      <c r="H39" s="148" t="s">
        <v>47</v>
      </c>
      <c r="I39" s="86"/>
      <c r="J39" s="149">
        <f>SUM(J30:J37)</f>
        <v>0</v>
      </c>
      <c r="K39" s="150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48</v>
      </c>
      <c r="E50" s="62"/>
      <c r="F50" s="62"/>
      <c r="G50" s="61" t="s">
        <v>49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50</v>
      </c>
      <c r="E61" s="41"/>
      <c r="F61" s="151" t="s">
        <v>51</v>
      </c>
      <c r="G61" s="63" t="s">
        <v>50</v>
      </c>
      <c r="H61" s="41"/>
      <c r="I61" s="41"/>
      <c r="J61" s="152" t="s">
        <v>51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52</v>
      </c>
      <c r="E65" s="64"/>
      <c r="F65" s="64"/>
      <c r="G65" s="61" t="s">
        <v>53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50</v>
      </c>
      <c r="E76" s="41"/>
      <c r="F76" s="151" t="s">
        <v>51</v>
      </c>
      <c r="G76" s="63" t="s">
        <v>50</v>
      </c>
      <c r="H76" s="41"/>
      <c r="I76" s="41"/>
      <c r="J76" s="152" t="s">
        <v>51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105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14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4" t="str">
        <f>E7</f>
        <v>Prístavba k existujúcemu objektu MŠ Borovce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2 - SO 102 - Rampa pre imobilných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18</v>
      </c>
      <c r="D89" s="38"/>
      <c r="E89" s="38"/>
      <c r="F89" s="27" t="str">
        <f>F12</f>
        <v>Borovce p.č.11,12</v>
      </c>
      <c r="G89" s="38"/>
      <c r="H89" s="38"/>
      <c r="I89" s="32" t="s">
        <v>20</v>
      </c>
      <c r="J89" s="74" t="str">
        <f>IF(J12="","",J12)</f>
        <v>27. 9. 2022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22</v>
      </c>
      <c r="D91" s="38"/>
      <c r="E91" s="38"/>
      <c r="F91" s="27" t="str">
        <f>E15</f>
        <v>Obec Borovce</v>
      </c>
      <c r="G91" s="38"/>
      <c r="H91" s="38"/>
      <c r="I91" s="32" t="s">
        <v>28</v>
      </c>
      <c r="J91" s="36" t="str">
        <f>E21</f>
        <v>Ing.arch.Libor Chmelár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26</v>
      </c>
      <c r="D92" s="38"/>
      <c r="E92" s="38"/>
      <c r="F92" s="27" t="str">
        <f>IF(E18="","",E18)</f>
        <v>Vyplň údaj</v>
      </c>
      <c r="G92" s="38"/>
      <c r="H92" s="38"/>
      <c r="I92" s="32" t="s">
        <v>32</v>
      </c>
      <c r="J92" s="36" t="str">
        <f>E24</f>
        <v xml:space="preserve"> 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53" t="s">
        <v>106</v>
      </c>
      <c r="D94" s="145"/>
      <c r="E94" s="145"/>
      <c r="F94" s="145"/>
      <c r="G94" s="145"/>
      <c r="H94" s="145"/>
      <c r="I94" s="145"/>
      <c r="J94" s="154" t="s">
        <v>107</v>
      </c>
      <c r="K94" s="145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55" t="s">
        <v>108</v>
      </c>
      <c r="D96" s="38"/>
      <c r="E96" s="38"/>
      <c r="F96" s="38"/>
      <c r="G96" s="38"/>
      <c r="H96" s="38"/>
      <c r="I96" s="38"/>
      <c r="J96" s="101">
        <f>J124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109</v>
      </c>
    </row>
    <row r="97" s="9" customFormat="1" ht="24.96" customHeight="1">
      <c r="A97" s="9"/>
      <c r="B97" s="156"/>
      <c r="C97" s="9"/>
      <c r="D97" s="157" t="s">
        <v>110</v>
      </c>
      <c r="E97" s="158"/>
      <c r="F97" s="158"/>
      <c r="G97" s="158"/>
      <c r="H97" s="158"/>
      <c r="I97" s="158"/>
      <c r="J97" s="159">
        <f>J125</f>
        <v>0</v>
      </c>
      <c r="K97" s="9"/>
      <c r="L97" s="15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60"/>
      <c r="C98" s="10"/>
      <c r="D98" s="161" t="s">
        <v>111</v>
      </c>
      <c r="E98" s="162"/>
      <c r="F98" s="162"/>
      <c r="G98" s="162"/>
      <c r="H98" s="162"/>
      <c r="I98" s="162"/>
      <c r="J98" s="163">
        <f>J126</f>
        <v>0</v>
      </c>
      <c r="K98" s="10"/>
      <c r="L98" s="16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60"/>
      <c r="C99" s="10"/>
      <c r="D99" s="161" t="s">
        <v>112</v>
      </c>
      <c r="E99" s="162"/>
      <c r="F99" s="162"/>
      <c r="G99" s="162"/>
      <c r="H99" s="162"/>
      <c r="I99" s="162"/>
      <c r="J99" s="163">
        <f>J144</f>
        <v>0</v>
      </c>
      <c r="K99" s="10"/>
      <c r="L99" s="16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60"/>
      <c r="C100" s="10"/>
      <c r="D100" s="161" t="s">
        <v>115</v>
      </c>
      <c r="E100" s="162"/>
      <c r="F100" s="162"/>
      <c r="G100" s="162"/>
      <c r="H100" s="162"/>
      <c r="I100" s="162"/>
      <c r="J100" s="163">
        <f>J173</f>
        <v>0</v>
      </c>
      <c r="K100" s="10"/>
      <c r="L100" s="16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60"/>
      <c r="C101" s="10"/>
      <c r="D101" s="161" t="s">
        <v>118</v>
      </c>
      <c r="E101" s="162"/>
      <c r="F101" s="162"/>
      <c r="G101" s="162"/>
      <c r="H101" s="162"/>
      <c r="I101" s="162"/>
      <c r="J101" s="163">
        <f>J181</f>
        <v>0</v>
      </c>
      <c r="K101" s="10"/>
      <c r="L101" s="16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56"/>
      <c r="C102" s="9"/>
      <c r="D102" s="157" t="s">
        <v>119</v>
      </c>
      <c r="E102" s="158"/>
      <c r="F102" s="158"/>
      <c r="G102" s="158"/>
      <c r="H102" s="158"/>
      <c r="I102" s="158"/>
      <c r="J102" s="159">
        <f>J183</f>
        <v>0</v>
      </c>
      <c r="K102" s="9"/>
      <c r="L102" s="15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60"/>
      <c r="C103" s="10"/>
      <c r="D103" s="161" t="s">
        <v>128</v>
      </c>
      <c r="E103" s="162"/>
      <c r="F103" s="162"/>
      <c r="G103" s="162"/>
      <c r="H103" s="162"/>
      <c r="I103" s="162"/>
      <c r="J103" s="163">
        <f>J184</f>
        <v>0</v>
      </c>
      <c r="K103" s="10"/>
      <c r="L103" s="16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60"/>
      <c r="C104" s="10"/>
      <c r="D104" s="161" t="s">
        <v>129</v>
      </c>
      <c r="E104" s="162"/>
      <c r="F104" s="162"/>
      <c r="G104" s="162"/>
      <c r="H104" s="162"/>
      <c r="I104" s="162"/>
      <c r="J104" s="163">
        <f>J189</f>
        <v>0</v>
      </c>
      <c r="K104" s="10"/>
      <c r="L104" s="16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38"/>
      <c r="D105" s="38"/>
      <c r="E105" s="38"/>
      <c r="F105" s="38"/>
      <c r="G105" s="38"/>
      <c r="H105" s="38"/>
      <c r="I105" s="38"/>
      <c r="J105" s="38"/>
      <c r="K105" s="38"/>
      <c r="L105" s="60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0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138</v>
      </c>
      <c r="D111" s="38"/>
      <c r="E111" s="38"/>
      <c r="F111" s="38"/>
      <c r="G111" s="38"/>
      <c r="H111" s="38"/>
      <c r="I111" s="38"/>
      <c r="J111" s="38"/>
      <c r="K111" s="38"/>
      <c r="L111" s="60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60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14</v>
      </c>
      <c r="D113" s="38"/>
      <c r="E113" s="38"/>
      <c r="F113" s="38"/>
      <c r="G113" s="38"/>
      <c r="H113" s="38"/>
      <c r="I113" s="38"/>
      <c r="J113" s="38"/>
      <c r="K113" s="38"/>
      <c r="L113" s="60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134" t="str">
        <f>E7</f>
        <v>Prístavba k existujúcemu objektu MŠ Borovce</v>
      </c>
      <c r="F114" s="32"/>
      <c r="G114" s="32"/>
      <c r="H114" s="32"/>
      <c r="I114" s="38"/>
      <c r="J114" s="38"/>
      <c r="K114" s="38"/>
      <c r="L114" s="60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101</v>
      </c>
      <c r="D115" s="38"/>
      <c r="E115" s="38"/>
      <c r="F115" s="38"/>
      <c r="G115" s="38"/>
      <c r="H115" s="38"/>
      <c r="I115" s="38"/>
      <c r="J115" s="38"/>
      <c r="K115" s="38"/>
      <c r="L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38"/>
      <c r="D116" s="38"/>
      <c r="E116" s="72" t="str">
        <f>E9</f>
        <v>2 - SO 102 - Rampa pre imobilných</v>
      </c>
      <c r="F116" s="38"/>
      <c r="G116" s="38"/>
      <c r="H116" s="38"/>
      <c r="I116" s="38"/>
      <c r="J116" s="38"/>
      <c r="K116" s="38"/>
      <c r="L116" s="60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60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18</v>
      </c>
      <c r="D118" s="38"/>
      <c r="E118" s="38"/>
      <c r="F118" s="27" t="str">
        <f>F12</f>
        <v>Borovce p.č.11,12</v>
      </c>
      <c r="G118" s="38"/>
      <c r="H118" s="38"/>
      <c r="I118" s="32" t="s">
        <v>20</v>
      </c>
      <c r="J118" s="74" t="str">
        <f>IF(J12="","",J12)</f>
        <v>27. 9. 2022</v>
      </c>
      <c r="K118" s="38"/>
      <c r="L118" s="60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60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5.65" customHeight="1">
      <c r="A120" s="38"/>
      <c r="B120" s="39"/>
      <c r="C120" s="32" t="s">
        <v>22</v>
      </c>
      <c r="D120" s="38"/>
      <c r="E120" s="38"/>
      <c r="F120" s="27" t="str">
        <f>E15</f>
        <v>Obec Borovce</v>
      </c>
      <c r="G120" s="38"/>
      <c r="H120" s="38"/>
      <c r="I120" s="32" t="s">
        <v>28</v>
      </c>
      <c r="J120" s="36" t="str">
        <f>E21</f>
        <v>Ing.arch.Libor Chmelár</v>
      </c>
      <c r="K120" s="38"/>
      <c r="L120" s="60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26</v>
      </c>
      <c r="D121" s="38"/>
      <c r="E121" s="38"/>
      <c r="F121" s="27" t="str">
        <f>IF(E18="","",E18)</f>
        <v>Vyplň údaj</v>
      </c>
      <c r="G121" s="38"/>
      <c r="H121" s="38"/>
      <c r="I121" s="32" t="s">
        <v>32</v>
      </c>
      <c r="J121" s="36" t="str">
        <f>E24</f>
        <v xml:space="preserve"> </v>
      </c>
      <c r="K121" s="38"/>
      <c r="L121" s="60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60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64"/>
      <c r="B123" s="165"/>
      <c r="C123" s="166" t="s">
        <v>139</v>
      </c>
      <c r="D123" s="167" t="s">
        <v>60</v>
      </c>
      <c r="E123" s="167" t="s">
        <v>56</v>
      </c>
      <c r="F123" s="167" t="s">
        <v>57</v>
      </c>
      <c r="G123" s="167" t="s">
        <v>140</v>
      </c>
      <c r="H123" s="167" t="s">
        <v>141</v>
      </c>
      <c r="I123" s="167" t="s">
        <v>142</v>
      </c>
      <c r="J123" s="168" t="s">
        <v>107</v>
      </c>
      <c r="K123" s="169" t="s">
        <v>143</v>
      </c>
      <c r="L123" s="170"/>
      <c r="M123" s="91" t="s">
        <v>1</v>
      </c>
      <c r="N123" s="92" t="s">
        <v>39</v>
      </c>
      <c r="O123" s="92" t="s">
        <v>144</v>
      </c>
      <c r="P123" s="92" t="s">
        <v>145</v>
      </c>
      <c r="Q123" s="92" t="s">
        <v>146</v>
      </c>
      <c r="R123" s="92" t="s">
        <v>147</v>
      </c>
      <c r="S123" s="92" t="s">
        <v>148</v>
      </c>
      <c r="T123" s="93" t="s">
        <v>149</v>
      </c>
      <c r="U123" s="164"/>
      <c r="V123" s="164"/>
      <c r="W123" s="164"/>
      <c r="X123" s="164"/>
      <c r="Y123" s="164"/>
      <c r="Z123" s="164"/>
      <c r="AA123" s="164"/>
      <c r="AB123" s="164"/>
      <c r="AC123" s="164"/>
      <c r="AD123" s="164"/>
      <c r="AE123" s="164"/>
    </row>
    <row r="124" s="2" customFormat="1" ht="22.8" customHeight="1">
      <c r="A124" s="38"/>
      <c r="B124" s="39"/>
      <c r="C124" s="98" t="s">
        <v>108</v>
      </c>
      <c r="D124" s="38"/>
      <c r="E124" s="38"/>
      <c r="F124" s="38"/>
      <c r="G124" s="38"/>
      <c r="H124" s="38"/>
      <c r="I124" s="38"/>
      <c r="J124" s="171">
        <f>BK124</f>
        <v>0</v>
      </c>
      <c r="K124" s="38"/>
      <c r="L124" s="39"/>
      <c r="M124" s="94"/>
      <c r="N124" s="78"/>
      <c r="O124" s="95"/>
      <c r="P124" s="172">
        <f>P125+P183</f>
        <v>0</v>
      </c>
      <c r="Q124" s="95"/>
      <c r="R124" s="172">
        <f>R125+R183</f>
        <v>14.729472809763999</v>
      </c>
      <c r="S124" s="95"/>
      <c r="T124" s="173">
        <f>T125+T183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9" t="s">
        <v>74</v>
      </c>
      <c r="AU124" s="19" t="s">
        <v>109</v>
      </c>
      <c r="BK124" s="174">
        <f>BK125+BK183</f>
        <v>0</v>
      </c>
    </row>
    <row r="125" s="12" customFormat="1" ht="25.92" customHeight="1">
      <c r="A125" s="12"/>
      <c r="B125" s="175"/>
      <c r="C125" s="12"/>
      <c r="D125" s="176" t="s">
        <v>74</v>
      </c>
      <c r="E125" s="177" t="s">
        <v>150</v>
      </c>
      <c r="F125" s="177" t="s">
        <v>151</v>
      </c>
      <c r="G125" s="12"/>
      <c r="H125" s="12"/>
      <c r="I125" s="178"/>
      <c r="J125" s="179">
        <f>BK125</f>
        <v>0</v>
      </c>
      <c r="K125" s="12"/>
      <c r="L125" s="175"/>
      <c r="M125" s="180"/>
      <c r="N125" s="181"/>
      <c r="O125" s="181"/>
      <c r="P125" s="182">
        <f>P126+P144+P173+P181</f>
        <v>0</v>
      </c>
      <c r="Q125" s="181"/>
      <c r="R125" s="182">
        <f>R126+R144+R173+R181</f>
        <v>14.454818759763999</v>
      </c>
      <c r="S125" s="181"/>
      <c r="T125" s="183">
        <f>T126+T144+T173+T181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76" t="s">
        <v>79</v>
      </c>
      <c r="AT125" s="184" t="s">
        <v>74</v>
      </c>
      <c r="AU125" s="184" t="s">
        <v>75</v>
      </c>
      <c r="AY125" s="176" t="s">
        <v>152</v>
      </c>
      <c r="BK125" s="185">
        <f>BK126+BK144+BK173+BK181</f>
        <v>0</v>
      </c>
    </row>
    <row r="126" s="12" customFormat="1" ht="22.8" customHeight="1">
      <c r="A126" s="12"/>
      <c r="B126" s="175"/>
      <c r="C126" s="12"/>
      <c r="D126" s="176" t="s">
        <v>74</v>
      </c>
      <c r="E126" s="186" t="s">
        <v>79</v>
      </c>
      <c r="F126" s="186" t="s">
        <v>153</v>
      </c>
      <c r="G126" s="12"/>
      <c r="H126" s="12"/>
      <c r="I126" s="178"/>
      <c r="J126" s="187">
        <f>BK126</f>
        <v>0</v>
      </c>
      <c r="K126" s="12"/>
      <c r="L126" s="175"/>
      <c r="M126" s="180"/>
      <c r="N126" s="181"/>
      <c r="O126" s="181"/>
      <c r="P126" s="182">
        <f>SUM(P127:P143)</f>
        <v>0</v>
      </c>
      <c r="Q126" s="181"/>
      <c r="R126" s="182">
        <f>SUM(R127:R143)</f>
        <v>0</v>
      </c>
      <c r="S126" s="181"/>
      <c r="T126" s="183">
        <f>SUM(T127:T143)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76" t="s">
        <v>79</v>
      </c>
      <c r="AT126" s="184" t="s">
        <v>74</v>
      </c>
      <c r="AU126" s="184" t="s">
        <v>79</v>
      </c>
      <c r="AY126" s="176" t="s">
        <v>152</v>
      </c>
      <c r="BK126" s="185">
        <f>SUM(BK127:BK143)</f>
        <v>0</v>
      </c>
    </row>
    <row r="127" s="2" customFormat="1" ht="24.15" customHeight="1">
      <c r="A127" s="38"/>
      <c r="B127" s="188"/>
      <c r="C127" s="189" t="s">
        <v>79</v>
      </c>
      <c r="D127" s="189" t="s">
        <v>154</v>
      </c>
      <c r="E127" s="190" t="s">
        <v>1796</v>
      </c>
      <c r="F127" s="191" t="s">
        <v>1797</v>
      </c>
      <c r="G127" s="192" t="s">
        <v>157</v>
      </c>
      <c r="H127" s="193">
        <v>4.4969999999999999</v>
      </c>
      <c r="I127" s="194"/>
      <c r="J127" s="193">
        <f>ROUND(I127*H127,3)</f>
        <v>0</v>
      </c>
      <c r="K127" s="195"/>
      <c r="L127" s="39"/>
      <c r="M127" s="196" t="s">
        <v>1</v>
      </c>
      <c r="N127" s="197" t="s">
        <v>41</v>
      </c>
      <c r="O127" s="82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00" t="s">
        <v>158</v>
      </c>
      <c r="AT127" s="200" t="s">
        <v>154</v>
      </c>
      <c r="AU127" s="200" t="s">
        <v>87</v>
      </c>
      <c r="AY127" s="19" t="s">
        <v>152</v>
      </c>
      <c r="BE127" s="201">
        <f>IF(N127="základná",J127,0)</f>
        <v>0</v>
      </c>
      <c r="BF127" s="201">
        <f>IF(N127="znížená",J127,0)</f>
        <v>0</v>
      </c>
      <c r="BG127" s="201">
        <f>IF(N127="zákl. prenesená",J127,0)</f>
        <v>0</v>
      </c>
      <c r="BH127" s="201">
        <f>IF(N127="zníž. prenesená",J127,0)</f>
        <v>0</v>
      </c>
      <c r="BI127" s="201">
        <f>IF(N127="nulová",J127,0)</f>
        <v>0</v>
      </c>
      <c r="BJ127" s="19" t="s">
        <v>87</v>
      </c>
      <c r="BK127" s="202">
        <f>ROUND(I127*H127,3)</f>
        <v>0</v>
      </c>
      <c r="BL127" s="19" t="s">
        <v>158</v>
      </c>
      <c r="BM127" s="200" t="s">
        <v>1798</v>
      </c>
    </row>
    <row r="128" s="15" customFormat="1">
      <c r="A128" s="15"/>
      <c r="B128" s="220"/>
      <c r="C128" s="15"/>
      <c r="D128" s="204" t="s">
        <v>160</v>
      </c>
      <c r="E128" s="221" t="s">
        <v>1</v>
      </c>
      <c r="F128" s="222" t="s">
        <v>1799</v>
      </c>
      <c r="G128" s="15"/>
      <c r="H128" s="221" t="s">
        <v>1</v>
      </c>
      <c r="I128" s="223"/>
      <c r="J128" s="15"/>
      <c r="K128" s="15"/>
      <c r="L128" s="220"/>
      <c r="M128" s="224"/>
      <c r="N128" s="225"/>
      <c r="O128" s="225"/>
      <c r="P128" s="225"/>
      <c r="Q128" s="225"/>
      <c r="R128" s="225"/>
      <c r="S128" s="225"/>
      <c r="T128" s="226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21" t="s">
        <v>160</v>
      </c>
      <c r="AU128" s="221" t="s">
        <v>87</v>
      </c>
      <c r="AV128" s="15" t="s">
        <v>79</v>
      </c>
      <c r="AW128" s="15" t="s">
        <v>30</v>
      </c>
      <c r="AX128" s="15" t="s">
        <v>75</v>
      </c>
      <c r="AY128" s="221" t="s">
        <v>152</v>
      </c>
    </row>
    <row r="129" s="13" customFormat="1">
      <c r="A129" s="13"/>
      <c r="B129" s="203"/>
      <c r="C129" s="13"/>
      <c r="D129" s="204" t="s">
        <v>160</v>
      </c>
      <c r="E129" s="205" t="s">
        <v>1</v>
      </c>
      <c r="F129" s="206" t="s">
        <v>1800</v>
      </c>
      <c r="G129" s="13"/>
      <c r="H129" s="207">
        <v>2.218</v>
      </c>
      <c r="I129" s="208"/>
      <c r="J129" s="13"/>
      <c r="K129" s="13"/>
      <c r="L129" s="203"/>
      <c r="M129" s="209"/>
      <c r="N129" s="210"/>
      <c r="O129" s="210"/>
      <c r="P129" s="210"/>
      <c r="Q129" s="210"/>
      <c r="R129" s="210"/>
      <c r="S129" s="210"/>
      <c r="T129" s="21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05" t="s">
        <v>160</v>
      </c>
      <c r="AU129" s="205" t="s">
        <v>87</v>
      </c>
      <c r="AV129" s="13" t="s">
        <v>87</v>
      </c>
      <c r="AW129" s="13" t="s">
        <v>30</v>
      </c>
      <c r="AX129" s="13" t="s">
        <v>75</v>
      </c>
      <c r="AY129" s="205" t="s">
        <v>152</v>
      </c>
    </row>
    <row r="130" s="15" customFormat="1">
      <c r="A130" s="15"/>
      <c r="B130" s="220"/>
      <c r="C130" s="15"/>
      <c r="D130" s="204" t="s">
        <v>160</v>
      </c>
      <c r="E130" s="221" t="s">
        <v>1</v>
      </c>
      <c r="F130" s="222" t="s">
        <v>1801</v>
      </c>
      <c r="G130" s="15"/>
      <c r="H130" s="221" t="s">
        <v>1</v>
      </c>
      <c r="I130" s="223"/>
      <c r="J130" s="15"/>
      <c r="K130" s="15"/>
      <c r="L130" s="220"/>
      <c r="M130" s="224"/>
      <c r="N130" s="225"/>
      <c r="O130" s="225"/>
      <c r="P130" s="225"/>
      <c r="Q130" s="225"/>
      <c r="R130" s="225"/>
      <c r="S130" s="225"/>
      <c r="T130" s="22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21" t="s">
        <v>160</v>
      </c>
      <c r="AU130" s="221" t="s">
        <v>87</v>
      </c>
      <c r="AV130" s="15" t="s">
        <v>79</v>
      </c>
      <c r="AW130" s="15" t="s">
        <v>30</v>
      </c>
      <c r="AX130" s="15" t="s">
        <v>75</v>
      </c>
      <c r="AY130" s="221" t="s">
        <v>152</v>
      </c>
    </row>
    <row r="131" s="13" customFormat="1">
      <c r="A131" s="13"/>
      <c r="B131" s="203"/>
      <c r="C131" s="13"/>
      <c r="D131" s="204" t="s">
        <v>160</v>
      </c>
      <c r="E131" s="205" t="s">
        <v>1</v>
      </c>
      <c r="F131" s="206" t="s">
        <v>1802</v>
      </c>
      <c r="G131" s="13"/>
      <c r="H131" s="207">
        <v>2.069</v>
      </c>
      <c r="I131" s="208"/>
      <c r="J131" s="13"/>
      <c r="K131" s="13"/>
      <c r="L131" s="203"/>
      <c r="M131" s="209"/>
      <c r="N131" s="210"/>
      <c r="O131" s="210"/>
      <c r="P131" s="210"/>
      <c r="Q131" s="210"/>
      <c r="R131" s="210"/>
      <c r="S131" s="210"/>
      <c r="T131" s="21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05" t="s">
        <v>160</v>
      </c>
      <c r="AU131" s="205" t="s">
        <v>87</v>
      </c>
      <c r="AV131" s="13" t="s">
        <v>87</v>
      </c>
      <c r="AW131" s="13" t="s">
        <v>30</v>
      </c>
      <c r="AX131" s="13" t="s">
        <v>75</v>
      </c>
      <c r="AY131" s="205" t="s">
        <v>152</v>
      </c>
    </row>
    <row r="132" s="15" customFormat="1">
      <c r="A132" s="15"/>
      <c r="B132" s="220"/>
      <c r="C132" s="15"/>
      <c r="D132" s="204" t="s">
        <v>160</v>
      </c>
      <c r="E132" s="221" t="s">
        <v>1</v>
      </c>
      <c r="F132" s="222" t="s">
        <v>1803</v>
      </c>
      <c r="G132" s="15"/>
      <c r="H132" s="221" t="s">
        <v>1</v>
      </c>
      <c r="I132" s="223"/>
      <c r="J132" s="15"/>
      <c r="K132" s="15"/>
      <c r="L132" s="220"/>
      <c r="M132" s="224"/>
      <c r="N132" s="225"/>
      <c r="O132" s="225"/>
      <c r="P132" s="225"/>
      <c r="Q132" s="225"/>
      <c r="R132" s="225"/>
      <c r="S132" s="225"/>
      <c r="T132" s="226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21" t="s">
        <v>160</v>
      </c>
      <c r="AU132" s="221" t="s">
        <v>87</v>
      </c>
      <c r="AV132" s="15" t="s">
        <v>79</v>
      </c>
      <c r="AW132" s="15" t="s">
        <v>30</v>
      </c>
      <c r="AX132" s="15" t="s">
        <v>75</v>
      </c>
      <c r="AY132" s="221" t="s">
        <v>152</v>
      </c>
    </row>
    <row r="133" s="13" customFormat="1">
      <c r="A133" s="13"/>
      <c r="B133" s="203"/>
      <c r="C133" s="13"/>
      <c r="D133" s="204" t="s">
        <v>160</v>
      </c>
      <c r="E133" s="205" t="s">
        <v>1</v>
      </c>
      <c r="F133" s="206" t="s">
        <v>1804</v>
      </c>
      <c r="G133" s="13"/>
      <c r="H133" s="207">
        <v>0.20999999999999999</v>
      </c>
      <c r="I133" s="208"/>
      <c r="J133" s="13"/>
      <c r="K133" s="13"/>
      <c r="L133" s="203"/>
      <c r="M133" s="209"/>
      <c r="N133" s="210"/>
      <c r="O133" s="210"/>
      <c r="P133" s="210"/>
      <c r="Q133" s="210"/>
      <c r="R133" s="210"/>
      <c r="S133" s="210"/>
      <c r="T133" s="21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05" t="s">
        <v>160</v>
      </c>
      <c r="AU133" s="205" t="s">
        <v>87</v>
      </c>
      <c r="AV133" s="13" t="s">
        <v>87</v>
      </c>
      <c r="AW133" s="13" t="s">
        <v>30</v>
      </c>
      <c r="AX133" s="13" t="s">
        <v>75</v>
      </c>
      <c r="AY133" s="205" t="s">
        <v>152</v>
      </c>
    </row>
    <row r="134" s="14" customFormat="1">
      <c r="A134" s="14"/>
      <c r="B134" s="212"/>
      <c r="C134" s="14"/>
      <c r="D134" s="204" t="s">
        <v>160</v>
      </c>
      <c r="E134" s="213" t="s">
        <v>1</v>
      </c>
      <c r="F134" s="214" t="s">
        <v>164</v>
      </c>
      <c r="G134" s="14"/>
      <c r="H134" s="215">
        <v>4.4969999999999999</v>
      </c>
      <c r="I134" s="216"/>
      <c r="J134" s="14"/>
      <c r="K134" s="14"/>
      <c r="L134" s="212"/>
      <c r="M134" s="217"/>
      <c r="N134" s="218"/>
      <c r="O134" s="218"/>
      <c r="P134" s="218"/>
      <c r="Q134" s="218"/>
      <c r="R134" s="218"/>
      <c r="S134" s="218"/>
      <c r="T134" s="21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13" t="s">
        <v>160</v>
      </c>
      <c r="AU134" s="213" t="s">
        <v>87</v>
      </c>
      <c r="AV134" s="14" t="s">
        <v>158</v>
      </c>
      <c r="AW134" s="14" t="s">
        <v>30</v>
      </c>
      <c r="AX134" s="14" t="s">
        <v>79</v>
      </c>
      <c r="AY134" s="213" t="s">
        <v>152</v>
      </c>
    </row>
    <row r="135" s="2" customFormat="1" ht="24.15" customHeight="1">
      <c r="A135" s="38"/>
      <c r="B135" s="188"/>
      <c r="C135" s="189" t="s">
        <v>87</v>
      </c>
      <c r="D135" s="189" t="s">
        <v>154</v>
      </c>
      <c r="E135" s="190" t="s">
        <v>1805</v>
      </c>
      <c r="F135" s="191" t="s">
        <v>1806</v>
      </c>
      <c r="G135" s="192" t="s">
        <v>157</v>
      </c>
      <c r="H135" s="193">
        <v>1.349</v>
      </c>
      <c r="I135" s="194"/>
      <c r="J135" s="193">
        <f>ROUND(I135*H135,3)</f>
        <v>0</v>
      </c>
      <c r="K135" s="195"/>
      <c r="L135" s="39"/>
      <c r="M135" s="196" t="s">
        <v>1</v>
      </c>
      <c r="N135" s="197" t="s">
        <v>41</v>
      </c>
      <c r="O135" s="82"/>
      <c r="P135" s="198">
        <f>O135*H135</f>
        <v>0</v>
      </c>
      <c r="Q135" s="198">
        <v>0</v>
      </c>
      <c r="R135" s="198">
        <f>Q135*H135</f>
        <v>0</v>
      </c>
      <c r="S135" s="198">
        <v>0</v>
      </c>
      <c r="T135" s="199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00" t="s">
        <v>158</v>
      </c>
      <c r="AT135" s="200" t="s">
        <v>154</v>
      </c>
      <c r="AU135" s="200" t="s">
        <v>87</v>
      </c>
      <c r="AY135" s="19" t="s">
        <v>152</v>
      </c>
      <c r="BE135" s="201">
        <f>IF(N135="základná",J135,0)</f>
        <v>0</v>
      </c>
      <c r="BF135" s="201">
        <f>IF(N135="znížená",J135,0)</f>
        <v>0</v>
      </c>
      <c r="BG135" s="201">
        <f>IF(N135="zákl. prenesená",J135,0)</f>
        <v>0</v>
      </c>
      <c r="BH135" s="201">
        <f>IF(N135="zníž. prenesená",J135,0)</f>
        <v>0</v>
      </c>
      <c r="BI135" s="201">
        <f>IF(N135="nulová",J135,0)</f>
        <v>0</v>
      </c>
      <c r="BJ135" s="19" t="s">
        <v>87</v>
      </c>
      <c r="BK135" s="202">
        <f>ROUND(I135*H135,3)</f>
        <v>0</v>
      </c>
      <c r="BL135" s="19" t="s">
        <v>158</v>
      </c>
      <c r="BM135" s="200" t="s">
        <v>1807</v>
      </c>
    </row>
    <row r="136" s="13" customFormat="1">
      <c r="A136" s="13"/>
      <c r="B136" s="203"/>
      <c r="C136" s="13"/>
      <c r="D136" s="204" t="s">
        <v>160</v>
      </c>
      <c r="E136" s="205" t="s">
        <v>1</v>
      </c>
      <c r="F136" s="206" t="s">
        <v>1808</v>
      </c>
      <c r="G136" s="13"/>
      <c r="H136" s="207">
        <v>1.349</v>
      </c>
      <c r="I136" s="208"/>
      <c r="J136" s="13"/>
      <c r="K136" s="13"/>
      <c r="L136" s="203"/>
      <c r="M136" s="209"/>
      <c r="N136" s="210"/>
      <c r="O136" s="210"/>
      <c r="P136" s="210"/>
      <c r="Q136" s="210"/>
      <c r="R136" s="210"/>
      <c r="S136" s="210"/>
      <c r="T136" s="21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05" t="s">
        <v>160</v>
      </c>
      <c r="AU136" s="205" t="s">
        <v>87</v>
      </c>
      <c r="AV136" s="13" t="s">
        <v>87</v>
      </c>
      <c r="AW136" s="13" t="s">
        <v>30</v>
      </c>
      <c r="AX136" s="13" t="s">
        <v>79</v>
      </c>
      <c r="AY136" s="205" t="s">
        <v>152</v>
      </c>
    </row>
    <row r="137" s="2" customFormat="1" ht="33" customHeight="1">
      <c r="A137" s="38"/>
      <c r="B137" s="188"/>
      <c r="C137" s="189" t="s">
        <v>169</v>
      </c>
      <c r="D137" s="189" t="s">
        <v>154</v>
      </c>
      <c r="E137" s="190" t="s">
        <v>182</v>
      </c>
      <c r="F137" s="191" t="s">
        <v>183</v>
      </c>
      <c r="G137" s="192" t="s">
        <v>157</v>
      </c>
      <c r="H137" s="193">
        <v>4.4969999999999999</v>
      </c>
      <c r="I137" s="194"/>
      <c r="J137" s="193">
        <f>ROUND(I137*H137,3)</f>
        <v>0</v>
      </c>
      <c r="K137" s="195"/>
      <c r="L137" s="39"/>
      <c r="M137" s="196" t="s">
        <v>1</v>
      </c>
      <c r="N137" s="197" t="s">
        <v>41</v>
      </c>
      <c r="O137" s="82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00" t="s">
        <v>158</v>
      </c>
      <c r="AT137" s="200" t="s">
        <v>154</v>
      </c>
      <c r="AU137" s="200" t="s">
        <v>87</v>
      </c>
      <c r="AY137" s="19" t="s">
        <v>152</v>
      </c>
      <c r="BE137" s="201">
        <f>IF(N137="základná",J137,0)</f>
        <v>0</v>
      </c>
      <c r="BF137" s="201">
        <f>IF(N137="znížená",J137,0)</f>
        <v>0</v>
      </c>
      <c r="BG137" s="201">
        <f>IF(N137="zákl. prenesená",J137,0)</f>
        <v>0</v>
      </c>
      <c r="BH137" s="201">
        <f>IF(N137="zníž. prenesená",J137,0)</f>
        <v>0</v>
      </c>
      <c r="BI137" s="201">
        <f>IF(N137="nulová",J137,0)</f>
        <v>0</v>
      </c>
      <c r="BJ137" s="19" t="s">
        <v>87</v>
      </c>
      <c r="BK137" s="202">
        <f>ROUND(I137*H137,3)</f>
        <v>0</v>
      </c>
      <c r="BL137" s="19" t="s">
        <v>158</v>
      </c>
      <c r="BM137" s="200" t="s">
        <v>1809</v>
      </c>
    </row>
    <row r="138" s="2" customFormat="1" ht="49.05" customHeight="1">
      <c r="A138" s="38"/>
      <c r="B138" s="188"/>
      <c r="C138" s="189" t="s">
        <v>158</v>
      </c>
      <c r="D138" s="189" t="s">
        <v>154</v>
      </c>
      <c r="E138" s="190" t="s">
        <v>187</v>
      </c>
      <c r="F138" s="191" t="s">
        <v>188</v>
      </c>
      <c r="G138" s="192" t="s">
        <v>157</v>
      </c>
      <c r="H138" s="193">
        <v>58.460999999999999</v>
      </c>
      <c r="I138" s="194"/>
      <c r="J138" s="193">
        <f>ROUND(I138*H138,3)</f>
        <v>0</v>
      </c>
      <c r="K138" s="195"/>
      <c r="L138" s="39"/>
      <c r="M138" s="196" t="s">
        <v>1</v>
      </c>
      <c r="N138" s="197" t="s">
        <v>41</v>
      </c>
      <c r="O138" s="82"/>
      <c r="P138" s="198">
        <f>O138*H138</f>
        <v>0</v>
      </c>
      <c r="Q138" s="198">
        <v>0</v>
      </c>
      <c r="R138" s="198">
        <f>Q138*H138</f>
        <v>0</v>
      </c>
      <c r="S138" s="198">
        <v>0</v>
      </c>
      <c r="T138" s="199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00" t="s">
        <v>158</v>
      </c>
      <c r="AT138" s="200" t="s">
        <v>154</v>
      </c>
      <c r="AU138" s="200" t="s">
        <v>87</v>
      </c>
      <c r="AY138" s="19" t="s">
        <v>152</v>
      </c>
      <c r="BE138" s="201">
        <f>IF(N138="základná",J138,0)</f>
        <v>0</v>
      </c>
      <c r="BF138" s="201">
        <f>IF(N138="znížená",J138,0)</f>
        <v>0</v>
      </c>
      <c r="BG138" s="201">
        <f>IF(N138="zákl. prenesená",J138,0)</f>
        <v>0</v>
      </c>
      <c r="BH138" s="201">
        <f>IF(N138="zníž. prenesená",J138,0)</f>
        <v>0</v>
      </c>
      <c r="BI138" s="201">
        <f>IF(N138="nulová",J138,0)</f>
        <v>0</v>
      </c>
      <c r="BJ138" s="19" t="s">
        <v>87</v>
      </c>
      <c r="BK138" s="202">
        <f>ROUND(I138*H138,3)</f>
        <v>0</v>
      </c>
      <c r="BL138" s="19" t="s">
        <v>158</v>
      </c>
      <c r="BM138" s="200" t="s">
        <v>1810</v>
      </c>
    </row>
    <row r="139" s="13" customFormat="1">
      <c r="A139" s="13"/>
      <c r="B139" s="203"/>
      <c r="C139" s="13"/>
      <c r="D139" s="204" t="s">
        <v>160</v>
      </c>
      <c r="E139" s="13"/>
      <c r="F139" s="206" t="s">
        <v>1811</v>
      </c>
      <c r="G139" s="13"/>
      <c r="H139" s="207">
        <v>58.460999999999999</v>
      </c>
      <c r="I139" s="208"/>
      <c r="J139" s="13"/>
      <c r="K139" s="13"/>
      <c r="L139" s="203"/>
      <c r="M139" s="209"/>
      <c r="N139" s="210"/>
      <c r="O139" s="210"/>
      <c r="P139" s="210"/>
      <c r="Q139" s="210"/>
      <c r="R139" s="210"/>
      <c r="S139" s="210"/>
      <c r="T139" s="21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05" t="s">
        <v>160</v>
      </c>
      <c r="AU139" s="205" t="s">
        <v>87</v>
      </c>
      <c r="AV139" s="13" t="s">
        <v>87</v>
      </c>
      <c r="AW139" s="13" t="s">
        <v>3</v>
      </c>
      <c r="AX139" s="13" t="s">
        <v>79</v>
      </c>
      <c r="AY139" s="205" t="s">
        <v>152</v>
      </c>
    </row>
    <row r="140" s="2" customFormat="1" ht="16.5" customHeight="1">
      <c r="A140" s="38"/>
      <c r="B140" s="188"/>
      <c r="C140" s="189" t="s">
        <v>181</v>
      </c>
      <c r="D140" s="189" t="s">
        <v>154</v>
      </c>
      <c r="E140" s="190" t="s">
        <v>1812</v>
      </c>
      <c r="F140" s="191" t="s">
        <v>1813</v>
      </c>
      <c r="G140" s="192" t="s">
        <v>157</v>
      </c>
      <c r="H140" s="193">
        <v>4.4969999999999999</v>
      </c>
      <c r="I140" s="194"/>
      <c r="J140" s="193">
        <f>ROUND(I140*H140,3)</f>
        <v>0</v>
      </c>
      <c r="K140" s="195"/>
      <c r="L140" s="39"/>
      <c r="M140" s="196" t="s">
        <v>1</v>
      </c>
      <c r="N140" s="197" t="s">
        <v>41</v>
      </c>
      <c r="O140" s="82"/>
      <c r="P140" s="198">
        <f>O140*H140</f>
        <v>0</v>
      </c>
      <c r="Q140" s="198">
        <v>0</v>
      </c>
      <c r="R140" s="198">
        <f>Q140*H140</f>
        <v>0</v>
      </c>
      <c r="S140" s="198">
        <v>0</v>
      </c>
      <c r="T140" s="199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00" t="s">
        <v>158</v>
      </c>
      <c r="AT140" s="200" t="s">
        <v>154</v>
      </c>
      <c r="AU140" s="200" t="s">
        <v>87</v>
      </c>
      <c r="AY140" s="19" t="s">
        <v>152</v>
      </c>
      <c r="BE140" s="201">
        <f>IF(N140="základná",J140,0)</f>
        <v>0</v>
      </c>
      <c r="BF140" s="201">
        <f>IF(N140="znížená",J140,0)</f>
        <v>0</v>
      </c>
      <c r="BG140" s="201">
        <f>IF(N140="zákl. prenesená",J140,0)</f>
        <v>0</v>
      </c>
      <c r="BH140" s="201">
        <f>IF(N140="zníž. prenesená",J140,0)</f>
        <v>0</v>
      </c>
      <c r="BI140" s="201">
        <f>IF(N140="nulová",J140,0)</f>
        <v>0</v>
      </c>
      <c r="BJ140" s="19" t="s">
        <v>87</v>
      </c>
      <c r="BK140" s="202">
        <f>ROUND(I140*H140,3)</f>
        <v>0</v>
      </c>
      <c r="BL140" s="19" t="s">
        <v>158</v>
      </c>
      <c r="BM140" s="200" t="s">
        <v>1814</v>
      </c>
    </row>
    <row r="141" s="2" customFormat="1" ht="16.5" customHeight="1">
      <c r="A141" s="38"/>
      <c r="B141" s="188"/>
      <c r="C141" s="189" t="s">
        <v>186</v>
      </c>
      <c r="D141" s="189" t="s">
        <v>154</v>
      </c>
      <c r="E141" s="190" t="s">
        <v>196</v>
      </c>
      <c r="F141" s="191" t="s">
        <v>197</v>
      </c>
      <c r="G141" s="192" t="s">
        <v>157</v>
      </c>
      <c r="H141" s="193">
        <v>4.4969999999999999</v>
      </c>
      <c r="I141" s="194"/>
      <c r="J141" s="193">
        <f>ROUND(I141*H141,3)</f>
        <v>0</v>
      </c>
      <c r="K141" s="195"/>
      <c r="L141" s="39"/>
      <c r="M141" s="196" t="s">
        <v>1</v>
      </c>
      <c r="N141" s="197" t="s">
        <v>41</v>
      </c>
      <c r="O141" s="8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00" t="s">
        <v>158</v>
      </c>
      <c r="AT141" s="200" t="s">
        <v>154</v>
      </c>
      <c r="AU141" s="200" t="s">
        <v>87</v>
      </c>
      <c r="AY141" s="19" t="s">
        <v>152</v>
      </c>
      <c r="BE141" s="201">
        <f>IF(N141="základná",J141,0)</f>
        <v>0</v>
      </c>
      <c r="BF141" s="201">
        <f>IF(N141="znížená",J141,0)</f>
        <v>0</v>
      </c>
      <c r="BG141" s="201">
        <f>IF(N141="zákl. prenesená",J141,0)</f>
        <v>0</v>
      </c>
      <c r="BH141" s="201">
        <f>IF(N141="zníž. prenesená",J141,0)</f>
        <v>0</v>
      </c>
      <c r="BI141" s="201">
        <f>IF(N141="nulová",J141,0)</f>
        <v>0</v>
      </c>
      <c r="BJ141" s="19" t="s">
        <v>87</v>
      </c>
      <c r="BK141" s="202">
        <f>ROUND(I141*H141,3)</f>
        <v>0</v>
      </c>
      <c r="BL141" s="19" t="s">
        <v>158</v>
      </c>
      <c r="BM141" s="200" t="s">
        <v>1815</v>
      </c>
    </row>
    <row r="142" s="2" customFormat="1" ht="24.15" customHeight="1">
      <c r="A142" s="38"/>
      <c r="B142" s="188"/>
      <c r="C142" s="189" t="s">
        <v>191</v>
      </c>
      <c r="D142" s="189" t="s">
        <v>154</v>
      </c>
      <c r="E142" s="190" t="s">
        <v>200</v>
      </c>
      <c r="F142" s="191" t="s">
        <v>201</v>
      </c>
      <c r="G142" s="192" t="s">
        <v>202</v>
      </c>
      <c r="H142" s="193">
        <v>7.6449999999999996</v>
      </c>
      <c r="I142" s="194"/>
      <c r="J142" s="193">
        <f>ROUND(I142*H142,3)</f>
        <v>0</v>
      </c>
      <c r="K142" s="195"/>
      <c r="L142" s="39"/>
      <c r="M142" s="196" t="s">
        <v>1</v>
      </c>
      <c r="N142" s="197" t="s">
        <v>41</v>
      </c>
      <c r="O142" s="82"/>
      <c r="P142" s="198">
        <f>O142*H142</f>
        <v>0</v>
      </c>
      <c r="Q142" s="198">
        <v>0</v>
      </c>
      <c r="R142" s="198">
        <f>Q142*H142</f>
        <v>0</v>
      </c>
      <c r="S142" s="198">
        <v>0</v>
      </c>
      <c r="T142" s="199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00" t="s">
        <v>158</v>
      </c>
      <c r="AT142" s="200" t="s">
        <v>154</v>
      </c>
      <c r="AU142" s="200" t="s">
        <v>87</v>
      </c>
      <c r="AY142" s="19" t="s">
        <v>152</v>
      </c>
      <c r="BE142" s="201">
        <f>IF(N142="základná",J142,0)</f>
        <v>0</v>
      </c>
      <c r="BF142" s="201">
        <f>IF(N142="znížená",J142,0)</f>
        <v>0</v>
      </c>
      <c r="BG142" s="201">
        <f>IF(N142="zákl. prenesená",J142,0)</f>
        <v>0</v>
      </c>
      <c r="BH142" s="201">
        <f>IF(N142="zníž. prenesená",J142,0)</f>
        <v>0</v>
      </c>
      <c r="BI142" s="201">
        <f>IF(N142="nulová",J142,0)</f>
        <v>0</v>
      </c>
      <c r="BJ142" s="19" t="s">
        <v>87</v>
      </c>
      <c r="BK142" s="202">
        <f>ROUND(I142*H142,3)</f>
        <v>0</v>
      </c>
      <c r="BL142" s="19" t="s">
        <v>158</v>
      </c>
      <c r="BM142" s="200" t="s">
        <v>1816</v>
      </c>
    </row>
    <row r="143" s="13" customFormat="1">
      <c r="A143" s="13"/>
      <c r="B143" s="203"/>
      <c r="C143" s="13"/>
      <c r="D143" s="204" t="s">
        <v>160</v>
      </c>
      <c r="E143" s="205" t="s">
        <v>1</v>
      </c>
      <c r="F143" s="206" t="s">
        <v>1817</v>
      </c>
      <c r="G143" s="13"/>
      <c r="H143" s="207">
        <v>7.6449999999999996</v>
      </c>
      <c r="I143" s="208"/>
      <c r="J143" s="13"/>
      <c r="K143" s="13"/>
      <c r="L143" s="203"/>
      <c r="M143" s="209"/>
      <c r="N143" s="210"/>
      <c r="O143" s="210"/>
      <c r="P143" s="210"/>
      <c r="Q143" s="210"/>
      <c r="R143" s="210"/>
      <c r="S143" s="210"/>
      <c r="T143" s="21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05" t="s">
        <v>160</v>
      </c>
      <c r="AU143" s="205" t="s">
        <v>87</v>
      </c>
      <c r="AV143" s="13" t="s">
        <v>87</v>
      </c>
      <c r="AW143" s="13" t="s">
        <v>30</v>
      </c>
      <c r="AX143" s="13" t="s">
        <v>79</v>
      </c>
      <c r="AY143" s="205" t="s">
        <v>152</v>
      </c>
    </row>
    <row r="144" s="12" customFormat="1" ht="22.8" customHeight="1">
      <c r="A144" s="12"/>
      <c r="B144" s="175"/>
      <c r="C144" s="12"/>
      <c r="D144" s="176" t="s">
        <v>74</v>
      </c>
      <c r="E144" s="186" t="s">
        <v>87</v>
      </c>
      <c r="F144" s="186" t="s">
        <v>205</v>
      </c>
      <c r="G144" s="12"/>
      <c r="H144" s="12"/>
      <c r="I144" s="178"/>
      <c r="J144" s="187">
        <f>BK144</f>
        <v>0</v>
      </c>
      <c r="K144" s="12"/>
      <c r="L144" s="175"/>
      <c r="M144" s="180"/>
      <c r="N144" s="181"/>
      <c r="O144" s="181"/>
      <c r="P144" s="182">
        <f>SUM(P145:P172)</f>
        <v>0</v>
      </c>
      <c r="Q144" s="181"/>
      <c r="R144" s="182">
        <f>SUM(R145:R172)</f>
        <v>12.828778759763999</v>
      </c>
      <c r="S144" s="181"/>
      <c r="T144" s="183">
        <f>SUM(T145:T172)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76" t="s">
        <v>79</v>
      </c>
      <c r="AT144" s="184" t="s">
        <v>74</v>
      </c>
      <c r="AU144" s="184" t="s">
        <v>79</v>
      </c>
      <c r="AY144" s="176" t="s">
        <v>152</v>
      </c>
      <c r="BK144" s="185">
        <f>SUM(BK145:BK172)</f>
        <v>0</v>
      </c>
    </row>
    <row r="145" s="2" customFormat="1" ht="24.15" customHeight="1">
      <c r="A145" s="38"/>
      <c r="B145" s="188"/>
      <c r="C145" s="189" t="s">
        <v>195</v>
      </c>
      <c r="D145" s="189" t="s">
        <v>154</v>
      </c>
      <c r="E145" s="190" t="s">
        <v>213</v>
      </c>
      <c r="F145" s="191" t="s">
        <v>214</v>
      </c>
      <c r="G145" s="192" t="s">
        <v>157</v>
      </c>
      <c r="H145" s="193">
        <v>1.1100000000000001</v>
      </c>
      <c r="I145" s="194"/>
      <c r="J145" s="193">
        <f>ROUND(I145*H145,3)</f>
        <v>0</v>
      </c>
      <c r="K145" s="195"/>
      <c r="L145" s="39"/>
      <c r="M145" s="196" t="s">
        <v>1</v>
      </c>
      <c r="N145" s="197" t="s">
        <v>41</v>
      </c>
      <c r="O145" s="82"/>
      <c r="P145" s="198">
        <f>O145*H145</f>
        <v>0</v>
      </c>
      <c r="Q145" s="198">
        <v>2.0699999999999998</v>
      </c>
      <c r="R145" s="198">
        <f>Q145*H145</f>
        <v>2.2976999999999999</v>
      </c>
      <c r="S145" s="198">
        <v>0</v>
      </c>
      <c r="T145" s="199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00" t="s">
        <v>158</v>
      </c>
      <c r="AT145" s="200" t="s">
        <v>154</v>
      </c>
      <c r="AU145" s="200" t="s">
        <v>87</v>
      </c>
      <c r="AY145" s="19" t="s">
        <v>152</v>
      </c>
      <c r="BE145" s="201">
        <f>IF(N145="základná",J145,0)</f>
        <v>0</v>
      </c>
      <c r="BF145" s="201">
        <f>IF(N145="znížená",J145,0)</f>
        <v>0</v>
      </c>
      <c r="BG145" s="201">
        <f>IF(N145="zákl. prenesená",J145,0)</f>
        <v>0</v>
      </c>
      <c r="BH145" s="201">
        <f>IF(N145="zníž. prenesená",J145,0)</f>
        <v>0</v>
      </c>
      <c r="BI145" s="201">
        <f>IF(N145="nulová",J145,0)</f>
        <v>0</v>
      </c>
      <c r="BJ145" s="19" t="s">
        <v>87</v>
      </c>
      <c r="BK145" s="202">
        <f>ROUND(I145*H145,3)</f>
        <v>0</v>
      </c>
      <c r="BL145" s="19" t="s">
        <v>158</v>
      </c>
      <c r="BM145" s="200" t="s">
        <v>1818</v>
      </c>
    </row>
    <row r="146" s="13" customFormat="1">
      <c r="A146" s="13"/>
      <c r="B146" s="203"/>
      <c r="C146" s="13"/>
      <c r="D146" s="204" t="s">
        <v>160</v>
      </c>
      <c r="E146" s="205" t="s">
        <v>1</v>
      </c>
      <c r="F146" s="206" t="s">
        <v>1819</v>
      </c>
      <c r="G146" s="13"/>
      <c r="H146" s="207">
        <v>0.435</v>
      </c>
      <c r="I146" s="208"/>
      <c r="J146" s="13"/>
      <c r="K146" s="13"/>
      <c r="L146" s="203"/>
      <c r="M146" s="209"/>
      <c r="N146" s="210"/>
      <c r="O146" s="210"/>
      <c r="P146" s="210"/>
      <c r="Q146" s="210"/>
      <c r="R146" s="210"/>
      <c r="S146" s="210"/>
      <c r="T146" s="21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05" t="s">
        <v>160</v>
      </c>
      <c r="AU146" s="205" t="s">
        <v>87</v>
      </c>
      <c r="AV146" s="13" t="s">
        <v>87</v>
      </c>
      <c r="AW146" s="13" t="s">
        <v>30</v>
      </c>
      <c r="AX146" s="13" t="s">
        <v>75</v>
      </c>
      <c r="AY146" s="205" t="s">
        <v>152</v>
      </c>
    </row>
    <row r="147" s="13" customFormat="1">
      <c r="A147" s="13"/>
      <c r="B147" s="203"/>
      <c r="C147" s="13"/>
      <c r="D147" s="204" t="s">
        <v>160</v>
      </c>
      <c r="E147" s="205" t="s">
        <v>1</v>
      </c>
      <c r="F147" s="206" t="s">
        <v>1820</v>
      </c>
      <c r="G147" s="13"/>
      <c r="H147" s="207">
        <v>0.67500000000000004</v>
      </c>
      <c r="I147" s="208"/>
      <c r="J147" s="13"/>
      <c r="K147" s="13"/>
      <c r="L147" s="203"/>
      <c r="M147" s="209"/>
      <c r="N147" s="210"/>
      <c r="O147" s="210"/>
      <c r="P147" s="210"/>
      <c r="Q147" s="210"/>
      <c r="R147" s="210"/>
      <c r="S147" s="210"/>
      <c r="T147" s="21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05" t="s">
        <v>160</v>
      </c>
      <c r="AU147" s="205" t="s">
        <v>87</v>
      </c>
      <c r="AV147" s="13" t="s">
        <v>87</v>
      </c>
      <c r="AW147" s="13" t="s">
        <v>30</v>
      </c>
      <c r="AX147" s="13" t="s">
        <v>75</v>
      </c>
      <c r="AY147" s="205" t="s">
        <v>152</v>
      </c>
    </row>
    <row r="148" s="14" customFormat="1">
      <c r="A148" s="14"/>
      <c r="B148" s="212"/>
      <c r="C148" s="14"/>
      <c r="D148" s="204" t="s">
        <v>160</v>
      </c>
      <c r="E148" s="213" t="s">
        <v>1</v>
      </c>
      <c r="F148" s="214" t="s">
        <v>164</v>
      </c>
      <c r="G148" s="14"/>
      <c r="H148" s="215">
        <v>1.1100000000000001</v>
      </c>
      <c r="I148" s="216"/>
      <c r="J148" s="14"/>
      <c r="K148" s="14"/>
      <c r="L148" s="212"/>
      <c r="M148" s="217"/>
      <c r="N148" s="218"/>
      <c r="O148" s="218"/>
      <c r="P148" s="218"/>
      <c r="Q148" s="218"/>
      <c r="R148" s="218"/>
      <c r="S148" s="218"/>
      <c r="T148" s="21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13" t="s">
        <v>160</v>
      </c>
      <c r="AU148" s="213" t="s">
        <v>87</v>
      </c>
      <c r="AV148" s="14" t="s">
        <v>158</v>
      </c>
      <c r="AW148" s="14" t="s">
        <v>30</v>
      </c>
      <c r="AX148" s="14" t="s">
        <v>79</v>
      </c>
      <c r="AY148" s="213" t="s">
        <v>152</v>
      </c>
    </row>
    <row r="149" s="2" customFormat="1" ht="24.15" customHeight="1">
      <c r="A149" s="38"/>
      <c r="B149" s="188"/>
      <c r="C149" s="189" t="s">
        <v>199</v>
      </c>
      <c r="D149" s="189" t="s">
        <v>154</v>
      </c>
      <c r="E149" s="190" t="s">
        <v>1821</v>
      </c>
      <c r="F149" s="191" t="s">
        <v>1822</v>
      </c>
      <c r="G149" s="192" t="s">
        <v>157</v>
      </c>
      <c r="H149" s="193">
        <v>1.2470000000000001</v>
      </c>
      <c r="I149" s="194"/>
      <c r="J149" s="193">
        <f>ROUND(I149*H149,3)</f>
        <v>0</v>
      </c>
      <c r="K149" s="195"/>
      <c r="L149" s="39"/>
      <c r="M149" s="196" t="s">
        <v>1</v>
      </c>
      <c r="N149" s="197" t="s">
        <v>41</v>
      </c>
      <c r="O149" s="82"/>
      <c r="P149" s="198">
        <f>O149*H149</f>
        <v>0</v>
      </c>
      <c r="Q149" s="198">
        <v>2.1940757039999998</v>
      </c>
      <c r="R149" s="198">
        <f>Q149*H149</f>
        <v>2.736012402888</v>
      </c>
      <c r="S149" s="198">
        <v>0</v>
      </c>
      <c r="T149" s="199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00" t="s">
        <v>158</v>
      </c>
      <c r="AT149" s="200" t="s">
        <v>154</v>
      </c>
      <c r="AU149" s="200" t="s">
        <v>87</v>
      </c>
      <c r="AY149" s="19" t="s">
        <v>152</v>
      </c>
      <c r="BE149" s="201">
        <f>IF(N149="základná",J149,0)</f>
        <v>0</v>
      </c>
      <c r="BF149" s="201">
        <f>IF(N149="znížená",J149,0)</f>
        <v>0</v>
      </c>
      <c r="BG149" s="201">
        <f>IF(N149="zákl. prenesená",J149,0)</f>
        <v>0</v>
      </c>
      <c r="BH149" s="201">
        <f>IF(N149="zníž. prenesená",J149,0)</f>
        <v>0</v>
      </c>
      <c r="BI149" s="201">
        <f>IF(N149="nulová",J149,0)</f>
        <v>0</v>
      </c>
      <c r="BJ149" s="19" t="s">
        <v>87</v>
      </c>
      <c r="BK149" s="202">
        <f>ROUND(I149*H149,3)</f>
        <v>0</v>
      </c>
      <c r="BL149" s="19" t="s">
        <v>158</v>
      </c>
      <c r="BM149" s="200" t="s">
        <v>1823</v>
      </c>
    </row>
    <row r="150" s="15" customFormat="1">
      <c r="A150" s="15"/>
      <c r="B150" s="220"/>
      <c r="C150" s="15"/>
      <c r="D150" s="204" t="s">
        <v>160</v>
      </c>
      <c r="E150" s="221" t="s">
        <v>1</v>
      </c>
      <c r="F150" s="222" t="s">
        <v>1824</v>
      </c>
      <c r="G150" s="15"/>
      <c r="H150" s="221" t="s">
        <v>1</v>
      </c>
      <c r="I150" s="223"/>
      <c r="J150" s="15"/>
      <c r="K150" s="15"/>
      <c r="L150" s="220"/>
      <c r="M150" s="224"/>
      <c r="N150" s="225"/>
      <c r="O150" s="225"/>
      <c r="P150" s="225"/>
      <c r="Q150" s="225"/>
      <c r="R150" s="225"/>
      <c r="S150" s="225"/>
      <c r="T150" s="22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21" t="s">
        <v>160</v>
      </c>
      <c r="AU150" s="221" t="s">
        <v>87</v>
      </c>
      <c r="AV150" s="15" t="s">
        <v>79</v>
      </c>
      <c r="AW150" s="15" t="s">
        <v>30</v>
      </c>
      <c r="AX150" s="15" t="s">
        <v>75</v>
      </c>
      <c r="AY150" s="221" t="s">
        <v>152</v>
      </c>
    </row>
    <row r="151" s="13" customFormat="1">
      <c r="A151" s="13"/>
      <c r="B151" s="203"/>
      <c r="C151" s="13"/>
      <c r="D151" s="204" t="s">
        <v>160</v>
      </c>
      <c r="E151" s="205" t="s">
        <v>1</v>
      </c>
      <c r="F151" s="206" t="s">
        <v>1825</v>
      </c>
      <c r="G151" s="13"/>
      <c r="H151" s="207">
        <v>1.2470000000000001</v>
      </c>
      <c r="I151" s="208"/>
      <c r="J151" s="13"/>
      <c r="K151" s="13"/>
      <c r="L151" s="203"/>
      <c r="M151" s="209"/>
      <c r="N151" s="210"/>
      <c r="O151" s="210"/>
      <c r="P151" s="210"/>
      <c r="Q151" s="210"/>
      <c r="R151" s="210"/>
      <c r="S151" s="210"/>
      <c r="T151" s="21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05" t="s">
        <v>160</v>
      </c>
      <c r="AU151" s="205" t="s">
        <v>87</v>
      </c>
      <c r="AV151" s="13" t="s">
        <v>87</v>
      </c>
      <c r="AW151" s="13" t="s">
        <v>30</v>
      </c>
      <c r="AX151" s="13" t="s">
        <v>79</v>
      </c>
      <c r="AY151" s="205" t="s">
        <v>152</v>
      </c>
    </row>
    <row r="152" s="2" customFormat="1" ht="21.75" customHeight="1">
      <c r="A152" s="38"/>
      <c r="B152" s="188"/>
      <c r="C152" s="189" t="s">
        <v>206</v>
      </c>
      <c r="D152" s="189" t="s">
        <v>154</v>
      </c>
      <c r="E152" s="190" t="s">
        <v>225</v>
      </c>
      <c r="F152" s="191" t="s">
        <v>226</v>
      </c>
      <c r="G152" s="192" t="s">
        <v>227</v>
      </c>
      <c r="H152" s="193">
        <v>1.5840000000000001</v>
      </c>
      <c r="I152" s="194"/>
      <c r="J152" s="193">
        <f>ROUND(I152*H152,3)</f>
        <v>0</v>
      </c>
      <c r="K152" s="195"/>
      <c r="L152" s="39"/>
      <c r="M152" s="196" t="s">
        <v>1</v>
      </c>
      <c r="N152" s="197" t="s">
        <v>41</v>
      </c>
      <c r="O152" s="82"/>
      <c r="P152" s="198">
        <f>O152*H152</f>
        <v>0</v>
      </c>
      <c r="Q152" s="198">
        <v>0.011492455</v>
      </c>
      <c r="R152" s="198">
        <f>Q152*H152</f>
        <v>0.018204048720000001</v>
      </c>
      <c r="S152" s="198">
        <v>0</v>
      </c>
      <c r="T152" s="199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00" t="s">
        <v>158</v>
      </c>
      <c r="AT152" s="200" t="s">
        <v>154</v>
      </c>
      <c r="AU152" s="200" t="s">
        <v>87</v>
      </c>
      <c r="AY152" s="19" t="s">
        <v>152</v>
      </c>
      <c r="BE152" s="201">
        <f>IF(N152="základná",J152,0)</f>
        <v>0</v>
      </c>
      <c r="BF152" s="201">
        <f>IF(N152="znížená",J152,0)</f>
        <v>0</v>
      </c>
      <c r="BG152" s="201">
        <f>IF(N152="zákl. prenesená",J152,0)</f>
        <v>0</v>
      </c>
      <c r="BH152" s="201">
        <f>IF(N152="zníž. prenesená",J152,0)</f>
        <v>0</v>
      </c>
      <c r="BI152" s="201">
        <f>IF(N152="nulová",J152,0)</f>
        <v>0</v>
      </c>
      <c r="BJ152" s="19" t="s">
        <v>87</v>
      </c>
      <c r="BK152" s="202">
        <f>ROUND(I152*H152,3)</f>
        <v>0</v>
      </c>
      <c r="BL152" s="19" t="s">
        <v>158</v>
      </c>
      <c r="BM152" s="200" t="s">
        <v>1826</v>
      </c>
    </row>
    <row r="153" s="13" customFormat="1">
      <c r="A153" s="13"/>
      <c r="B153" s="203"/>
      <c r="C153" s="13"/>
      <c r="D153" s="204" t="s">
        <v>160</v>
      </c>
      <c r="E153" s="205" t="s">
        <v>1</v>
      </c>
      <c r="F153" s="206" t="s">
        <v>1827</v>
      </c>
      <c r="G153" s="13"/>
      <c r="H153" s="207">
        <v>1.5840000000000001</v>
      </c>
      <c r="I153" s="208"/>
      <c r="J153" s="13"/>
      <c r="K153" s="13"/>
      <c r="L153" s="203"/>
      <c r="M153" s="209"/>
      <c r="N153" s="210"/>
      <c r="O153" s="210"/>
      <c r="P153" s="210"/>
      <c r="Q153" s="210"/>
      <c r="R153" s="210"/>
      <c r="S153" s="210"/>
      <c r="T153" s="21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05" t="s">
        <v>160</v>
      </c>
      <c r="AU153" s="205" t="s">
        <v>87</v>
      </c>
      <c r="AV153" s="13" t="s">
        <v>87</v>
      </c>
      <c r="AW153" s="13" t="s">
        <v>30</v>
      </c>
      <c r="AX153" s="13" t="s">
        <v>79</v>
      </c>
      <c r="AY153" s="205" t="s">
        <v>152</v>
      </c>
    </row>
    <row r="154" s="2" customFormat="1" ht="21.75" customHeight="1">
      <c r="A154" s="38"/>
      <c r="B154" s="188"/>
      <c r="C154" s="189" t="s">
        <v>212</v>
      </c>
      <c r="D154" s="189" t="s">
        <v>154</v>
      </c>
      <c r="E154" s="190" t="s">
        <v>232</v>
      </c>
      <c r="F154" s="191" t="s">
        <v>233</v>
      </c>
      <c r="G154" s="192" t="s">
        <v>227</v>
      </c>
      <c r="H154" s="193">
        <v>1.5840000000000001</v>
      </c>
      <c r="I154" s="194"/>
      <c r="J154" s="193">
        <f>ROUND(I154*H154,3)</f>
        <v>0</v>
      </c>
      <c r="K154" s="195"/>
      <c r="L154" s="39"/>
      <c r="M154" s="196" t="s">
        <v>1</v>
      </c>
      <c r="N154" s="197" t="s">
        <v>41</v>
      </c>
      <c r="O154" s="8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00" t="s">
        <v>158</v>
      </c>
      <c r="AT154" s="200" t="s">
        <v>154</v>
      </c>
      <c r="AU154" s="200" t="s">
        <v>87</v>
      </c>
      <c r="AY154" s="19" t="s">
        <v>152</v>
      </c>
      <c r="BE154" s="201">
        <f>IF(N154="základná",J154,0)</f>
        <v>0</v>
      </c>
      <c r="BF154" s="201">
        <f>IF(N154="znížená",J154,0)</f>
        <v>0</v>
      </c>
      <c r="BG154" s="201">
        <f>IF(N154="zákl. prenesená",J154,0)</f>
        <v>0</v>
      </c>
      <c r="BH154" s="201">
        <f>IF(N154="zníž. prenesená",J154,0)</f>
        <v>0</v>
      </c>
      <c r="BI154" s="201">
        <f>IF(N154="nulová",J154,0)</f>
        <v>0</v>
      </c>
      <c r="BJ154" s="19" t="s">
        <v>87</v>
      </c>
      <c r="BK154" s="202">
        <f>ROUND(I154*H154,3)</f>
        <v>0</v>
      </c>
      <c r="BL154" s="19" t="s">
        <v>158</v>
      </c>
      <c r="BM154" s="200" t="s">
        <v>1828</v>
      </c>
    </row>
    <row r="155" s="2" customFormat="1" ht="16.5" customHeight="1">
      <c r="A155" s="38"/>
      <c r="B155" s="188"/>
      <c r="C155" s="189" t="s">
        <v>218</v>
      </c>
      <c r="D155" s="189" t="s">
        <v>154</v>
      </c>
      <c r="E155" s="190" t="s">
        <v>236</v>
      </c>
      <c r="F155" s="191" t="s">
        <v>237</v>
      </c>
      <c r="G155" s="192" t="s">
        <v>202</v>
      </c>
      <c r="H155" s="193">
        <v>0.042000000000000003</v>
      </c>
      <c r="I155" s="194"/>
      <c r="J155" s="193">
        <f>ROUND(I155*H155,3)</f>
        <v>0</v>
      </c>
      <c r="K155" s="195"/>
      <c r="L155" s="39"/>
      <c r="M155" s="196" t="s">
        <v>1</v>
      </c>
      <c r="N155" s="197" t="s">
        <v>41</v>
      </c>
      <c r="O155" s="82"/>
      <c r="P155" s="198">
        <f>O155*H155</f>
        <v>0</v>
      </c>
      <c r="Q155" s="198">
        <v>1.202961408</v>
      </c>
      <c r="R155" s="198">
        <f>Q155*H155</f>
        <v>0.050524379136000004</v>
      </c>
      <c r="S155" s="198">
        <v>0</v>
      </c>
      <c r="T155" s="199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00" t="s">
        <v>158</v>
      </c>
      <c r="AT155" s="200" t="s">
        <v>154</v>
      </c>
      <c r="AU155" s="200" t="s">
        <v>87</v>
      </c>
      <c r="AY155" s="19" t="s">
        <v>152</v>
      </c>
      <c r="BE155" s="201">
        <f>IF(N155="základná",J155,0)</f>
        <v>0</v>
      </c>
      <c r="BF155" s="201">
        <f>IF(N155="znížená",J155,0)</f>
        <v>0</v>
      </c>
      <c r="BG155" s="201">
        <f>IF(N155="zákl. prenesená",J155,0)</f>
        <v>0</v>
      </c>
      <c r="BH155" s="201">
        <f>IF(N155="zníž. prenesená",J155,0)</f>
        <v>0</v>
      </c>
      <c r="BI155" s="201">
        <f>IF(N155="nulová",J155,0)</f>
        <v>0</v>
      </c>
      <c r="BJ155" s="19" t="s">
        <v>87</v>
      </c>
      <c r="BK155" s="202">
        <f>ROUND(I155*H155,3)</f>
        <v>0</v>
      </c>
      <c r="BL155" s="19" t="s">
        <v>158</v>
      </c>
      <c r="BM155" s="200" t="s">
        <v>1829</v>
      </c>
    </row>
    <row r="156" s="15" customFormat="1">
      <c r="A156" s="15"/>
      <c r="B156" s="220"/>
      <c r="C156" s="15"/>
      <c r="D156" s="204" t="s">
        <v>160</v>
      </c>
      <c r="E156" s="221" t="s">
        <v>1</v>
      </c>
      <c r="F156" s="222" t="s">
        <v>1830</v>
      </c>
      <c r="G156" s="15"/>
      <c r="H156" s="221" t="s">
        <v>1</v>
      </c>
      <c r="I156" s="223"/>
      <c r="J156" s="15"/>
      <c r="K156" s="15"/>
      <c r="L156" s="220"/>
      <c r="M156" s="224"/>
      <c r="N156" s="225"/>
      <c r="O156" s="225"/>
      <c r="P156" s="225"/>
      <c r="Q156" s="225"/>
      <c r="R156" s="225"/>
      <c r="S156" s="225"/>
      <c r="T156" s="226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21" t="s">
        <v>160</v>
      </c>
      <c r="AU156" s="221" t="s">
        <v>87</v>
      </c>
      <c r="AV156" s="15" t="s">
        <v>79</v>
      </c>
      <c r="AW156" s="15" t="s">
        <v>30</v>
      </c>
      <c r="AX156" s="15" t="s">
        <v>75</v>
      </c>
      <c r="AY156" s="221" t="s">
        <v>152</v>
      </c>
    </row>
    <row r="157" s="13" customFormat="1">
      <c r="A157" s="13"/>
      <c r="B157" s="203"/>
      <c r="C157" s="13"/>
      <c r="D157" s="204" t="s">
        <v>160</v>
      </c>
      <c r="E157" s="205" t="s">
        <v>1</v>
      </c>
      <c r="F157" s="206" t="s">
        <v>1831</v>
      </c>
      <c r="G157" s="13"/>
      <c r="H157" s="207">
        <v>0.042000000000000003</v>
      </c>
      <c r="I157" s="208"/>
      <c r="J157" s="13"/>
      <c r="K157" s="13"/>
      <c r="L157" s="203"/>
      <c r="M157" s="209"/>
      <c r="N157" s="210"/>
      <c r="O157" s="210"/>
      <c r="P157" s="210"/>
      <c r="Q157" s="210"/>
      <c r="R157" s="210"/>
      <c r="S157" s="210"/>
      <c r="T157" s="21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05" t="s">
        <v>160</v>
      </c>
      <c r="AU157" s="205" t="s">
        <v>87</v>
      </c>
      <c r="AV157" s="13" t="s">
        <v>87</v>
      </c>
      <c r="AW157" s="13" t="s">
        <v>30</v>
      </c>
      <c r="AX157" s="13" t="s">
        <v>79</v>
      </c>
      <c r="AY157" s="205" t="s">
        <v>152</v>
      </c>
    </row>
    <row r="158" s="2" customFormat="1" ht="24.15" customHeight="1">
      <c r="A158" s="38"/>
      <c r="B158" s="188"/>
      <c r="C158" s="189" t="s">
        <v>224</v>
      </c>
      <c r="D158" s="189" t="s">
        <v>154</v>
      </c>
      <c r="E158" s="190" t="s">
        <v>1832</v>
      </c>
      <c r="F158" s="191" t="s">
        <v>1833</v>
      </c>
      <c r="G158" s="192" t="s">
        <v>157</v>
      </c>
      <c r="H158" s="193">
        <v>3.4300000000000002</v>
      </c>
      <c r="I158" s="194"/>
      <c r="J158" s="193">
        <f>ROUND(I158*H158,3)</f>
        <v>0</v>
      </c>
      <c r="K158" s="195"/>
      <c r="L158" s="39"/>
      <c r="M158" s="196" t="s">
        <v>1</v>
      </c>
      <c r="N158" s="197" t="s">
        <v>41</v>
      </c>
      <c r="O158" s="82"/>
      <c r="P158" s="198">
        <f>O158*H158</f>
        <v>0</v>
      </c>
      <c r="Q158" s="198">
        <v>2.1940757039999998</v>
      </c>
      <c r="R158" s="198">
        <f>Q158*H158</f>
        <v>7.5256796647200002</v>
      </c>
      <c r="S158" s="198">
        <v>0</v>
      </c>
      <c r="T158" s="199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00" t="s">
        <v>158</v>
      </c>
      <c r="AT158" s="200" t="s">
        <v>154</v>
      </c>
      <c r="AU158" s="200" t="s">
        <v>87</v>
      </c>
      <c r="AY158" s="19" t="s">
        <v>152</v>
      </c>
      <c r="BE158" s="201">
        <f>IF(N158="základná",J158,0)</f>
        <v>0</v>
      </c>
      <c r="BF158" s="201">
        <f>IF(N158="znížená",J158,0)</f>
        <v>0</v>
      </c>
      <c r="BG158" s="201">
        <f>IF(N158="zákl. prenesená",J158,0)</f>
        <v>0</v>
      </c>
      <c r="BH158" s="201">
        <f>IF(N158="zníž. prenesená",J158,0)</f>
        <v>0</v>
      </c>
      <c r="BI158" s="201">
        <f>IF(N158="nulová",J158,0)</f>
        <v>0</v>
      </c>
      <c r="BJ158" s="19" t="s">
        <v>87</v>
      </c>
      <c r="BK158" s="202">
        <f>ROUND(I158*H158,3)</f>
        <v>0</v>
      </c>
      <c r="BL158" s="19" t="s">
        <v>158</v>
      </c>
      <c r="BM158" s="200" t="s">
        <v>1834</v>
      </c>
    </row>
    <row r="159" s="15" customFormat="1">
      <c r="A159" s="15"/>
      <c r="B159" s="220"/>
      <c r="C159" s="15"/>
      <c r="D159" s="204" t="s">
        <v>160</v>
      </c>
      <c r="E159" s="221" t="s">
        <v>1</v>
      </c>
      <c r="F159" s="222" t="s">
        <v>1835</v>
      </c>
      <c r="G159" s="15"/>
      <c r="H159" s="221" t="s">
        <v>1</v>
      </c>
      <c r="I159" s="223"/>
      <c r="J159" s="15"/>
      <c r="K159" s="15"/>
      <c r="L159" s="220"/>
      <c r="M159" s="224"/>
      <c r="N159" s="225"/>
      <c r="O159" s="225"/>
      <c r="P159" s="225"/>
      <c r="Q159" s="225"/>
      <c r="R159" s="225"/>
      <c r="S159" s="225"/>
      <c r="T159" s="226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21" t="s">
        <v>160</v>
      </c>
      <c r="AU159" s="221" t="s">
        <v>87</v>
      </c>
      <c r="AV159" s="15" t="s">
        <v>79</v>
      </c>
      <c r="AW159" s="15" t="s">
        <v>30</v>
      </c>
      <c r="AX159" s="15" t="s">
        <v>75</v>
      </c>
      <c r="AY159" s="221" t="s">
        <v>152</v>
      </c>
    </row>
    <row r="160" s="13" customFormat="1">
      <c r="A160" s="13"/>
      <c r="B160" s="203"/>
      <c r="C160" s="13"/>
      <c r="D160" s="204" t="s">
        <v>160</v>
      </c>
      <c r="E160" s="205" t="s">
        <v>1</v>
      </c>
      <c r="F160" s="206" t="s">
        <v>1836</v>
      </c>
      <c r="G160" s="13"/>
      <c r="H160" s="207">
        <v>0.51300000000000001</v>
      </c>
      <c r="I160" s="208"/>
      <c r="J160" s="13"/>
      <c r="K160" s="13"/>
      <c r="L160" s="203"/>
      <c r="M160" s="209"/>
      <c r="N160" s="210"/>
      <c r="O160" s="210"/>
      <c r="P160" s="210"/>
      <c r="Q160" s="210"/>
      <c r="R160" s="210"/>
      <c r="S160" s="210"/>
      <c r="T160" s="21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05" t="s">
        <v>160</v>
      </c>
      <c r="AU160" s="205" t="s">
        <v>87</v>
      </c>
      <c r="AV160" s="13" t="s">
        <v>87</v>
      </c>
      <c r="AW160" s="13" t="s">
        <v>30</v>
      </c>
      <c r="AX160" s="13" t="s">
        <v>75</v>
      </c>
      <c r="AY160" s="205" t="s">
        <v>152</v>
      </c>
    </row>
    <row r="161" s="13" customFormat="1">
      <c r="A161" s="13"/>
      <c r="B161" s="203"/>
      <c r="C161" s="13"/>
      <c r="D161" s="204" t="s">
        <v>160</v>
      </c>
      <c r="E161" s="205" t="s">
        <v>1</v>
      </c>
      <c r="F161" s="206" t="s">
        <v>1837</v>
      </c>
      <c r="G161" s="13"/>
      <c r="H161" s="207">
        <v>0.95799999999999996</v>
      </c>
      <c r="I161" s="208"/>
      <c r="J161" s="13"/>
      <c r="K161" s="13"/>
      <c r="L161" s="203"/>
      <c r="M161" s="209"/>
      <c r="N161" s="210"/>
      <c r="O161" s="210"/>
      <c r="P161" s="210"/>
      <c r="Q161" s="210"/>
      <c r="R161" s="210"/>
      <c r="S161" s="210"/>
      <c r="T161" s="21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05" t="s">
        <v>160</v>
      </c>
      <c r="AU161" s="205" t="s">
        <v>87</v>
      </c>
      <c r="AV161" s="13" t="s">
        <v>87</v>
      </c>
      <c r="AW161" s="13" t="s">
        <v>30</v>
      </c>
      <c r="AX161" s="13" t="s">
        <v>75</v>
      </c>
      <c r="AY161" s="205" t="s">
        <v>152</v>
      </c>
    </row>
    <row r="162" s="15" customFormat="1">
      <c r="A162" s="15"/>
      <c r="B162" s="220"/>
      <c r="C162" s="15"/>
      <c r="D162" s="204" t="s">
        <v>160</v>
      </c>
      <c r="E162" s="221" t="s">
        <v>1</v>
      </c>
      <c r="F162" s="222" t="s">
        <v>1838</v>
      </c>
      <c r="G162" s="15"/>
      <c r="H162" s="221" t="s">
        <v>1</v>
      </c>
      <c r="I162" s="223"/>
      <c r="J162" s="15"/>
      <c r="K162" s="15"/>
      <c r="L162" s="220"/>
      <c r="M162" s="224"/>
      <c r="N162" s="225"/>
      <c r="O162" s="225"/>
      <c r="P162" s="225"/>
      <c r="Q162" s="225"/>
      <c r="R162" s="225"/>
      <c r="S162" s="225"/>
      <c r="T162" s="226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21" t="s">
        <v>160</v>
      </c>
      <c r="AU162" s="221" t="s">
        <v>87</v>
      </c>
      <c r="AV162" s="15" t="s">
        <v>79</v>
      </c>
      <c r="AW162" s="15" t="s">
        <v>30</v>
      </c>
      <c r="AX162" s="15" t="s">
        <v>75</v>
      </c>
      <c r="AY162" s="221" t="s">
        <v>152</v>
      </c>
    </row>
    <row r="163" s="13" customFormat="1">
      <c r="A163" s="13"/>
      <c r="B163" s="203"/>
      <c r="C163" s="13"/>
      <c r="D163" s="204" t="s">
        <v>160</v>
      </c>
      <c r="E163" s="205" t="s">
        <v>1</v>
      </c>
      <c r="F163" s="206" t="s">
        <v>1839</v>
      </c>
      <c r="G163" s="13"/>
      <c r="H163" s="207">
        <v>0.154</v>
      </c>
      <c r="I163" s="208"/>
      <c r="J163" s="13"/>
      <c r="K163" s="13"/>
      <c r="L163" s="203"/>
      <c r="M163" s="209"/>
      <c r="N163" s="210"/>
      <c r="O163" s="210"/>
      <c r="P163" s="210"/>
      <c r="Q163" s="210"/>
      <c r="R163" s="210"/>
      <c r="S163" s="210"/>
      <c r="T163" s="21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05" t="s">
        <v>160</v>
      </c>
      <c r="AU163" s="205" t="s">
        <v>87</v>
      </c>
      <c r="AV163" s="13" t="s">
        <v>87</v>
      </c>
      <c r="AW163" s="13" t="s">
        <v>30</v>
      </c>
      <c r="AX163" s="13" t="s">
        <v>75</v>
      </c>
      <c r="AY163" s="205" t="s">
        <v>152</v>
      </c>
    </row>
    <row r="164" s="13" customFormat="1">
      <c r="A164" s="13"/>
      <c r="B164" s="203"/>
      <c r="C164" s="13"/>
      <c r="D164" s="204" t="s">
        <v>160</v>
      </c>
      <c r="E164" s="205" t="s">
        <v>1</v>
      </c>
      <c r="F164" s="206" t="s">
        <v>1840</v>
      </c>
      <c r="G164" s="13"/>
      <c r="H164" s="207">
        <v>1.6419999999999999</v>
      </c>
      <c r="I164" s="208"/>
      <c r="J164" s="13"/>
      <c r="K164" s="13"/>
      <c r="L164" s="203"/>
      <c r="M164" s="209"/>
      <c r="N164" s="210"/>
      <c r="O164" s="210"/>
      <c r="P164" s="210"/>
      <c r="Q164" s="210"/>
      <c r="R164" s="210"/>
      <c r="S164" s="210"/>
      <c r="T164" s="21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05" t="s">
        <v>160</v>
      </c>
      <c r="AU164" s="205" t="s">
        <v>87</v>
      </c>
      <c r="AV164" s="13" t="s">
        <v>87</v>
      </c>
      <c r="AW164" s="13" t="s">
        <v>30</v>
      </c>
      <c r="AX164" s="13" t="s">
        <v>75</v>
      </c>
      <c r="AY164" s="205" t="s">
        <v>152</v>
      </c>
    </row>
    <row r="165" s="16" customFormat="1">
      <c r="A165" s="16"/>
      <c r="B165" s="227"/>
      <c r="C165" s="16"/>
      <c r="D165" s="204" t="s">
        <v>160</v>
      </c>
      <c r="E165" s="228" t="s">
        <v>1</v>
      </c>
      <c r="F165" s="229" t="s">
        <v>254</v>
      </c>
      <c r="G165" s="16"/>
      <c r="H165" s="230">
        <v>3.2669999999999999</v>
      </c>
      <c r="I165" s="231"/>
      <c r="J165" s="16"/>
      <c r="K165" s="16"/>
      <c r="L165" s="227"/>
      <c r="M165" s="232"/>
      <c r="N165" s="233"/>
      <c r="O165" s="233"/>
      <c r="P165" s="233"/>
      <c r="Q165" s="233"/>
      <c r="R165" s="233"/>
      <c r="S165" s="233"/>
      <c r="T165" s="234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T165" s="228" t="s">
        <v>160</v>
      </c>
      <c r="AU165" s="228" t="s">
        <v>87</v>
      </c>
      <c r="AV165" s="16" t="s">
        <v>169</v>
      </c>
      <c r="AW165" s="16" t="s">
        <v>30</v>
      </c>
      <c r="AX165" s="16" t="s">
        <v>75</v>
      </c>
      <c r="AY165" s="228" t="s">
        <v>152</v>
      </c>
    </row>
    <row r="166" s="15" customFormat="1">
      <c r="A166" s="15"/>
      <c r="B166" s="220"/>
      <c r="C166" s="15"/>
      <c r="D166" s="204" t="s">
        <v>160</v>
      </c>
      <c r="E166" s="221" t="s">
        <v>1</v>
      </c>
      <c r="F166" s="222" t="s">
        <v>1841</v>
      </c>
      <c r="G166" s="15"/>
      <c r="H166" s="221" t="s">
        <v>1</v>
      </c>
      <c r="I166" s="223"/>
      <c r="J166" s="15"/>
      <c r="K166" s="15"/>
      <c r="L166" s="220"/>
      <c r="M166" s="224"/>
      <c r="N166" s="225"/>
      <c r="O166" s="225"/>
      <c r="P166" s="225"/>
      <c r="Q166" s="225"/>
      <c r="R166" s="225"/>
      <c r="S166" s="225"/>
      <c r="T166" s="226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21" t="s">
        <v>160</v>
      </c>
      <c r="AU166" s="221" t="s">
        <v>87</v>
      </c>
      <c r="AV166" s="15" t="s">
        <v>79</v>
      </c>
      <c r="AW166" s="15" t="s">
        <v>30</v>
      </c>
      <c r="AX166" s="15" t="s">
        <v>75</v>
      </c>
      <c r="AY166" s="221" t="s">
        <v>152</v>
      </c>
    </row>
    <row r="167" s="13" customFormat="1">
      <c r="A167" s="13"/>
      <c r="B167" s="203"/>
      <c r="C167" s="13"/>
      <c r="D167" s="204" t="s">
        <v>160</v>
      </c>
      <c r="E167" s="205" t="s">
        <v>1</v>
      </c>
      <c r="F167" s="206" t="s">
        <v>1842</v>
      </c>
      <c r="G167" s="13"/>
      <c r="H167" s="207">
        <v>3.4300000000000002</v>
      </c>
      <c r="I167" s="208"/>
      <c r="J167" s="13"/>
      <c r="K167" s="13"/>
      <c r="L167" s="203"/>
      <c r="M167" s="209"/>
      <c r="N167" s="210"/>
      <c r="O167" s="210"/>
      <c r="P167" s="210"/>
      <c r="Q167" s="210"/>
      <c r="R167" s="210"/>
      <c r="S167" s="210"/>
      <c r="T167" s="21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05" t="s">
        <v>160</v>
      </c>
      <c r="AU167" s="205" t="s">
        <v>87</v>
      </c>
      <c r="AV167" s="13" t="s">
        <v>87</v>
      </c>
      <c r="AW167" s="13" t="s">
        <v>30</v>
      </c>
      <c r="AX167" s="13" t="s">
        <v>79</v>
      </c>
      <c r="AY167" s="205" t="s">
        <v>152</v>
      </c>
    </row>
    <row r="168" s="2" customFormat="1" ht="21.75" customHeight="1">
      <c r="A168" s="38"/>
      <c r="B168" s="188"/>
      <c r="C168" s="189" t="s">
        <v>231</v>
      </c>
      <c r="D168" s="189" t="s">
        <v>154</v>
      </c>
      <c r="E168" s="190" t="s">
        <v>1843</v>
      </c>
      <c r="F168" s="191" t="s">
        <v>1844</v>
      </c>
      <c r="G168" s="192" t="s">
        <v>227</v>
      </c>
      <c r="H168" s="193">
        <v>17.460000000000001</v>
      </c>
      <c r="I168" s="194"/>
      <c r="J168" s="193">
        <f>ROUND(I168*H168,3)</f>
        <v>0</v>
      </c>
      <c r="K168" s="195"/>
      <c r="L168" s="39"/>
      <c r="M168" s="196" t="s">
        <v>1</v>
      </c>
      <c r="N168" s="197" t="s">
        <v>41</v>
      </c>
      <c r="O168" s="82"/>
      <c r="P168" s="198">
        <f>O168*H168</f>
        <v>0</v>
      </c>
      <c r="Q168" s="198">
        <v>0.011492455</v>
      </c>
      <c r="R168" s="198">
        <f>Q168*H168</f>
        <v>0.20065826430000003</v>
      </c>
      <c r="S168" s="198">
        <v>0</v>
      </c>
      <c r="T168" s="199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00" t="s">
        <v>158</v>
      </c>
      <c r="AT168" s="200" t="s">
        <v>154</v>
      </c>
      <c r="AU168" s="200" t="s">
        <v>87</v>
      </c>
      <c r="AY168" s="19" t="s">
        <v>152</v>
      </c>
      <c r="BE168" s="201">
        <f>IF(N168="základná",J168,0)</f>
        <v>0</v>
      </c>
      <c r="BF168" s="201">
        <f>IF(N168="znížená",J168,0)</f>
        <v>0</v>
      </c>
      <c r="BG168" s="201">
        <f>IF(N168="zákl. prenesená",J168,0)</f>
        <v>0</v>
      </c>
      <c r="BH168" s="201">
        <f>IF(N168="zníž. prenesená",J168,0)</f>
        <v>0</v>
      </c>
      <c r="BI168" s="201">
        <f>IF(N168="nulová",J168,0)</f>
        <v>0</v>
      </c>
      <c r="BJ168" s="19" t="s">
        <v>87</v>
      </c>
      <c r="BK168" s="202">
        <f>ROUND(I168*H168,3)</f>
        <v>0</v>
      </c>
      <c r="BL168" s="19" t="s">
        <v>158</v>
      </c>
      <c r="BM168" s="200" t="s">
        <v>1845</v>
      </c>
    </row>
    <row r="169" s="13" customFormat="1">
      <c r="A169" s="13"/>
      <c r="B169" s="203"/>
      <c r="C169" s="13"/>
      <c r="D169" s="204" t="s">
        <v>160</v>
      </c>
      <c r="E169" s="205" t="s">
        <v>1</v>
      </c>
      <c r="F169" s="206" t="s">
        <v>1846</v>
      </c>
      <c r="G169" s="13"/>
      <c r="H169" s="207">
        <v>2.6280000000000001</v>
      </c>
      <c r="I169" s="208"/>
      <c r="J169" s="13"/>
      <c r="K169" s="13"/>
      <c r="L169" s="203"/>
      <c r="M169" s="209"/>
      <c r="N169" s="210"/>
      <c r="O169" s="210"/>
      <c r="P169" s="210"/>
      <c r="Q169" s="210"/>
      <c r="R169" s="210"/>
      <c r="S169" s="210"/>
      <c r="T169" s="21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05" t="s">
        <v>160</v>
      </c>
      <c r="AU169" s="205" t="s">
        <v>87</v>
      </c>
      <c r="AV169" s="13" t="s">
        <v>87</v>
      </c>
      <c r="AW169" s="13" t="s">
        <v>30</v>
      </c>
      <c r="AX169" s="13" t="s">
        <v>75</v>
      </c>
      <c r="AY169" s="205" t="s">
        <v>152</v>
      </c>
    </row>
    <row r="170" s="13" customFormat="1">
      <c r="A170" s="13"/>
      <c r="B170" s="203"/>
      <c r="C170" s="13"/>
      <c r="D170" s="204" t="s">
        <v>160</v>
      </c>
      <c r="E170" s="205" t="s">
        <v>1</v>
      </c>
      <c r="F170" s="206" t="s">
        <v>1847</v>
      </c>
      <c r="G170" s="13"/>
      <c r="H170" s="207">
        <v>14.832000000000001</v>
      </c>
      <c r="I170" s="208"/>
      <c r="J170" s="13"/>
      <c r="K170" s="13"/>
      <c r="L170" s="203"/>
      <c r="M170" s="209"/>
      <c r="N170" s="210"/>
      <c r="O170" s="210"/>
      <c r="P170" s="210"/>
      <c r="Q170" s="210"/>
      <c r="R170" s="210"/>
      <c r="S170" s="210"/>
      <c r="T170" s="21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05" t="s">
        <v>160</v>
      </c>
      <c r="AU170" s="205" t="s">
        <v>87</v>
      </c>
      <c r="AV170" s="13" t="s">
        <v>87</v>
      </c>
      <c r="AW170" s="13" t="s">
        <v>30</v>
      </c>
      <c r="AX170" s="13" t="s">
        <v>75</v>
      </c>
      <c r="AY170" s="205" t="s">
        <v>152</v>
      </c>
    </row>
    <row r="171" s="14" customFormat="1">
      <c r="A171" s="14"/>
      <c r="B171" s="212"/>
      <c r="C171" s="14"/>
      <c r="D171" s="204" t="s">
        <v>160</v>
      </c>
      <c r="E171" s="213" t="s">
        <v>1</v>
      </c>
      <c r="F171" s="214" t="s">
        <v>164</v>
      </c>
      <c r="G171" s="14"/>
      <c r="H171" s="215">
        <v>17.460000000000001</v>
      </c>
      <c r="I171" s="216"/>
      <c r="J171" s="14"/>
      <c r="K171" s="14"/>
      <c r="L171" s="212"/>
      <c r="M171" s="217"/>
      <c r="N171" s="218"/>
      <c r="O171" s="218"/>
      <c r="P171" s="218"/>
      <c r="Q171" s="218"/>
      <c r="R171" s="218"/>
      <c r="S171" s="218"/>
      <c r="T171" s="21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13" t="s">
        <v>160</v>
      </c>
      <c r="AU171" s="213" t="s">
        <v>87</v>
      </c>
      <c r="AV171" s="14" t="s">
        <v>158</v>
      </c>
      <c r="AW171" s="14" t="s">
        <v>30</v>
      </c>
      <c r="AX171" s="14" t="s">
        <v>79</v>
      </c>
      <c r="AY171" s="213" t="s">
        <v>152</v>
      </c>
    </row>
    <row r="172" s="2" customFormat="1" ht="21.75" customHeight="1">
      <c r="A172" s="38"/>
      <c r="B172" s="188"/>
      <c r="C172" s="189" t="s">
        <v>235</v>
      </c>
      <c r="D172" s="189" t="s">
        <v>154</v>
      </c>
      <c r="E172" s="190" t="s">
        <v>1848</v>
      </c>
      <c r="F172" s="191" t="s">
        <v>1849</v>
      </c>
      <c r="G172" s="192" t="s">
        <v>227</v>
      </c>
      <c r="H172" s="193">
        <v>17.460000000000001</v>
      </c>
      <c r="I172" s="194"/>
      <c r="J172" s="193">
        <f>ROUND(I172*H172,3)</f>
        <v>0</v>
      </c>
      <c r="K172" s="195"/>
      <c r="L172" s="39"/>
      <c r="M172" s="196" t="s">
        <v>1</v>
      </c>
      <c r="N172" s="197" t="s">
        <v>41</v>
      </c>
      <c r="O172" s="82"/>
      <c r="P172" s="198">
        <f>O172*H172</f>
        <v>0</v>
      </c>
      <c r="Q172" s="198">
        <v>0</v>
      </c>
      <c r="R172" s="198">
        <f>Q172*H172</f>
        <v>0</v>
      </c>
      <c r="S172" s="198">
        <v>0</v>
      </c>
      <c r="T172" s="199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00" t="s">
        <v>158</v>
      </c>
      <c r="AT172" s="200" t="s">
        <v>154</v>
      </c>
      <c r="AU172" s="200" t="s">
        <v>87</v>
      </c>
      <c r="AY172" s="19" t="s">
        <v>152</v>
      </c>
      <c r="BE172" s="201">
        <f>IF(N172="základná",J172,0)</f>
        <v>0</v>
      </c>
      <c r="BF172" s="201">
        <f>IF(N172="znížená",J172,0)</f>
        <v>0</v>
      </c>
      <c r="BG172" s="201">
        <f>IF(N172="zákl. prenesená",J172,0)</f>
        <v>0</v>
      </c>
      <c r="BH172" s="201">
        <f>IF(N172="zníž. prenesená",J172,0)</f>
        <v>0</v>
      </c>
      <c r="BI172" s="201">
        <f>IF(N172="nulová",J172,0)</f>
        <v>0</v>
      </c>
      <c r="BJ172" s="19" t="s">
        <v>87</v>
      </c>
      <c r="BK172" s="202">
        <f>ROUND(I172*H172,3)</f>
        <v>0</v>
      </c>
      <c r="BL172" s="19" t="s">
        <v>158</v>
      </c>
      <c r="BM172" s="200" t="s">
        <v>1850</v>
      </c>
    </row>
    <row r="173" s="12" customFormat="1" ht="22.8" customHeight="1">
      <c r="A173" s="12"/>
      <c r="B173" s="175"/>
      <c r="C173" s="12"/>
      <c r="D173" s="176" t="s">
        <v>74</v>
      </c>
      <c r="E173" s="186" t="s">
        <v>181</v>
      </c>
      <c r="F173" s="186" t="s">
        <v>383</v>
      </c>
      <c r="G173" s="12"/>
      <c r="H173" s="12"/>
      <c r="I173" s="178"/>
      <c r="J173" s="187">
        <f>BK173</f>
        <v>0</v>
      </c>
      <c r="K173" s="12"/>
      <c r="L173" s="175"/>
      <c r="M173" s="180"/>
      <c r="N173" s="181"/>
      <c r="O173" s="181"/>
      <c r="P173" s="182">
        <f>SUM(P174:P180)</f>
        <v>0</v>
      </c>
      <c r="Q173" s="181"/>
      <c r="R173" s="182">
        <f>SUM(R174:R180)</f>
        <v>1.6260399999999999</v>
      </c>
      <c r="S173" s="181"/>
      <c r="T173" s="183">
        <f>SUM(T174:T180)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76" t="s">
        <v>79</v>
      </c>
      <c r="AT173" s="184" t="s">
        <v>74</v>
      </c>
      <c r="AU173" s="184" t="s">
        <v>79</v>
      </c>
      <c r="AY173" s="176" t="s">
        <v>152</v>
      </c>
      <c r="BK173" s="185">
        <f>SUM(BK174:BK180)</f>
        <v>0</v>
      </c>
    </row>
    <row r="174" s="2" customFormat="1" ht="33" customHeight="1">
      <c r="A174" s="38"/>
      <c r="B174" s="188"/>
      <c r="C174" s="189" t="s">
        <v>240</v>
      </c>
      <c r="D174" s="189" t="s">
        <v>154</v>
      </c>
      <c r="E174" s="190" t="s">
        <v>1851</v>
      </c>
      <c r="F174" s="191" t="s">
        <v>1852</v>
      </c>
      <c r="G174" s="192" t="s">
        <v>227</v>
      </c>
      <c r="H174" s="193">
        <v>2.25</v>
      </c>
      <c r="I174" s="194"/>
      <c r="J174" s="193">
        <f>ROUND(I174*H174,3)</f>
        <v>0</v>
      </c>
      <c r="K174" s="195"/>
      <c r="L174" s="39"/>
      <c r="M174" s="196" t="s">
        <v>1</v>
      </c>
      <c r="N174" s="197" t="s">
        <v>41</v>
      </c>
      <c r="O174" s="82"/>
      <c r="P174" s="198">
        <f>O174*H174</f>
        <v>0</v>
      </c>
      <c r="Q174" s="198">
        <v>0.48574000000000001</v>
      </c>
      <c r="R174" s="198">
        <f>Q174*H174</f>
        <v>1.0929150000000001</v>
      </c>
      <c r="S174" s="198">
        <v>0</v>
      </c>
      <c r="T174" s="199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00" t="s">
        <v>158</v>
      </c>
      <c r="AT174" s="200" t="s">
        <v>154</v>
      </c>
      <c r="AU174" s="200" t="s">
        <v>87</v>
      </c>
      <c r="AY174" s="19" t="s">
        <v>152</v>
      </c>
      <c r="BE174" s="201">
        <f>IF(N174="základná",J174,0)</f>
        <v>0</v>
      </c>
      <c r="BF174" s="201">
        <f>IF(N174="znížená",J174,0)</f>
        <v>0</v>
      </c>
      <c r="BG174" s="201">
        <f>IF(N174="zákl. prenesená",J174,0)</f>
        <v>0</v>
      </c>
      <c r="BH174" s="201">
        <f>IF(N174="zníž. prenesená",J174,0)</f>
        <v>0</v>
      </c>
      <c r="BI174" s="201">
        <f>IF(N174="nulová",J174,0)</f>
        <v>0</v>
      </c>
      <c r="BJ174" s="19" t="s">
        <v>87</v>
      </c>
      <c r="BK174" s="202">
        <f>ROUND(I174*H174,3)</f>
        <v>0</v>
      </c>
      <c r="BL174" s="19" t="s">
        <v>158</v>
      </c>
      <c r="BM174" s="200" t="s">
        <v>1853</v>
      </c>
    </row>
    <row r="175" s="13" customFormat="1">
      <c r="A175" s="13"/>
      <c r="B175" s="203"/>
      <c r="C175" s="13"/>
      <c r="D175" s="204" t="s">
        <v>160</v>
      </c>
      <c r="E175" s="205" t="s">
        <v>1</v>
      </c>
      <c r="F175" s="206" t="s">
        <v>1854</v>
      </c>
      <c r="G175" s="13"/>
      <c r="H175" s="207">
        <v>2.25</v>
      </c>
      <c r="I175" s="208"/>
      <c r="J175" s="13"/>
      <c r="K175" s="13"/>
      <c r="L175" s="203"/>
      <c r="M175" s="209"/>
      <c r="N175" s="210"/>
      <c r="O175" s="210"/>
      <c r="P175" s="210"/>
      <c r="Q175" s="210"/>
      <c r="R175" s="210"/>
      <c r="S175" s="210"/>
      <c r="T175" s="21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05" t="s">
        <v>160</v>
      </c>
      <c r="AU175" s="205" t="s">
        <v>87</v>
      </c>
      <c r="AV175" s="13" t="s">
        <v>87</v>
      </c>
      <c r="AW175" s="13" t="s">
        <v>30</v>
      </c>
      <c r="AX175" s="13" t="s">
        <v>79</v>
      </c>
      <c r="AY175" s="205" t="s">
        <v>152</v>
      </c>
    </row>
    <row r="176" s="2" customFormat="1" ht="37.8" customHeight="1">
      <c r="A176" s="38"/>
      <c r="B176" s="188"/>
      <c r="C176" s="189" t="s">
        <v>246</v>
      </c>
      <c r="D176" s="189" t="s">
        <v>154</v>
      </c>
      <c r="E176" s="190" t="s">
        <v>394</v>
      </c>
      <c r="F176" s="191" t="s">
        <v>395</v>
      </c>
      <c r="G176" s="192" t="s">
        <v>227</v>
      </c>
      <c r="H176" s="193">
        <v>2.25</v>
      </c>
      <c r="I176" s="194"/>
      <c r="J176" s="193">
        <f>ROUND(I176*H176,3)</f>
        <v>0</v>
      </c>
      <c r="K176" s="195"/>
      <c r="L176" s="39"/>
      <c r="M176" s="196" t="s">
        <v>1</v>
      </c>
      <c r="N176" s="197" t="s">
        <v>41</v>
      </c>
      <c r="O176" s="82"/>
      <c r="P176" s="198">
        <f>O176*H176</f>
        <v>0</v>
      </c>
      <c r="Q176" s="198">
        <v>0.092499999999999999</v>
      </c>
      <c r="R176" s="198">
        <f>Q176*H176</f>
        <v>0.208125</v>
      </c>
      <c r="S176" s="198">
        <v>0</v>
      </c>
      <c r="T176" s="199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00" t="s">
        <v>158</v>
      </c>
      <c r="AT176" s="200" t="s">
        <v>154</v>
      </c>
      <c r="AU176" s="200" t="s">
        <v>87</v>
      </c>
      <c r="AY176" s="19" t="s">
        <v>152</v>
      </c>
      <c r="BE176" s="201">
        <f>IF(N176="základná",J176,0)</f>
        <v>0</v>
      </c>
      <c r="BF176" s="201">
        <f>IF(N176="znížená",J176,0)</f>
        <v>0</v>
      </c>
      <c r="BG176" s="201">
        <f>IF(N176="zákl. prenesená",J176,0)</f>
        <v>0</v>
      </c>
      <c r="BH176" s="201">
        <f>IF(N176="zníž. prenesená",J176,0)</f>
        <v>0</v>
      </c>
      <c r="BI176" s="201">
        <f>IF(N176="nulová",J176,0)</f>
        <v>0</v>
      </c>
      <c r="BJ176" s="19" t="s">
        <v>87</v>
      </c>
      <c r="BK176" s="202">
        <f>ROUND(I176*H176,3)</f>
        <v>0</v>
      </c>
      <c r="BL176" s="19" t="s">
        <v>158</v>
      </c>
      <c r="BM176" s="200" t="s">
        <v>1855</v>
      </c>
    </row>
    <row r="177" s="13" customFormat="1">
      <c r="A177" s="13"/>
      <c r="B177" s="203"/>
      <c r="C177" s="13"/>
      <c r="D177" s="204" t="s">
        <v>160</v>
      </c>
      <c r="E177" s="205" t="s">
        <v>1</v>
      </c>
      <c r="F177" s="206" t="s">
        <v>1854</v>
      </c>
      <c r="G177" s="13"/>
      <c r="H177" s="207">
        <v>2.25</v>
      </c>
      <c r="I177" s="208"/>
      <c r="J177" s="13"/>
      <c r="K177" s="13"/>
      <c r="L177" s="203"/>
      <c r="M177" s="209"/>
      <c r="N177" s="210"/>
      <c r="O177" s="210"/>
      <c r="P177" s="210"/>
      <c r="Q177" s="210"/>
      <c r="R177" s="210"/>
      <c r="S177" s="210"/>
      <c r="T177" s="21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05" t="s">
        <v>160</v>
      </c>
      <c r="AU177" s="205" t="s">
        <v>87</v>
      </c>
      <c r="AV177" s="13" t="s">
        <v>87</v>
      </c>
      <c r="AW177" s="13" t="s">
        <v>30</v>
      </c>
      <c r="AX177" s="13" t="s">
        <v>79</v>
      </c>
      <c r="AY177" s="205" t="s">
        <v>152</v>
      </c>
    </row>
    <row r="178" s="2" customFormat="1" ht="16.5" customHeight="1">
      <c r="A178" s="38"/>
      <c r="B178" s="188"/>
      <c r="C178" s="235" t="s">
        <v>257</v>
      </c>
      <c r="D178" s="235" t="s">
        <v>378</v>
      </c>
      <c r="E178" s="236" t="s">
        <v>400</v>
      </c>
      <c r="F178" s="237" t="s">
        <v>401</v>
      </c>
      <c r="G178" s="238" t="s">
        <v>227</v>
      </c>
      <c r="H178" s="239">
        <v>2.5</v>
      </c>
      <c r="I178" s="240"/>
      <c r="J178" s="239">
        <f>ROUND(I178*H178,3)</f>
        <v>0</v>
      </c>
      <c r="K178" s="241"/>
      <c r="L178" s="242"/>
      <c r="M178" s="243" t="s">
        <v>1</v>
      </c>
      <c r="N178" s="244" t="s">
        <v>41</v>
      </c>
      <c r="O178" s="82"/>
      <c r="P178" s="198">
        <f>O178*H178</f>
        <v>0</v>
      </c>
      <c r="Q178" s="198">
        <v>0.13</v>
      </c>
      <c r="R178" s="198">
        <f>Q178*H178</f>
        <v>0.32500000000000001</v>
      </c>
      <c r="S178" s="198">
        <v>0</v>
      </c>
      <c r="T178" s="199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00" t="s">
        <v>195</v>
      </c>
      <c r="AT178" s="200" t="s">
        <v>378</v>
      </c>
      <c r="AU178" s="200" t="s">
        <v>87</v>
      </c>
      <c r="AY178" s="19" t="s">
        <v>152</v>
      </c>
      <c r="BE178" s="201">
        <f>IF(N178="základná",J178,0)</f>
        <v>0</v>
      </c>
      <c r="BF178" s="201">
        <f>IF(N178="znížená",J178,0)</f>
        <v>0</v>
      </c>
      <c r="BG178" s="201">
        <f>IF(N178="zákl. prenesená",J178,0)</f>
        <v>0</v>
      </c>
      <c r="BH178" s="201">
        <f>IF(N178="zníž. prenesená",J178,0)</f>
        <v>0</v>
      </c>
      <c r="BI178" s="201">
        <f>IF(N178="nulová",J178,0)</f>
        <v>0</v>
      </c>
      <c r="BJ178" s="19" t="s">
        <v>87</v>
      </c>
      <c r="BK178" s="202">
        <f>ROUND(I178*H178,3)</f>
        <v>0</v>
      </c>
      <c r="BL178" s="19" t="s">
        <v>158</v>
      </c>
      <c r="BM178" s="200" t="s">
        <v>1856</v>
      </c>
    </row>
    <row r="179" s="13" customFormat="1">
      <c r="A179" s="13"/>
      <c r="B179" s="203"/>
      <c r="C179" s="13"/>
      <c r="D179" s="204" t="s">
        <v>160</v>
      </c>
      <c r="E179" s="205" t="s">
        <v>1</v>
      </c>
      <c r="F179" s="206" t="s">
        <v>1857</v>
      </c>
      <c r="G179" s="13"/>
      <c r="H179" s="207">
        <v>2.3180000000000001</v>
      </c>
      <c r="I179" s="208"/>
      <c r="J179" s="13"/>
      <c r="K179" s="13"/>
      <c r="L179" s="203"/>
      <c r="M179" s="209"/>
      <c r="N179" s="210"/>
      <c r="O179" s="210"/>
      <c r="P179" s="210"/>
      <c r="Q179" s="210"/>
      <c r="R179" s="210"/>
      <c r="S179" s="210"/>
      <c r="T179" s="21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05" t="s">
        <v>160</v>
      </c>
      <c r="AU179" s="205" t="s">
        <v>87</v>
      </c>
      <c r="AV179" s="13" t="s">
        <v>87</v>
      </c>
      <c r="AW179" s="13" t="s">
        <v>30</v>
      </c>
      <c r="AX179" s="13" t="s">
        <v>75</v>
      </c>
      <c r="AY179" s="205" t="s">
        <v>152</v>
      </c>
    </row>
    <row r="180" s="13" customFormat="1">
      <c r="A180" s="13"/>
      <c r="B180" s="203"/>
      <c r="C180" s="13"/>
      <c r="D180" s="204" t="s">
        <v>160</v>
      </c>
      <c r="E180" s="205" t="s">
        <v>1</v>
      </c>
      <c r="F180" s="206" t="s">
        <v>1858</v>
      </c>
      <c r="G180" s="13"/>
      <c r="H180" s="207">
        <v>2.5</v>
      </c>
      <c r="I180" s="208"/>
      <c r="J180" s="13"/>
      <c r="K180" s="13"/>
      <c r="L180" s="203"/>
      <c r="M180" s="209"/>
      <c r="N180" s="210"/>
      <c r="O180" s="210"/>
      <c r="P180" s="210"/>
      <c r="Q180" s="210"/>
      <c r="R180" s="210"/>
      <c r="S180" s="210"/>
      <c r="T180" s="21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05" t="s">
        <v>160</v>
      </c>
      <c r="AU180" s="205" t="s">
        <v>87</v>
      </c>
      <c r="AV180" s="13" t="s">
        <v>87</v>
      </c>
      <c r="AW180" s="13" t="s">
        <v>30</v>
      </c>
      <c r="AX180" s="13" t="s">
        <v>79</v>
      </c>
      <c r="AY180" s="205" t="s">
        <v>152</v>
      </c>
    </row>
    <row r="181" s="12" customFormat="1" ht="22.8" customHeight="1">
      <c r="A181" s="12"/>
      <c r="B181" s="175"/>
      <c r="C181" s="12"/>
      <c r="D181" s="176" t="s">
        <v>74</v>
      </c>
      <c r="E181" s="186" t="s">
        <v>660</v>
      </c>
      <c r="F181" s="186" t="s">
        <v>661</v>
      </c>
      <c r="G181" s="12"/>
      <c r="H181" s="12"/>
      <c r="I181" s="178"/>
      <c r="J181" s="187">
        <f>BK181</f>
        <v>0</v>
      </c>
      <c r="K181" s="12"/>
      <c r="L181" s="175"/>
      <c r="M181" s="180"/>
      <c r="N181" s="181"/>
      <c r="O181" s="181"/>
      <c r="P181" s="182">
        <f>P182</f>
        <v>0</v>
      </c>
      <c r="Q181" s="181"/>
      <c r="R181" s="182">
        <f>R182</f>
        <v>0</v>
      </c>
      <c r="S181" s="181"/>
      <c r="T181" s="183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76" t="s">
        <v>79</v>
      </c>
      <c r="AT181" s="184" t="s">
        <v>74</v>
      </c>
      <c r="AU181" s="184" t="s">
        <v>79</v>
      </c>
      <c r="AY181" s="176" t="s">
        <v>152</v>
      </c>
      <c r="BK181" s="185">
        <f>BK182</f>
        <v>0</v>
      </c>
    </row>
    <row r="182" s="2" customFormat="1" ht="33" customHeight="1">
      <c r="A182" s="38"/>
      <c r="B182" s="188"/>
      <c r="C182" s="189" t="s">
        <v>264</v>
      </c>
      <c r="D182" s="189" t="s">
        <v>154</v>
      </c>
      <c r="E182" s="190" t="s">
        <v>1859</v>
      </c>
      <c r="F182" s="191" t="s">
        <v>1860</v>
      </c>
      <c r="G182" s="192" t="s">
        <v>202</v>
      </c>
      <c r="H182" s="193">
        <v>14.455</v>
      </c>
      <c r="I182" s="194"/>
      <c r="J182" s="193">
        <f>ROUND(I182*H182,3)</f>
        <v>0</v>
      </c>
      <c r="K182" s="195"/>
      <c r="L182" s="39"/>
      <c r="M182" s="196" t="s">
        <v>1</v>
      </c>
      <c r="N182" s="197" t="s">
        <v>41</v>
      </c>
      <c r="O182" s="82"/>
      <c r="P182" s="198">
        <f>O182*H182</f>
        <v>0</v>
      </c>
      <c r="Q182" s="198">
        <v>0</v>
      </c>
      <c r="R182" s="198">
        <f>Q182*H182</f>
        <v>0</v>
      </c>
      <c r="S182" s="198">
        <v>0</v>
      </c>
      <c r="T182" s="199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00" t="s">
        <v>158</v>
      </c>
      <c r="AT182" s="200" t="s">
        <v>154</v>
      </c>
      <c r="AU182" s="200" t="s">
        <v>87</v>
      </c>
      <c r="AY182" s="19" t="s">
        <v>152</v>
      </c>
      <c r="BE182" s="201">
        <f>IF(N182="základná",J182,0)</f>
        <v>0</v>
      </c>
      <c r="BF182" s="201">
        <f>IF(N182="znížená",J182,0)</f>
        <v>0</v>
      </c>
      <c r="BG182" s="201">
        <f>IF(N182="zákl. prenesená",J182,0)</f>
        <v>0</v>
      </c>
      <c r="BH182" s="201">
        <f>IF(N182="zníž. prenesená",J182,0)</f>
        <v>0</v>
      </c>
      <c r="BI182" s="201">
        <f>IF(N182="nulová",J182,0)</f>
        <v>0</v>
      </c>
      <c r="BJ182" s="19" t="s">
        <v>87</v>
      </c>
      <c r="BK182" s="202">
        <f>ROUND(I182*H182,3)</f>
        <v>0</v>
      </c>
      <c r="BL182" s="19" t="s">
        <v>158</v>
      </c>
      <c r="BM182" s="200" t="s">
        <v>1861</v>
      </c>
    </row>
    <row r="183" s="12" customFormat="1" ht="25.92" customHeight="1">
      <c r="A183" s="12"/>
      <c r="B183" s="175"/>
      <c r="C183" s="12"/>
      <c r="D183" s="176" t="s">
        <v>74</v>
      </c>
      <c r="E183" s="177" t="s">
        <v>666</v>
      </c>
      <c r="F183" s="177" t="s">
        <v>667</v>
      </c>
      <c r="G183" s="12"/>
      <c r="H183" s="12"/>
      <c r="I183" s="178"/>
      <c r="J183" s="179">
        <f>BK183</f>
        <v>0</v>
      </c>
      <c r="K183" s="12"/>
      <c r="L183" s="175"/>
      <c r="M183" s="180"/>
      <c r="N183" s="181"/>
      <c r="O183" s="181"/>
      <c r="P183" s="182">
        <f>P184+P189</f>
        <v>0</v>
      </c>
      <c r="Q183" s="181"/>
      <c r="R183" s="182">
        <f>R184+R189</f>
        <v>0.27465405000000004</v>
      </c>
      <c r="S183" s="181"/>
      <c r="T183" s="183">
        <f>T184+T189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76" t="s">
        <v>87</v>
      </c>
      <c r="AT183" s="184" t="s">
        <v>74</v>
      </c>
      <c r="AU183" s="184" t="s">
        <v>75</v>
      </c>
      <c r="AY183" s="176" t="s">
        <v>152</v>
      </c>
      <c r="BK183" s="185">
        <f>BK184+BK189</f>
        <v>0</v>
      </c>
    </row>
    <row r="184" s="12" customFormat="1" ht="22.8" customHeight="1">
      <c r="A184" s="12"/>
      <c r="B184" s="175"/>
      <c r="C184" s="12"/>
      <c r="D184" s="176" t="s">
        <v>74</v>
      </c>
      <c r="E184" s="186" t="s">
        <v>1049</v>
      </c>
      <c r="F184" s="186" t="s">
        <v>1050</v>
      </c>
      <c r="G184" s="12"/>
      <c r="H184" s="12"/>
      <c r="I184" s="178"/>
      <c r="J184" s="187">
        <f>BK184</f>
        <v>0</v>
      </c>
      <c r="K184" s="12"/>
      <c r="L184" s="175"/>
      <c r="M184" s="180"/>
      <c r="N184" s="181"/>
      <c r="O184" s="181"/>
      <c r="P184" s="182">
        <f>SUM(P185:P188)</f>
        <v>0</v>
      </c>
      <c r="Q184" s="181"/>
      <c r="R184" s="182">
        <f>SUM(R185:R188)</f>
        <v>0.04389933</v>
      </c>
      <c r="S184" s="181"/>
      <c r="T184" s="183">
        <f>SUM(T185:T188)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76" t="s">
        <v>87</v>
      </c>
      <c r="AT184" s="184" t="s">
        <v>74</v>
      </c>
      <c r="AU184" s="184" t="s">
        <v>79</v>
      </c>
      <c r="AY184" s="176" t="s">
        <v>152</v>
      </c>
      <c r="BK184" s="185">
        <f>SUM(BK185:BK188)</f>
        <v>0</v>
      </c>
    </row>
    <row r="185" s="2" customFormat="1" ht="33" customHeight="1">
      <c r="A185" s="38"/>
      <c r="B185" s="188"/>
      <c r="C185" s="189" t="s">
        <v>7</v>
      </c>
      <c r="D185" s="189" t="s">
        <v>154</v>
      </c>
      <c r="E185" s="190" t="s">
        <v>1862</v>
      </c>
      <c r="F185" s="191" t="s">
        <v>1863</v>
      </c>
      <c r="G185" s="192" t="s">
        <v>444</v>
      </c>
      <c r="H185" s="193">
        <v>8.6999999999999993</v>
      </c>
      <c r="I185" s="194"/>
      <c r="J185" s="193">
        <f>ROUND(I185*H185,3)</f>
        <v>0</v>
      </c>
      <c r="K185" s="195"/>
      <c r="L185" s="39"/>
      <c r="M185" s="196" t="s">
        <v>1</v>
      </c>
      <c r="N185" s="197" t="s">
        <v>41</v>
      </c>
      <c r="O185" s="82"/>
      <c r="P185" s="198">
        <f>O185*H185</f>
        <v>0</v>
      </c>
      <c r="Q185" s="198">
        <v>4.5899999999999998E-05</v>
      </c>
      <c r="R185" s="198">
        <f>Q185*H185</f>
        <v>0.00039932999999999993</v>
      </c>
      <c r="S185" s="198">
        <v>0</v>
      </c>
      <c r="T185" s="199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00" t="s">
        <v>240</v>
      </c>
      <c r="AT185" s="200" t="s">
        <v>154</v>
      </c>
      <c r="AU185" s="200" t="s">
        <v>87</v>
      </c>
      <c r="AY185" s="19" t="s">
        <v>152</v>
      </c>
      <c r="BE185" s="201">
        <f>IF(N185="základná",J185,0)</f>
        <v>0</v>
      </c>
      <c r="BF185" s="201">
        <f>IF(N185="znížená",J185,0)</f>
        <v>0</v>
      </c>
      <c r="BG185" s="201">
        <f>IF(N185="zákl. prenesená",J185,0)</f>
        <v>0</v>
      </c>
      <c r="BH185" s="201">
        <f>IF(N185="zníž. prenesená",J185,0)</f>
        <v>0</v>
      </c>
      <c r="BI185" s="201">
        <f>IF(N185="nulová",J185,0)</f>
        <v>0</v>
      </c>
      <c r="BJ185" s="19" t="s">
        <v>87</v>
      </c>
      <c r="BK185" s="202">
        <f>ROUND(I185*H185,3)</f>
        <v>0</v>
      </c>
      <c r="BL185" s="19" t="s">
        <v>240</v>
      </c>
      <c r="BM185" s="200" t="s">
        <v>1864</v>
      </c>
    </row>
    <row r="186" s="13" customFormat="1">
      <c r="A186" s="13"/>
      <c r="B186" s="203"/>
      <c r="C186" s="13"/>
      <c r="D186" s="204" t="s">
        <v>160</v>
      </c>
      <c r="E186" s="205" t="s">
        <v>1</v>
      </c>
      <c r="F186" s="206" t="s">
        <v>1865</v>
      </c>
      <c r="G186" s="13"/>
      <c r="H186" s="207">
        <v>8.6999999999999993</v>
      </c>
      <c r="I186" s="208"/>
      <c r="J186" s="13"/>
      <c r="K186" s="13"/>
      <c r="L186" s="203"/>
      <c r="M186" s="209"/>
      <c r="N186" s="210"/>
      <c r="O186" s="210"/>
      <c r="P186" s="210"/>
      <c r="Q186" s="210"/>
      <c r="R186" s="210"/>
      <c r="S186" s="210"/>
      <c r="T186" s="21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05" t="s">
        <v>160</v>
      </c>
      <c r="AU186" s="205" t="s">
        <v>87</v>
      </c>
      <c r="AV186" s="13" t="s">
        <v>87</v>
      </c>
      <c r="AW186" s="13" t="s">
        <v>30</v>
      </c>
      <c r="AX186" s="13" t="s">
        <v>79</v>
      </c>
      <c r="AY186" s="205" t="s">
        <v>152</v>
      </c>
    </row>
    <row r="187" s="2" customFormat="1" ht="37.8" customHeight="1">
      <c r="A187" s="38"/>
      <c r="B187" s="188"/>
      <c r="C187" s="235" t="s">
        <v>276</v>
      </c>
      <c r="D187" s="235" t="s">
        <v>378</v>
      </c>
      <c r="E187" s="236" t="s">
        <v>1866</v>
      </c>
      <c r="F187" s="237" t="s">
        <v>1867</v>
      </c>
      <c r="G187" s="238" t="s">
        <v>444</v>
      </c>
      <c r="H187" s="239">
        <v>8.6999999999999993</v>
      </c>
      <c r="I187" s="240"/>
      <c r="J187" s="239">
        <f>ROUND(I187*H187,3)</f>
        <v>0</v>
      </c>
      <c r="K187" s="241"/>
      <c r="L187" s="242"/>
      <c r="M187" s="243" t="s">
        <v>1</v>
      </c>
      <c r="N187" s="244" t="s">
        <v>41</v>
      </c>
      <c r="O187" s="82"/>
      <c r="P187" s="198">
        <f>O187*H187</f>
        <v>0</v>
      </c>
      <c r="Q187" s="198">
        <v>0.0050000000000000001</v>
      </c>
      <c r="R187" s="198">
        <f>Q187*H187</f>
        <v>0.043499999999999997</v>
      </c>
      <c r="S187" s="198">
        <v>0</v>
      </c>
      <c r="T187" s="199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00" t="s">
        <v>331</v>
      </c>
      <c r="AT187" s="200" t="s">
        <v>378</v>
      </c>
      <c r="AU187" s="200" t="s">
        <v>87</v>
      </c>
      <c r="AY187" s="19" t="s">
        <v>152</v>
      </c>
      <c r="BE187" s="201">
        <f>IF(N187="základná",J187,0)</f>
        <v>0</v>
      </c>
      <c r="BF187" s="201">
        <f>IF(N187="znížená",J187,0)</f>
        <v>0</v>
      </c>
      <c r="BG187" s="201">
        <f>IF(N187="zákl. prenesená",J187,0)</f>
        <v>0</v>
      </c>
      <c r="BH187" s="201">
        <f>IF(N187="zníž. prenesená",J187,0)</f>
        <v>0</v>
      </c>
      <c r="BI187" s="201">
        <f>IF(N187="nulová",J187,0)</f>
        <v>0</v>
      </c>
      <c r="BJ187" s="19" t="s">
        <v>87</v>
      </c>
      <c r="BK187" s="202">
        <f>ROUND(I187*H187,3)</f>
        <v>0</v>
      </c>
      <c r="BL187" s="19" t="s">
        <v>240</v>
      </c>
      <c r="BM187" s="200" t="s">
        <v>1868</v>
      </c>
    </row>
    <row r="188" s="2" customFormat="1" ht="24.15" customHeight="1">
      <c r="A188" s="38"/>
      <c r="B188" s="188"/>
      <c r="C188" s="189" t="s">
        <v>281</v>
      </c>
      <c r="D188" s="189" t="s">
        <v>154</v>
      </c>
      <c r="E188" s="190" t="s">
        <v>1061</v>
      </c>
      <c r="F188" s="191" t="s">
        <v>1062</v>
      </c>
      <c r="G188" s="192" t="s">
        <v>731</v>
      </c>
      <c r="H188" s="194"/>
      <c r="I188" s="194"/>
      <c r="J188" s="193">
        <f>ROUND(I188*H188,3)</f>
        <v>0</v>
      </c>
      <c r="K188" s="195"/>
      <c r="L188" s="39"/>
      <c r="M188" s="196" t="s">
        <v>1</v>
      </c>
      <c r="N188" s="197" t="s">
        <v>41</v>
      </c>
      <c r="O188" s="82"/>
      <c r="P188" s="198">
        <f>O188*H188</f>
        <v>0</v>
      </c>
      <c r="Q188" s="198">
        <v>0</v>
      </c>
      <c r="R188" s="198">
        <f>Q188*H188</f>
        <v>0</v>
      </c>
      <c r="S188" s="198">
        <v>0</v>
      </c>
      <c r="T188" s="199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00" t="s">
        <v>240</v>
      </c>
      <c r="AT188" s="200" t="s">
        <v>154</v>
      </c>
      <c r="AU188" s="200" t="s">
        <v>87</v>
      </c>
      <c r="AY188" s="19" t="s">
        <v>152</v>
      </c>
      <c r="BE188" s="201">
        <f>IF(N188="základná",J188,0)</f>
        <v>0</v>
      </c>
      <c r="BF188" s="201">
        <f>IF(N188="znížená",J188,0)</f>
        <v>0</v>
      </c>
      <c r="BG188" s="201">
        <f>IF(N188="zákl. prenesená",J188,0)</f>
        <v>0</v>
      </c>
      <c r="BH188" s="201">
        <f>IF(N188="zníž. prenesená",J188,0)</f>
        <v>0</v>
      </c>
      <c r="BI188" s="201">
        <f>IF(N188="nulová",J188,0)</f>
        <v>0</v>
      </c>
      <c r="BJ188" s="19" t="s">
        <v>87</v>
      </c>
      <c r="BK188" s="202">
        <f>ROUND(I188*H188,3)</f>
        <v>0</v>
      </c>
      <c r="BL188" s="19" t="s">
        <v>240</v>
      </c>
      <c r="BM188" s="200" t="s">
        <v>1869</v>
      </c>
    </row>
    <row r="189" s="12" customFormat="1" ht="22.8" customHeight="1">
      <c r="A189" s="12"/>
      <c r="B189" s="175"/>
      <c r="C189" s="12"/>
      <c r="D189" s="176" t="s">
        <v>74</v>
      </c>
      <c r="E189" s="186" t="s">
        <v>1064</v>
      </c>
      <c r="F189" s="186" t="s">
        <v>1065</v>
      </c>
      <c r="G189" s="12"/>
      <c r="H189" s="12"/>
      <c r="I189" s="178"/>
      <c r="J189" s="187">
        <f>BK189</f>
        <v>0</v>
      </c>
      <c r="K189" s="12"/>
      <c r="L189" s="175"/>
      <c r="M189" s="180"/>
      <c r="N189" s="181"/>
      <c r="O189" s="181"/>
      <c r="P189" s="182">
        <f>SUM(P190:P196)</f>
        <v>0</v>
      </c>
      <c r="Q189" s="181"/>
      <c r="R189" s="182">
        <f>SUM(R190:R196)</f>
        <v>0.23075472000000002</v>
      </c>
      <c r="S189" s="181"/>
      <c r="T189" s="183">
        <f>SUM(T190:T196)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76" t="s">
        <v>87</v>
      </c>
      <c r="AT189" s="184" t="s">
        <v>74</v>
      </c>
      <c r="AU189" s="184" t="s">
        <v>79</v>
      </c>
      <c r="AY189" s="176" t="s">
        <v>152</v>
      </c>
      <c r="BK189" s="185">
        <f>SUM(BK190:BK196)</f>
        <v>0</v>
      </c>
    </row>
    <row r="190" s="2" customFormat="1" ht="33" customHeight="1">
      <c r="A190" s="38"/>
      <c r="B190" s="188"/>
      <c r="C190" s="189" t="s">
        <v>285</v>
      </c>
      <c r="D190" s="189" t="s">
        <v>154</v>
      </c>
      <c r="E190" s="190" t="s">
        <v>1097</v>
      </c>
      <c r="F190" s="191" t="s">
        <v>1098</v>
      </c>
      <c r="G190" s="192" t="s">
        <v>227</v>
      </c>
      <c r="H190" s="193">
        <v>7.9199999999999999</v>
      </c>
      <c r="I190" s="194"/>
      <c r="J190" s="193">
        <f>ROUND(I190*H190,3)</f>
        <v>0</v>
      </c>
      <c r="K190" s="195"/>
      <c r="L190" s="39"/>
      <c r="M190" s="196" t="s">
        <v>1</v>
      </c>
      <c r="N190" s="197" t="s">
        <v>41</v>
      </c>
      <c r="O190" s="82"/>
      <c r="P190" s="198">
        <f>O190*H190</f>
        <v>0</v>
      </c>
      <c r="Q190" s="198">
        <v>0.0032000000000000002</v>
      </c>
      <c r="R190" s="198">
        <f>Q190*H190</f>
        <v>0.025344000000000002</v>
      </c>
      <c r="S190" s="198">
        <v>0</v>
      </c>
      <c r="T190" s="199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00" t="s">
        <v>240</v>
      </c>
      <c r="AT190" s="200" t="s">
        <v>154</v>
      </c>
      <c r="AU190" s="200" t="s">
        <v>87</v>
      </c>
      <c r="AY190" s="19" t="s">
        <v>152</v>
      </c>
      <c r="BE190" s="201">
        <f>IF(N190="základná",J190,0)</f>
        <v>0</v>
      </c>
      <c r="BF190" s="201">
        <f>IF(N190="znížená",J190,0)</f>
        <v>0</v>
      </c>
      <c r="BG190" s="201">
        <f>IF(N190="zákl. prenesená",J190,0)</f>
        <v>0</v>
      </c>
      <c r="BH190" s="201">
        <f>IF(N190="zníž. prenesená",J190,0)</f>
        <v>0</v>
      </c>
      <c r="BI190" s="201">
        <f>IF(N190="nulová",J190,0)</f>
        <v>0</v>
      </c>
      <c r="BJ190" s="19" t="s">
        <v>87</v>
      </c>
      <c r="BK190" s="202">
        <f>ROUND(I190*H190,3)</f>
        <v>0</v>
      </c>
      <c r="BL190" s="19" t="s">
        <v>240</v>
      </c>
      <c r="BM190" s="200" t="s">
        <v>1870</v>
      </c>
    </row>
    <row r="191" s="13" customFormat="1">
      <c r="A191" s="13"/>
      <c r="B191" s="203"/>
      <c r="C191" s="13"/>
      <c r="D191" s="204" t="s">
        <v>160</v>
      </c>
      <c r="E191" s="205" t="s">
        <v>1</v>
      </c>
      <c r="F191" s="206" t="s">
        <v>1871</v>
      </c>
      <c r="G191" s="13"/>
      <c r="H191" s="207">
        <v>7.9199999999999999</v>
      </c>
      <c r="I191" s="208"/>
      <c r="J191" s="13"/>
      <c r="K191" s="13"/>
      <c r="L191" s="203"/>
      <c r="M191" s="209"/>
      <c r="N191" s="210"/>
      <c r="O191" s="210"/>
      <c r="P191" s="210"/>
      <c r="Q191" s="210"/>
      <c r="R191" s="210"/>
      <c r="S191" s="210"/>
      <c r="T191" s="21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05" t="s">
        <v>160</v>
      </c>
      <c r="AU191" s="205" t="s">
        <v>87</v>
      </c>
      <c r="AV191" s="13" t="s">
        <v>87</v>
      </c>
      <c r="AW191" s="13" t="s">
        <v>30</v>
      </c>
      <c r="AX191" s="13" t="s">
        <v>79</v>
      </c>
      <c r="AY191" s="205" t="s">
        <v>152</v>
      </c>
    </row>
    <row r="192" s="2" customFormat="1" ht="24.15" customHeight="1">
      <c r="A192" s="38"/>
      <c r="B192" s="188"/>
      <c r="C192" s="235" t="s">
        <v>289</v>
      </c>
      <c r="D192" s="235" t="s">
        <v>378</v>
      </c>
      <c r="E192" s="236" t="s">
        <v>1102</v>
      </c>
      <c r="F192" s="237" t="s">
        <v>1103</v>
      </c>
      <c r="G192" s="238" t="s">
        <v>227</v>
      </c>
      <c r="H192" s="239">
        <v>8.3160000000000007</v>
      </c>
      <c r="I192" s="240"/>
      <c r="J192" s="239">
        <f>ROUND(I192*H192,3)</f>
        <v>0</v>
      </c>
      <c r="K192" s="241"/>
      <c r="L192" s="242"/>
      <c r="M192" s="243" t="s">
        <v>1</v>
      </c>
      <c r="N192" s="244" t="s">
        <v>41</v>
      </c>
      <c r="O192" s="82"/>
      <c r="P192" s="198">
        <f>O192*H192</f>
        <v>0</v>
      </c>
      <c r="Q192" s="198">
        <v>0.0178</v>
      </c>
      <c r="R192" s="198">
        <f>Q192*H192</f>
        <v>0.14802480000000001</v>
      </c>
      <c r="S192" s="198">
        <v>0</v>
      </c>
      <c r="T192" s="199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00" t="s">
        <v>331</v>
      </c>
      <c r="AT192" s="200" t="s">
        <v>378</v>
      </c>
      <c r="AU192" s="200" t="s">
        <v>87</v>
      </c>
      <c r="AY192" s="19" t="s">
        <v>152</v>
      </c>
      <c r="BE192" s="201">
        <f>IF(N192="základná",J192,0)</f>
        <v>0</v>
      </c>
      <c r="BF192" s="201">
        <f>IF(N192="znížená",J192,0)</f>
        <v>0</v>
      </c>
      <c r="BG192" s="201">
        <f>IF(N192="zákl. prenesená",J192,0)</f>
        <v>0</v>
      </c>
      <c r="BH192" s="201">
        <f>IF(N192="zníž. prenesená",J192,0)</f>
        <v>0</v>
      </c>
      <c r="BI192" s="201">
        <f>IF(N192="nulová",J192,0)</f>
        <v>0</v>
      </c>
      <c r="BJ192" s="19" t="s">
        <v>87</v>
      </c>
      <c r="BK192" s="202">
        <f>ROUND(I192*H192,3)</f>
        <v>0</v>
      </c>
      <c r="BL192" s="19" t="s">
        <v>240</v>
      </c>
      <c r="BM192" s="200" t="s">
        <v>1872</v>
      </c>
    </row>
    <row r="193" s="13" customFormat="1">
      <c r="A193" s="13"/>
      <c r="B193" s="203"/>
      <c r="C193" s="13"/>
      <c r="D193" s="204" t="s">
        <v>160</v>
      </c>
      <c r="E193" s="205" t="s">
        <v>1</v>
      </c>
      <c r="F193" s="206" t="s">
        <v>1873</v>
      </c>
      <c r="G193" s="13"/>
      <c r="H193" s="207">
        <v>8.3160000000000007</v>
      </c>
      <c r="I193" s="208"/>
      <c r="J193" s="13"/>
      <c r="K193" s="13"/>
      <c r="L193" s="203"/>
      <c r="M193" s="209"/>
      <c r="N193" s="210"/>
      <c r="O193" s="210"/>
      <c r="P193" s="210"/>
      <c r="Q193" s="210"/>
      <c r="R193" s="210"/>
      <c r="S193" s="210"/>
      <c r="T193" s="21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05" t="s">
        <v>160</v>
      </c>
      <c r="AU193" s="205" t="s">
        <v>87</v>
      </c>
      <c r="AV193" s="13" t="s">
        <v>87</v>
      </c>
      <c r="AW193" s="13" t="s">
        <v>30</v>
      </c>
      <c r="AX193" s="13" t="s">
        <v>79</v>
      </c>
      <c r="AY193" s="205" t="s">
        <v>152</v>
      </c>
    </row>
    <row r="194" s="2" customFormat="1" ht="21.75" customHeight="1">
      <c r="A194" s="38"/>
      <c r="B194" s="188"/>
      <c r="C194" s="189" t="s">
        <v>293</v>
      </c>
      <c r="D194" s="189" t="s">
        <v>154</v>
      </c>
      <c r="E194" s="190" t="s">
        <v>1108</v>
      </c>
      <c r="F194" s="191" t="s">
        <v>1109</v>
      </c>
      <c r="G194" s="192" t="s">
        <v>444</v>
      </c>
      <c r="H194" s="193">
        <v>6.7800000000000002</v>
      </c>
      <c r="I194" s="194"/>
      <c r="J194" s="193">
        <f>ROUND(I194*H194,3)</f>
        <v>0</v>
      </c>
      <c r="K194" s="195"/>
      <c r="L194" s="39"/>
      <c r="M194" s="196" t="s">
        <v>1</v>
      </c>
      <c r="N194" s="197" t="s">
        <v>41</v>
      </c>
      <c r="O194" s="82"/>
      <c r="P194" s="198">
        <f>O194*H194</f>
        <v>0</v>
      </c>
      <c r="Q194" s="198">
        <v>0.0084639999999999993</v>
      </c>
      <c r="R194" s="198">
        <f>Q194*H194</f>
        <v>0.05738592</v>
      </c>
      <c r="S194" s="198">
        <v>0</v>
      </c>
      <c r="T194" s="199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00" t="s">
        <v>240</v>
      </c>
      <c r="AT194" s="200" t="s">
        <v>154</v>
      </c>
      <c r="AU194" s="200" t="s">
        <v>87</v>
      </c>
      <c r="AY194" s="19" t="s">
        <v>152</v>
      </c>
      <c r="BE194" s="201">
        <f>IF(N194="základná",J194,0)</f>
        <v>0</v>
      </c>
      <c r="BF194" s="201">
        <f>IF(N194="znížená",J194,0)</f>
        <v>0</v>
      </c>
      <c r="BG194" s="201">
        <f>IF(N194="zákl. prenesená",J194,0)</f>
        <v>0</v>
      </c>
      <c r="BH194" s="201">
        <f>IF(N194="zníž. prenesená",J194,0)</f>
        <v>0</v>
      </c>
      <c r="BI194" s="201">
        <f>IF(N194="nulová",J194,0)</f>
        <v>0</v>
      </c>
      <c r="BJ194" s="19" t="s">
        <v>87</v>
      </c>
      <c r="BK194" s="202">
        <f>ROUND(I194*H194,3)</f>
        <v>0</v>
      </c>
      <c r="BL194" s="19" t="s">
        <v>240</v>
      </c>
      <c r="BM194" s="200" t="s">
        <v>1874</v>
      </c>
    </row>
    <row r="195" s="13" customFormat="1">
      <c r="A195" s="13"/>
      <c r="B195" s="203"/>
      <c r="C195" s="13"/>
      <c r="D195" s="204" t="s">
        <v>160</v>
      </c>
      <c r="E195" s="205" t="s">
        <v>1</v>
      </c>
      <c r="F195" s="206" t="s">
        <v>1875</v>
      </c>
      <c r="G195" s="13"/>
      <c r="H195" s="207">
        <v>6.7800000000000002</v>
      </c>
      <c r="I195" s="208"/>
      <c r="J195" s="13"/>
      <c r="K195" s="13"/>
      <c r="L195" s="203"/>
      <c r="M195" s="209"/>
      <c r="N195" s="210"/>
      <c r="O195" s="210"/>
      <c r="P195" s="210"/>
      <c r="Q195" s="210"/>
      <c r="R195" s="210"/>
      <c r="S195" s="210"/>
      <c r="T195" s="21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05" t="s">
        <v>160</v>
      </c>
      <c r="AU195" s="205" t="s">
        <v>87</v>
      </c>
      <c r="AV195" s="13" t="s">
        <v>87</v>
      </c>
      <c r="AW195" s="13" t="s">
        <v>30</v>
      </c>
      <c r="AX195" s="13" t="s">
        <v>79</v>
      </c>
      <c r="AY195" s="205" t="s">
        <v>152</v>
      </c>
    </row>
    <row r="196" s="2" customFormat="1" ht="24.15" customHeight="1">
      <c r="A196" s="38"/>
      <c r="B196" s="188"/>
      <c r="C196" s="189" t="s">
        <v>297</v>
      </c>
      <c r="D196" s="189" t="s">
        <v>154</v>
      </c>
      <c r="E196" s="190" t="s">
        <v>1122</v>
      </c>
      <c r="F196" s="191" t="s">
        <v>1123</v>
      </c>
      <c r="G196" s="192" t="s">
        <v>731</v>
      </c>
      <c r="H196" s="194"/>
      <c r="I196" s="194"/>
      <c r="J196" s="193">
        <f>ROUND(I196*H196,3)</f>
        <v>0</v>
      </c>
      <c r="K196" s="195"/>
      <c r="L196" s="39"/>
      <c r="M196" s="249" t="s">
        <v>1</v>
      </c>
      <c r="N196" s="250" t="s">
        <v>41</v>
      </c>
      <c r="O196" s="251"/>
      <c r="P196" s="252">
        <f>O196*H196</f>
        <v>0</v>
      </c>
      <c r="Q196" s="252">
        <v>0</v>
      </c>
      <c r="R196" s="252">
        <f>Q196*H196</f>
        <v>0</v>
      </c>
      <c r="S196" s="252">
        <v>0</v>
      </c>
      <c r="T196" s="253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00" t="s">
        <v>240</v>
      </c>
      <c r="AT196" s="200" t="s">
        <v>154</v>
      </c>
      <c r="AU196" s="200" t="s">
        <v>87</v>
      </c>
      <c r="AY196" s="19" t="s">
        <v>152</v>
      </c>
      <c r="BE196" s="201">
        <f>IF(N196="základná",J196,0)</f>
        <v>0</v>
      </c>
      <c r="BF196" s="201">
        <f>IF(N196="znížená",J196,0)</f>
        <v>0</v>
      </c>
      <c r="BG196" s="201">
        <f>IF(N196="zákl. prenesená",J196,0)</f>
        <v>0</v>
      </c>
      <c r="BH196" s="201">
        <f>IF(N196="zníž. prenesená",J196,0)</f>
        <v>0</v>
      </c>
      <c r="BI196" s="201">
        <f>IF(N196="nulová",J196,0)</f>
        <v>0</v>
      </c>
      <c r="BJ196" s="19" t="s">
        <v>87</v>
      </c>
      <c r="BK196" s="202">
        <f>ROUND(I196*H196,3)</f>
        <v>0</v>
      </c>
      <c r="BL196" s="19" t="s">
        <v>240</v>
      </c>
      <c r="BM196" s="200" t="s">
        <v>1876</v>
      </c>
    </row>
    <row r="197" s="2" customFormat="1" ht="6.96" customHeight="1">
      <c r="A197" s="38"/>
      <c r="B197" s="65"/>
      <c r="C197" s="66"/>
      <c r="D197" s="66"/>
      <c r="E197" s="66"/>
      <c r="F197" s="66"/>
      <c r="G197" s="66"/>
      <c r="H197" s="66"/>
      <c r="I197" s="66"/>
      <c r="J197" s="66"/>
      <c r="K197" s="66"/>
      <c r="L197" s="39"/>
      <c r="M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</row>
  </sheetData>
  <autoFilter ref="C123:K196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Uzivatel-PC\Uzivatel</dc:creator>
  <cp:lastModifiedBy>Uzivatel-PC\Uzivatel</cp:lastModifiedBy>
  <dcterms:created xsi:type="dcterms:W3CDTF">2022-10-14T08:26:12Z</dcterms:created>
  <dcterms:modified xsi:type="dcterms:W3CDTF">2022-10-14T08:26:27Z</dcterms:modified>
</cp:coreProperties>
</file>