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Harvestre 2022 DNS\"/>
    </mc:Choice>
  </mc:AlternateContent>
  <bookViews>
    <workbookView xWindow="1950" yWindow="-30" windowWidth="19440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ponuka'!$A$1:$O$33</definedName>
  </definedNames>
  <calcPr calcId="162913"/>
</workbook>
</file>

<file path=xl/calcChain.xml><?xml version="1.0" encoding="utf-8"?>
<calcChain xmlns="http://schemas.openxmlformats.org/spreadsheetml/2006/main">
  <c r="L18" i="1" l="1"/>
  <c r="G15" i="1" l="1"/>
  <c r="I4" i="4" l="1"/>
  <c r="F4" i="4"/>
  <c r="C4" i="4"/>
  <c r="B7" i="4" l="1"/>
  <c r="G14" i="1"/>
  <c r="O14" i="1" s="1"/>
  <c r="G13" i="1"/>
  <c r="G12" i="1"/>
  <c r="O12" i="1" l="1"/>
  <c r="G17" i="1"/>
  <c r="P12" i="1"/>
  <c r="P14" i="1"/>
  <c r="O16" i="1" l="1"/>
  <c r="P16" i="1" s="1"/>
  <c r="O15" i="1"/>
  <c r="P15" i="1" s="1"/>
  <c r="O13" i="1"/>
  <c r="P13" i="1" l="1"/>
  <c r="O18" i="1"/>
  <c r="P18" i="1" s="1"/>
  <c r="O20" i="1" l="1"/>
  <c r="O19" i="1" s="1"/>
</calcChain>
</file>

<file path=xl/sharedStrings.xml><?xml version="1.0" encoding="utf-8"?>
<sst xmlns="http://schemas.openxmlformats.org/spreadsheetml/2006/main" count="103" uniqueCount="84">
  <si>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</si>
  <si>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</si>
  <si>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</si>
  <si>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</si>
  <si>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</si>
  <si>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</si>
  <si>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</si>
  <si>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</si>
  <si>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</si>
  <si>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</si>
  <si>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</si>
  <si>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</si>
  <si>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</si>
  <si>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</si>
  <si>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</si>
  <si>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</si>
  <si>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</si>
  <si>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</si>
  <si>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</si>
  <si>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</si>
  <si>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</si>
  <si>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</si>
  <si>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</si>
  <si>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</si>
  <si>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</si>
  <si>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</si>
  <si>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</si>
  <si>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</si>
  <si>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</si>
  <si>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</si>
  <si>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</si>
  <si>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</si>
  <si>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</si>
  <si>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</si>
  <si>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</si>
  <si>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</si>
  <si>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</si>
  <si>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</si>
  <si>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</si>
  <si>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</si>
  <si>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</si>
  <si>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</si>
  <si>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</si>
  <si>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</si>
  <si>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</si>
  <si>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</si>
  <si>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</si>
  <si>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</si>
  <si>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</si>
  <si>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</si>
  <si>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</si>
  <si>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</si>
  <si>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</si>
  <si>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</si>
  <si>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</si>
  <si>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</si>
  <si>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</si>
  <si>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</si>
  <si>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</si>
  <si>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</si>
  <si>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</si>
  <si>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</si>
  <si>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</si>
  <si>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</si>
  <si>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</si>
  <si>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</si>
  <si>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</si>
  <si>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cena</t>
  </si>
  <si>
    <t xml:space="preserve">príloha č. 1 </t>
  </si>
  <si>
    <t>dtto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</si>
  <si>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</si>
  <si>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</si>
  <si>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 xml:space="preserve"> 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</si>
  <si>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t xml:space="preserve">Lesnícke služby v ťažbovom procese - viacoperačné technológie na OZ Sever, LS Čadca  </t>
  </si>
  <si>
    <t>Lesy SR š.p. OZ Sever</t>
  </si>
  <si>
    <t>08 Kasárne</t>
  </si>
  <si>
    <t>13 Vysoká</t>
  </si>
  <si>
    <t>2468A00</t>
  </si>
  <si>
    <t>2468B00</t>
  </si>
  <si>
    <t>2059C00</t>
  </si>
  <si>
    <t>2061D00</t>
  </si>
  <si>
    <t>Ing.M.Franek</t>
  </si>
  <si>
    <t>(obdobie upresnil )</t>
  </si>
  <si>
    <r>
      <rPr>
        <b/>
        <sz val="10.5"/>
        <color theme="1"/>
        <rFont val="Calibri"/>
        <family val="2"/>
        <charset val="238"/>
        <scheme val="minor"/>
      </rPr>
      <t xml:space="preserve">* Požiadavky: </t>
    </r>
    <r>
      <rPr>
        <sz val="10.5"/>
        <color theme="1"/>
        <rFont val="Calibri"/>
        <family val="2"/>
        <charset val="238"/>
        <scheme val="minor"/>
      </rPr>
      <t xml:space="preserve"> </t>
    </r>
    <r>
      <rPr>
        <b/>
        <sz val="10.5"/>
        <color theme="1"/>
        <rFont val="Calibri"/>
        <family val="2"/>
        <charset val="238"/>
        <scheme val="minor"/>
      </rPr>
      <t>Požadovaný termín</t>
    </r>
    <r>
      <rPr>
        <sz val="10.5"/>
        <color theme="1"/>
        <rFont val="Calibri"/>
        <family val="2"/>
        <charset val="238"/>
        <scheme val="minor"/>
      </rPr>
      <t xml:space="preserve"> vykonania zákazky: začiatok Oktober 2022, max do 15.decembra . </t>
    </r>
    <r>
      <rPr>
        <b/>
        <sz val="10.5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0.5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0.5"/>
        <color theme="1"/>
        <rFont val="Calibri"/>
        <family val="2"/>
        <charset val="238"/>
        <scheme val="minor"/>
      </rPr>
      <t>časť A</t>
    </r>
    <r>
      <rPr>
        <sz val="10.5"/>
        <color theme="1"/>
        <rFont val="Calibri"/>
        <family val="2"/>
        <charset val="238"/>
        <scheme val="minor"/>
      </rPr>
      <t xml:space="preserve">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Ing.Milan Franek +421918335040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</si>
</sst>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5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Protection="1"/>
    <xf numFmtId="0" fontId="0" fillId="3" borderId="30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39" xfId="0" applyFont="1" applyFill="1" applyBorder="1" applyAlignment="1" applyProtection="1">
      <alignment horizontal="center" vertical="center" wrapText="1"/>
    </xf>
    <xf numFmtId="3" fontId="10" fillId="3" borderId="25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 wrapText="1"/>
    </xf>
    <xf numFmtId="3" fontId="10" fillId="3" borderId="35" xfId="0" applyNumberFormat="1" applyFont="1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center" vertical="center"/>
    </xf>
    <xf numFmtId="14" fontId="14" fillId="3" borderId="0" xfId="0" applyNumberFormat="1" applyFont="1" applyFill="1" applyBorder="1" applyProtection="1"/>
    <xf numFmtId="0" fontId="14" fillId="3" borderId="0" xfId="0" applyFont="1" applyFill="1" applyBorder="1" applyProtection="1"/>
    <xf numFmtId="17" fontId="10" fillId="3" borderId="1" xfId="0" applyNumberFormat="1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15" fillId="3" borderId="45" xfId="0" applyFont="1" applyFill="1" applyBorder="1" applyAlignment="1">
      <alignment horizontal="center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46" xfId="0" applyFont="1" applyFill="1" applyBorder="1" applyAlignment="1">
      <alignment horizontal="center" vertical="top" wrapText="1"/>
    </xf>
    <xf numFmtId="0" fontId="15" fillId="3" borderId="47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 wrapText="1"/>
    </xf>
    <xf numFmtId="0" fontId="15" fillId="3" borderId="48" xfId="0" applyFont="1" applyFill="1" applyBorder="1" applyAlignment="1">
      <alignment horizontal="center" vertical="top" wrapText="1"/>
    </xf>
    <xf numFmtId="0" fontId="15" fillId="0" borderId="49" xfId="0" applyFont="1" applyBorder="1" applyAlignment="1">
      <alignment wrapText="1"/>
    </xf>
    <xf numFmtId="0" fontId="15" fillId="0" borderId="50" xfId="0" applyFont="1" applyBorder="1" applyAlignment="1">
      <alignment wrapText="1"/>
    </xf>
    <xf numFmtId="0" fontId="15" fillId="0" borderId="51" xfId="0" applyFont="1" applyBorder="1" applyAlignment="1">
      <alignment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42" xfId="0" applyFont="1" applyFill="1" applyBorder="1" applyAlignment="1" applyProtection="1">
      <alignment horizontal="left" vertical="center"/>
    </xf>
    <xf numFmtId="0" fontId="5" fillId="3" borderId="26" xfId="0" applyFont="1" applyFill="1" applyBorder="1" applyAlignment="1" applyProtection="1">
      <alignment horizontal="center" vertical="center" textRotation="9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view="pageBreakPreview" topLeftCell="A10" zoomScale="110" zoomScaleNormal="100" zoomScaleSheetLayoutView="110" workbookViewId="0">
      <selection activeCell="A24" sqref="A24:E3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6" t="s">
        <v>62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122" t="s">
        <v>73</v>
      </c>
      <c r="D3" s="123"/>
      <c r="E3" s="123"/>
      <c r="F3" s="123"/>
      <c r="G3" s="123"/>
      <c r="H3" s="123"/>
      <c r="I3" s="123"/>
      <c r="J3" s="123"/>
      <c r="K3" s="123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ht="9" customHeight="1" x14ac:dyDescent="0.25">
      <c r="A5" s="18"/>
      <c r="B5" s="18"/>
      <c r="C5" s="18"/>
      <c r="D5" s="18"/>
      <c r="E5" s="92"/>
      <c r="F5" s="9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3" t="s">
        <v>74</v>
      </c>
      <c r="C6" s="93"/>
      <c r="D6" s="93"/>
      <c r="E6" s="93"/>
      <c r="F6" s="9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4"/>
      <c r="C7" s="94"/>
      <c r="D7" s="94"/>
      <c r="E7" s="94"/>
      <c r="F7" s="9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0" t="s">
        <v>64</v>
      </c>
      <c r="B8" s="9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7.75" customHeight="1" thickBot="1" x14ac:dyDescent="0.3">
      <c r="A9" s="47" t="s">
        <v>66</v>
      </c>
      <c r="B9" s="95" t="s">
        <v>2</v>
      </c>
      <c r="C9" s="97" t="s">
        <v>53</v>
      </c>
      <c r="D9" s="98"/>
      <c r="E9" s="139" t="s">
        <v>3</v>
      </c>
      <c r="F9" s="140"/>
      <c r="G9" s="141"/>
      <c r="H9" s="80" t="s">
        <v>4</v>
      </c>
      <c r="I9" s="83" t="s">
        <v>5</v>
      </c>
      <c r="J9" s="85" t="s">
        <v>6</v>
      </c>
      <c r="K9" s="88" t="s">
        <v>7</v>
      </c>
      <c r="L9" s="83" t="s">
        <v>54</v>
      </c>
      <c r="M9" s="83" t="s">
        <v>58</v>
      </c>
      <c r="N9" s="100" t="s">
        <v>70</v>
      </c>
      <c r="O9" s="102" t="s">
        <v>71</v>
      </c>
    </row>
    <row r="10" spans="1:16" ht="21.75" customHeight="1" x14ac:dyDescent="0.25">
      <c r="A10" s="25"/>
      <c r="B10" s="96"/>
      <c r="C10" s="104" t="s">
        <v>65</v>
      </c>
      <c r="D10" s="105"/>
      <c r="E10" s="108" t="s">
        <v>9</v>
      </c>
      <c r="F10" s="109" t="s">
        <v>10</v>
      </c>
      <c r="G10" s="111" t="s">
        <v>11</v>
      </c>
      <c r="H10" s="81"/>
      <c r="I10" s="84"/>
      <c r="J10" s="86"/>
      <c r="K10" s="89"/>
      <c r="L10" s="84"/>
      <c r="M10" s="84"/>
      <c r="N10" s="101"/>
      <c r="O10" s="103"/>
    </row>
    <row r="11" spans="1:16" ht="50.25" customHeight="1" thickBot="1" x14ac:dyDescent="0.3">
      <c r="A11" s="26"/>
      <c r="B11" s="96"/>
      <c r="C11" s="106"/>
      <c r="D11" s="107"/>
      <c r="E11" s="108"/>
      <c r="F11" s="110"/>
      <c r="G11" s="112"/>
      <c r="H11" s="82"/>
      <c r="I11" s="84"/>
      <c r="J11" s="87"/>
      <c r="K11" s="89"/>
      <c r="L11" s="99"/>
      <c r="M11" s="99"/>
      <c r="N11" s="101"/>
      <c r="O11" s="103"/>
    </row>
    <row r="12" spans="1:16" ht="102.75" customHeight="1" x14ac:dyDescent="0.25">
      <c r="A12" s="57" t="s">
        <v>75</v>
      </c>
      <c r="B12" s="51" t="s">
        <v>77</v>
      </c>
      <c r="C12" s="77" t="s">
        <v>72</v>
      </c>
      <c r="D12" s="78"/>
      <c r="E12" s="64">
        <v>180</v>
      </c>
      <c r="F12" s="53"/>
      <c r="G12" s="65">
        <f>E12+F12</f>
        <v>180</v>
      </c>
      <c r="H12" s="52" t="s">
        <v>33</v>
      </c>
      <c r="I12" s="53">
        <v>50</v>
      </c>
      <c r="J12" s="53">
        <v>0.15</v>
      </c>
      <c r="K12" s="54">
        <v>1000</v>
      </c>
      <c r="L12" s="55">
        <v>5738.4</v>
      </c>
      <c r="M12" s="58" t="s">
        <v>59</v>
      </c>
      <c r="N12" s="46"/>
      <c r="O12" s="30">
        <f>SUM(N12*G12)</f>
        <v>0</v>
      </c>
      <c r="P12" s="12" t="str">
        <f>IF( O12=0," ", IF(100-((L12/O12)*100)&gt;20,"viac ako 20%",0))</f>
        <v xml:space="preserve"> </v>
      </c>
    </row>
    <row r="13" spans="1:16" ht="15" customHeight="1" x14ac:dyDescent="0.25">
      <c r="A13" s="27" t="s">
        <v>75</v>
      </c>
      <c r="B13" s="73" t="s">
        <v>78</v>
      </c>
      <c r="C13" s="79" t="s">
        <v>69</v>
      </c>
      <c r="D13" s="75"/>
      <c r="E13" s="66">
        <v>340</v>
      </c>
      <c r="F13" s="67"/>
      <c r="G13" s="68">
        <f>E13+F13</f>
        <v>340</v>
      </c>
      <c r="H13" s="50" t="s">
        <v>33</v>
      </c>
      <c r="I13" s="28">
        <v>50</v>
      </c>
      <c r="J13" s="28">
        <v>0.24</v>
      </c>
      <c r="K13" s="49">
        <v>800</v>
      </c>
      <c r="L13" s="55">
        <v>9900.8000000000011</v>
      </c>
      <c r="M13" s="31" t="s">
        <v>59</v>
      </c>
      <c r="N13" s="46"/>
      <c r="O13" s="30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15" customHeight="1" x14ac:dyDescent="0.25">
      <c r="A14" s="27" t="s">
        <v>76</v>
      </c>
      <c r="B14" s="32" t="s">
        <v>79</v>
      </c>
      <c r="C14" s="79" t="s">
        <v>69</v>
      </c>
      <c r="D14" s="75"/>
      <c r="E14" s="69">
        <v>120</v>
      </c>
      <c r="F14" s="70"/>
      <c r="G14" s="68">
        <f t="shared" ref="G14:G15" si="1">E14+F14</f>
        <v>120</v>
      </c>
      <c r="H14" s="50" t="s">
        <v>33</v>
      </c>
      <c r="I14" s="32">
        <v>30</v>
      </c>
      <c r="J14" s="32">
        <v>0.19</v>
      </c>
      <c r="K14" s="45">
        <v>350</v>
      </c>
      <c r="L14" s="55">
        <v>2979.6</v>
      </c>
      <c r="M14" s="33" t="s">
        <v>59</v>
      </c>
      <c r="N14" s="46"/>
      <c r="O14" s="30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7" t="s">
        <v>76</v>
      </c>
      <c r="B15" s="28" t="s">
        <v>80</v>
      </c>
      <c r="C15" s="79" t="s">
        <v>69</v>
      </c>
      <c r="D15" s="75"/>
      <c r="E15" s="66">
        <v>140</v>
      </c>
      <c r="F15" s="67"/>
      <c r="G15" s="68">
        <f t="shared" si="1"/>
        <v>140</v>
      </c>
      <c r="H15" s="50" t="s">
        <v>33</v>
      </c>
      <c r="I15" s="28">
        <v>30</v>
      </c>
      <c r="J15" s="28">
        <v>0.19</v>
      </c>
      <c r="K15" s="49">
        <v>350</v>
      </c>
      <c r="L15" s="55">
        <v>3719.8</v>
      </c>
      <c r="M15" s="33" t="s">
        <v>59</v>
      </c>
      <c r="N15" s="46"/>
      <c r="O15" s="30">
        <f t="shared" ref="O15:O16" si="2">SUM(N15*G15)</f>
        <v>0</v>
      </c>
      <c r="P15" s="12" t="str">
        <f t="shared" ref="P15:P16" si="3">IF( O15=0," ", IF(100-((L15/O15)*100)&gt;20,"viac ako 20%",0))</f>
        <v xml:space="preserve"> </v>
      </c>
    </row>
    <row r="16" spans="1:16" x14ac:dyDescent="0.25">
      <c r="A16" s="27"/>
      <c r="B16" s="28"/>
      <c r="C16" s="79"/>
      <c r="D16" s="75"/>
      <c r="E16" s="66"/>
      <c r="F16" s="67"/>
      <c r="G16" s="68"/>
      <c r="H16" s="50"/>
      <c r="I16" s="28"/>
      <c r="J16" s="28"/>
      <c r="K16" s="49"/>
      <c r="L16" s="55"/>
      <c r="M16" s="33" t="s">
        <v>59</v>
      </c>
      <c r="N16" s="46"/>
      <c r="O16" s="30">
        <f t="shared" si="2"/>
        <v>0</v>
      </c>
      <c r="P16" s="12" t="str">
        <f t="shared" si="3"/>
        <v xml:space="preserve"> </v>
      </c>
    </row>
    <row r="17" spans="1:16" ht="15.75" thickBot="1" x14ac:dyDescent="0.3">
      <c r="A17" s="60"/>
      <c r="B17" s="28"/>
      <c r="C17" s="74"/>
      <c r="D17" s="75"/>
      <c r="E17" s="29"/>
      <c r="F17" s="29"/>
      <c r="G17" s="68">
        <f>SUM(G12:G16)</f>
        <v>780</v>
      </c>
      <c r="H17" s="50"/>
      <c r="I17" s="28"/>
      <c r="J17" s="28"/>
      <c r="K17" s="59"/>
      <c r="L17" s="55"/>
      <c r="M17" s="62"/>
      <c r="N17" s="63"/>
      <c r="O17" s="61"/>
      <c r="P17" s="12"/>
    </row>
    <row r="18" spans="1:16" ht="15.75" thickBot="1" x14ac:dyDescent="0.3">
      <c r="A18" s="48"/>
      <c r="B18" s="35"/>
      <c r="C18" s="35"/>
      <c r="D18" s="35"/>
      <c r="E18" s="35"/>
      <c r="F18" s="35"/>
      <c r="G18" s="35"/>
      <c r="H18" s="35"/>
      <c r="I18" s="35"/>
      <c r="J18" s="133" t="s">
        <v>13</v>
      </c>
      <c r="K18" s="133"/>
      <c r="L18" s="37">
        <f>SUM(L12:L17)</f>
        <v>22338.6</v>
      </c>
      <c r="M18" s="36"/>
      <c r="N18" s="38" t="s">
        <v>14</v>
      </c>
      <c r="O18" s="34">
        <f>SUM(O12:O16)</f>
        <v>0</v>
      </c>
      <c r="P18" s="12" t="str">
        <f>IF(O18&gt;L18,"prekročená cena","nižšia ako stanovená")</f>
        <v>nižšia ako stanovená</v>
      </c>
    </row>
    <row r="19" spans="1:16" ht="15.75" thickBot="1" x14ac:dyDescent="0.3">
      <c r="A19" s="134" t="s">
        <v>15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6"/>
      <c r="O19" s="34">
        <f>O20-O18</f>
        <v>0</v>
      </c>
    </row>
    <row r="20" spans="1:16" ht="15.75" thickBot="1" x14ac:dyDescent="0.3">
      <c r="A20" s="134" t="s">
        <v>16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6"/>
      <c r="O20" s="34">
        <f>IF("nie"=MID(I28,1,3),O18,(O18*1.2))</f>
        <v>0</v>
      </c>
    </row>
    <row r="21" spans="1:16" x14ac:dyDescent="0.25">
      <c r="A21" s="130" t="s">
        <v>17</v>
      </c>
      <c r="B21" s="131"/>
      <c r="C21" s="131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6" ht="13.5" customHeight="1" x14ac:dyDescent="0.25">
      <c r="A22" s="137" t="s">
        <v>63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spans="1:16" ht="12" customHeight="1" x14ac:dyDescent="0.25">
      <c r="A23" s="40" t="s">
        <v>57</v>
      </c>
      <c r="B23" s="40"/>
      <c r="C23" s="40"/>
      <c r="D23" s="40"/>
      <c r="E23" s="40"/>
      <c r="F23" s="40"/>
      <c r="G23" s="41" t="s">
        <v>55</v>
      </c>
      <c r="H23" s="40"/>
      <c r="I23" s="40"/>
      <c r="J23" s="42"/>
      <c r="K23" s="42"/>
      <c r="L23" s="42"/>
      <c r="M23" s="42"/>
      <c r="N23" s="42"/>
      <c r="O23" s="42"/>
    </row>
    <row r="24" spans="1:16" ht="15" customHeight="1" x14ac:dyDescent="0.25">
      <c r="A24" s="113" t="s">
        <v>83</v>
      </c>
      <c r="B24" s="114"/>
      <c r="C24" s="114"/>
      <c r="D24" s="114"/>
      <c r="E24" s="115"/>
      <c r="F24" s="132" t="s">
        <v>56</v>
      </c>
      <c r="G24" s="43" t="s">
        <v>18</v>
      </c>
      <c r="H24" s="124"/>
      <c r="I24" s="125"/>
      <c r="J24" s="125"/>
      <c r="K24" s="125"/>
      <c r="L24" s="125"/>
      <c r="M24" s="125"/>
      <c r="N24" s="125"/>
      <c r="O24" s="126"/>
    </row>
    <row r="25" spans="1:16" x14ac:dyDescent="0.25">
      <c r="A25" s="116"/>
      <c r="B25" s="117"/>
      <c r="C25" s="117"/>
      <c r="D25" s="117"/>
      <c r="E25" s="118"/>
      <c r="F25" s="132"/>
      <c r="G25" s="43" t="s">
        <v>19</v>
      </c>
      <c r="H25" s="124"/>
      <c r="I25" s="125"/>
      <c r="J25" s="125"/>
      <c r="K25" s="125"/>
      <c r="L25" s="125"/>
      <c r="M25" s="125"/>
      <c r="N25" s="125"/>
      <c r="O25" s="126"/>
    </row>
    <row r="26" spans="1:16" ht="18" customHeight="1" x14ac:dyDescent="0.25">
      <c r="A26" s="116"/>
      <c r="B26" s="117"/>
      <c r="C26" s="117"/>
      <c r="D26" s="117"/>
      <c r="E26" s="118"/>
      <c r="F26" s="132"/>
      <c r="G26" s="43" t="s">
        <v>20</v>
      </c>
      <c r="H26" s="124"/>
      <c r="I26" s="125"/>
      <c r="J26" s="125"/>
      <c r="K26" s="125"/>
      <c r="L26" s="125"/>
      <c r="M26" s="125"/>
      <c r="N26" s="125"/>
      <c r="O26" s="126"/>
    </row>
    <row r="27" spans="1:16" x14ac:dyDescent="0.25">
      <c r="A27" s="116"/>
      <c r="B27" s="117"/>
      <c r="C27" s="117"/>
      <c r="D27" s="117"/>
      <c r="E27" s="118"/>
      <c r="F27" s="132"/>
      <c r="G27" s="43" t="s">
        <v>21</v>
      </c>
      <c r="H27" s="124"/>
      <c r="I27" s="125"/>
      <c r="J27" s="125"/>
      <c r="K27" s="125"/>
      <c r="L27" s="125"/>
      <c r="M27" s="125"/>
      <c r="N27" s="125"/>
      <c r="O27" s="126"/>
    </row>
    <row r="28" spans="1:16" x14ac:dyDescent="0.25">
      <c r="A28" s="116"/>
      <c r="B28" s="117"/>
      <c r="C28" s="117"/>
      <c r="D28" s="117"/>
      <c r="E28" s="118"/>
      <c r="F28" s="132"/>
      <c r="G28" s="43" t="s">
        <v>22</v>
      </c>
      <c r="H28" s="124"/>
      <c r="I28" s="125"/>
      <c r="J28" s="125"/>
      <c r="K28" s="125"/>
      <c r="L28" s="125"/>
      <c r="M28" s="125"/>
      <c r="N28" s="125"/>
      <c r="O28" s="126"/>
    </row>
    <row r="29" spans="1:16" x14ac:dyDescent="0.25">
      <c r="A29" s="116"/>
      <c r="B29" s="117"/>
      <c r="C29" s="117"/>
      <c r="D29" s="117"/>
      <c r="E29" s="118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6" x14ac:dyDescent="0.25">
      <c r="A30" s="116"/>
      <c r="B30" s="117"/>
      <c r="C30" s="117"/>
      <c r="D30" s="117"/>
      <c r="E30" s="11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ht="16.5" customHeight="1" x14ac:dyDescent="0.25">
      <c r="A31" s="116"/>
      <c r="B31" s="117"/>
      <c r="C31" s="117"/>
      <c r="D31" s="117"/>
      <c r="E31" s="118"/>
      <c r="F31" s="42"/>
      <c r="G31" s="24"/>
      <c r="H31" s="18"/>
      <c r="I31" s="24"/>
      <c r="J31" s="24" t="s">
        <v>23</v>
      </c>
      <c r="K31" s="24"/>
      <c r="L31" s="127"/>
      <c r="M31" s="128"/>
      <c r="N31" s="129"/>
      <c r="O31" s="24"/>
    </row>
    <row r="32" spans="1:16" ht="4.5" customHeight="1" x14ac:dyDescent="0.25">
      <c r="A32" s="119"/>
      <c r="B32" s="120"/>
      <c r="C32" s="120"/>
      <c r="D32" s="120"/>
      <c r="E32" s="121"/>
      <c r="F32" s="42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25">
      <c r="A33" s="71">
        <v>44831</v>
      </c>
      <c r="B33" s="72" t="s">
        <v>81</v>
      </c>
      <c r="C33" s="21" t="s">
        <v>82</v>
      </c>
      <c r="D33" s="21"/>
      <c r="E33" s="21"/>
      <c r="F33" s="21"/>
      <c r="G33" s="24"/>
      <c r="H33" s="24"/>
      <c r="I33" s="24"/>
      <c r="J33" s="24"/>
      <c r="K33" s="24"/>
      <c r="L33" s="24"/>
      <c r="M33" s="24"/>
      <c r="N33" s="24"/>
      <c r="O33" s="24"/>
    </row>
  </sheetData>
  <mergeCells count="40">
    <mergeCell ref="A24:E32"/>
    <mergeCell ref="C3:K3"/>
    <mergeCell ref="H28:O28"/>
    <mergeCell ref="L31:N31"/>
    <mergeCell ref="A21:C21"/>
    <mergeCell ref="F24:F28"/>
    <mergeCell ref="H24:O24"/>
    <mergeCell ref="H25:O25"/>
    <mergeCell ref="H26:O26"/>
    <mergeCell ref="H27:O27"/>
    <mergeCell ref="J18:K18"/>
    <mergeCell ref="A19:N19"/>
    <mergeCell ref="A20:N20"/>
    <mergeCell ref="A22:O22"/>
    <mergeCell ref="C16:D16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17:D17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6" t="s">
        <v>59</v>
      </c>
      <c r="B3" s="56" t="s">
        <v>67</v>
      </c>
      <c r="C3" s="56"/>
      <c r="D3" s="56" t="s">
        <v>59</v>
      </c>
      <c r="E3" s="56" t="s">
        <v>67</v>
      </c>
      <c r="F3" s="56"/>
      <c r="G3" s="56" t="s">
        <v>59</v>
      </c>
      <c r="H3" s="56" t="s">
        <v>67</v>
      </c>
    </row>
    <row r="4" spans="1:9" x14ac:dyDescent="0.25">
      <c r="A4" s="56">
        <v>5.35</v>
      </c>
      <c r="B4" s="56">
        <v>22.72</v>
      </c>
      <c r="C4" s="56">
        <f>A4*B4</f>
        <v>121.55199999999999</v>
      </c>
      <c r="D4" s="56">
        <v>16.41</v>
      </c>
      <c r="E4" s="56">
        <v>27.44</v>
      </c>
      <c r="F4" s="56">
        <f>D4*E4</f>
        <v>450.29040000000003</v>
      </c>
      <c r="G4" s="56"/>
      <c r="H4" s="56"/>
      <c r="I4" s="56">
        <f>G4*H4</f>
        <v>0</v>
      </c>
    </row>
    <row r="7" spans="1:9" x14ac:dyDescent="0.25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15" sqref="B15:N15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6" t="s">
        <v>51</v>
      </c>
      <c r="M2" s="146"/>
    </row>
    <row r="3" spans="1:14" x14ac:dyDescent="0.25">
      <c r="A3" s="5" t="s">
        <v>25</v>
      </c>
      <c r="B3" s="143" t="s">
        <v>26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x14ac:dyDescent="0.25">
      <c r="A4" s="5" t="s">
        <v>27</v>
      </c>
      <c r="B4" s="143" t="s">
        <v>28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25">
      <c r="A5" s="5" t="s">
        <v>8</v>
      </c>
      <c r="B5" s="143" t="s">
        <v>29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x14ac:dyDescent="0.25">
      <c r="A6" s="5" t="s">
        <v>2</v>
      </c>
      <c r="B6" s="143" t="s">
        <v>30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x14ac:dyDescent="0.25">
      <c r="A7" s="6" t="s">
        <v>31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5"/>
    </row>
    <row r="8" spans="1:14" x14ac:dyDescent="0.25">
      <c r="A8" s="5" t="s">
        <v>12</v>
      </c>
      <c r="B8" s="143" t="s">
        <v>32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4" x14ac:dyDescent="0.25">
      <c r="A9" s="7" t="s">
        <v>33</v>
      </c>
      <c r="B9" s="143" t="s">
        <v>34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14" x14ac:dyDescent="0.25">
      <c r="A10" s="7" t="s">
        <v>35</v>
      </c>
      <c r="B10" s="143" t="s">
        <v>36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</row>
    <row r="11" spans="1:14" x14ac:dyDescent="0.25">
      <c r="A11" s="8" t="s">
        <v>37</v>
      </c>
      <c r="B11" s="143" t="s">
        <v>38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</row>
    <row r="12" spans="1:14" x14ac:dyDescent="0.25">
      <c r="A12" s="9" t="s">
        <v>39</v>
      </c>
      <c r="B12" s="143" t="s">
        <v>40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4" customHeight="1" x14ac:dyDescent="0.25">
      <c r="A13" s="8" t="s">
        <v>41</v>
      </c>
      <c r="B13" s="143" t="s">
        <v>42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ht="16.5" customHeight="1" x14ac:dyDescent="0.25">
      <c r="A14" s="8" t="s">
        <v>5</v>
      </c>
      <c r="B14" s="143" t="s">
        <v>52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</row>
    <row r="15" spans="1:14" x14ac:dyDescent="0.25">
      <c r="A15" s="8" t="s">
        <v>43</v>
      </c>
      <c r="B15" s="143" t="s">
        <v>44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</row>
    <row r="16" spans="1:14" ht="38.25" x14ac:dyDescent="0.25">
      <c r="A16" s="10" t="s">
        <v>45</v>
      </c>
      <c r="B16" s="143" t="s">
        <v>46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</row>
    <row r="17" spans="1:14" ht="28.5" customHeight="1" x14ac:dyDescent="0.25">
      <c r="A17" s="10" t="s">
        <v>47</v>
      </c>
      <c r="B17" s="143" t="s">
        <v>48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</row>
    <row r="18" spans="1:14" ht="27" customHeight="1" x14ac:dyDescent="0.25">
      <c r="A18" s="11" t="s">
        <v>49</v>
      </c>
      <c r="B18" s="143" t="s">
        <v>50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</row>
    <row r="19" spans="1:14" ht="75" customHeight="1" x14ac:dyDescent="0.25">
      <c r="A19" s="44" t="s">
        <v>60</v>
      </c>
      <c r="B19" s="142" t="s">
        <v>61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2022-09-27T06:34:45Z</cp:lastPrinted>
  <dcterms:created xsi:type="dcterms:W3CDTF">2012-08-13T12:29:09Z</dcterms:created>
  <dcterms:modified xsi:type="dcterms:W3CDTF">2022-09-27T06:36:21Z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