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3256" windowHeight="14616"/>
  </bookViews>
  <sheets>
    <sheet name="Pokyny pre vyplnenie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Pol'!$A$1:$U$114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04" i="12" l="1"/>
  <c r="F39" i="1" s="1"/>
  <c r="F9" i="12"/>
  <c r="G9" i="12" s="1"/>
  <c r="I9" i="12"/>
  <c r="K9" i="12"/>
  <c r="O9" i="12"/>
  <c r="Q9" i="12"/>
  <c r="U9" i="12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/>
  <c r="M12" i="12" s="1"/>
  <c r="I12" i="12"/>
  <c r="K12" i="12"/>
  <c r="O12" i="12"/>
  <c r="Q12" i="12"/>
  <c r="U12" i="12"/>
  <c r="F13" i="12"/>
  <c r="G13" i="12"/>
  <c r="M13" i="12" s="1"/>
  <c r="I13" i="12"/>
  <c r="K13" i="12"/>
  <c r="O13" i="12"/>
  <c r="Q13" i="12"/>
  <c r="U13" i="12"/>
  <c r="F14" i="12"/>
  <c r="G14" i="12" s="1"/>
  <c r="M14" i="12" s="1"/>
  <c r="I14" i="12"/>
  <c r="K14" i="12"/>
  <c r="O14" i="12"/>
  <c r="Q14" i="12"/>
  <c r="U14" i="12"/>
  <c r="F15" i="12"/>
  <c r="G15" i="12"/>
  <c r="M15" i="12" s="1"/>
  <c r="I15" i="12"/>
  <c r="K15" i="12"/>
  <c r="O15" i="12"/>
  <c r="Q15" i="12"/>
  <c r="U15" i="12"/>
  <c r="F16" i="12"/>
  <c r="G16" i="12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 s="1"/>
  <c r="M19" i="12" s="1"/>
  <c r="I19" i="12"/>
  <c r="K19" i="12"/>
  <c r="O19" i="12"/>
  <c r="Q19" i="12"/>
  <c r="U19" i="12"/>
  <c r="F20" i="12"/>
  <c r="G20" i="12"/>
  <c r="M20" i="12" s="1"/>
  <c r="I20" i="12"/>
  <c r="K20" i="12"/>
  <c r="O20" i="12"/>
  <c r="Q20" i="12"/>
  <c r="U20" i="12"/>
  <c r="F21" i="12"/>
  <c r="G21" i="12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/>
  <c r="M23" i="12" s="1"/>
  <c r="I23" i="12"/>
  <c r="K23" i="12"/>
  <c r="O23" i="12"/>
  <c r="Q23" i="12"/>
  <c r="U23" i="12"/>
  <c r="F24" i="12"/>
  <c r="G24" i="12"/>
  <c r="M24" i="12" s="1"/>
  <c r="I24" i="12"/>
  <c r="K24" i="12"/>
  <c r="O24" i="12"/>
  <c r="Q24" i="12"/>
  <c r="U24" i="12"/>
  <c r="F25" i="12"/>
  <c r="G25" i="12" s="1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/>
  <c r="M31" i="12" s="1"/>
  <c r="I31" i="12"/>
  <c r="K31" i="12"/>
  <c r="O31" i="12"/>
  <c r="Q31" i="12"/>
  <c r="U31" i="12"/>
  <c r="F32" i="12"/>
  <c r="G32" i="12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6" i="12"/>
  <c r="G36" i="12" s="1"/>
  <c r="I36" i="12"/>
  <c r="K36" i="12"/>
  <c r="O36" i="12"/>
  <c r="Q36" i="12"/>
  <c r="U36" i="12"/>
  <c r="F38" i="12"/>
  <c r="G38" i="12" s="1"/>
  <c r="M38" i="12" s="1"/>
  <c r="I38" i="12"/>
  <c r="K38" i="12"/>
  <c r="O38" i="12"/>
  <c r="Q38" i="12"/>
  <c r="U38" i="12"/>
  <c r="F40" i="12"/>
  <c r="G40" i="12"/>
  <c r="M40" i="12" s="1"/>
  <c r="I40" i="12"/>
  <c r="K40" i="12"/>
  <c r="O40" i="12"/>
  <c r="Q40" i="12"/>
  <c r="U40" i="12"/>
  <c r="F42" i="12"/>
  <c r="G42" i="12"/>
  <c r="M42" i="12" s="1"/>
  <c r="I42" i="12"/>
  <c r="K42" i="12"/>
  <c r="O42" i="12"/>
  <c r="Q42" i="12"/>
  <c r="U42" i="12"/>
  <c r="F44" i="12"/>
  <c r="G44" i="12" s="1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6" i="12"/>
  <c r="G46" i="12" s="1"/>
  <c r="M46" i="12" s="1"/>
  <c r="I46" i="12"/>
  <c r="K46" i="12"/>
  <c r="O46" i="12"/>
  <c r="Q46" i="12"/>
  <c r="U46" i="12"/>
  <c r="F48" i="12"/>
  <c r="G48" i="12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F51" i="12"/>
  <c r="G51" i="12"/>
  <c r="M51" i="12" s="1"/>
  <c r="I51" i="12"/>
  <c r="K51" i="12"/>
  <c r="O51" i="12"/>
  <c r="Q51" i="12"/>
  <c r="U51" i="12"/>
  <c r="F52" i="12"/>
  <c r="G52" i="12"/>
  <c r="M52" i="12" s="1"/>
  <c r="I52" i="12"/>
  <c r="K52" i="12"/>
  <c r="O52" i="12"/>
  <c r="Q52" i="12"/>
  <c r="U52" i="12"/>
  <c r="F53" i="12"/>
  <c r="G53" i="12" s="1"/>
  <c r="M53" i="12" s="1"/>
  <c r="I53" i="12"/>
  <c r="K53" i="12"/>
  <c r="O53" i="12"/>
  <c r="Q53" i="12"/>
  <c r="U53" i="12"/>
  <c r="F54" i="12"/>
  <c r="G54" i="12" s="1"/>
  <c r="M54" i="12" s="1"/>
  <c r="I54" i="12"/>
  <c r="K54" i="12"/>
  <c r="O54" i="12"/>
  <c r="Q54" i="12"/>
  <c r="U54" i="12"/>
  <c r="F55" i="12"/>
  <c r="G55" i="12" s="1"/>
  <c r="M55" i="12" s="1"/>
  <c r="I55" i="12"/>
  <c r="K55" i="12"/>
  <c r="O55" i="12"/>
  <c r="Q55" i="12"/>
  <c r="U55" i="12"/>
  <c r="F56" i="12"/>
  <c r="G56" i="12"/>
  <c r="M56" i="12" s="1"/>
  <c r="I56" i="12"/>
  <c r="K56" i="12"/>
  <c r="O56" i="12"/>
  <c r="Q56" i="12"/>
  <c r="U56" i="12"/>
  <c r="F57" i="12"/>
  <c r="G57" i="12" s="1"/>
  <c r="M57" i="12" s="1"/>
  <c r="I57" i="12"/>
  <c r="K57" i="12"/>
  <c r="O57" i="12"/>
  <c r="Q57" i="12"/>
  <c r="U57" i="12"/>
  <c r="F58" i="12"/>
  <c r="G58" i="12" s="1"/>
  <c r="M58" i="12" s="1"/>
  <c r="I58" i="12"/>
  <c r="K58" i="12"/>
  <c r="O58" i="12"/>
  <c r="Q58" i="12"/>
  <c r="U58" i="12"/>
  <c r="F59" i="12"/>
  <c r="G59" i="12"/>
  <c r="M59" i="12" s="1"/>
  <c r="I59" i="12"/>
  <c r="K59" i="12"/>
  <c r="O59" i="12"/>
  <c r="Q59" i="12"/>
  <c r="U59" i="12"/>
  <c r="F61" i="12"/>
  <c r="G61" i="12" s="1"/>
  <c r="I61" i="12"/>
  <c r="K61" i="12"/>
  <c r="O61" i="12"/>
  <c r="Q61" i="12"/>
  <c r="U61" i="12"/>
  <c r="F62" i="12"/>
  <c r="G62" i="12" s="1"/>
  <c r="M62" i="12" s="1"/>
  <c r="I62" i="12"/>
  <c r="K62" i="12"/>
  <c r="O62" i="12"/>
  <c r="Q62" i="12"/>
  <c r="U62" i="12"/>
  <c r="F63" i="12"/>
  <c r="G63" i="12" s="1"/>
  <c r="M63" i="12" s="1"/>
  <c r="I63" i="12"/>
  <c r="K63" i="12"/>
  <c r="O63" i="12"/>
  <c r="Q63" i="12"/>
  <c r="U63" i="12"/>
  <c r="F64" i="12"/>
  <c r="G64" i="12" s="1"/>
  <c r="M64" i="12" s="1"/>
  <c r="I64" i="12"/>
  <c r="K64" i="12"/>
  <c r="O64" i="12"/>
  <c r="Q64" i="12"/>
  <c r="U64" i="12"/>
  <c r="F65" i="12"/>
  <c r="G65" i="12" s="1"/>
  <c r="M65" i="12" s="1"/>
  <c r="I65" i="12"/>
  <c r="K65" i="12"/>
  <c r="O65" i="12"/>
  <c r="Q65" i="12"/>
  <c r="U65" i="12"/>
  <c r="F66" i="12"/>
  <c r="G66" i="12" s="1"/>
  <c r="M66" i="12" s="1"/>
  <c r="I66" i="12"/>
  <c r="K66" i="12"/>
  <c r="O66" i="12"/>
  <c r="Q66" i="12"/>
  <c r="U66" i="12"/>
  <c r="F67" i="12"/>
  <c r="G67" i="12" s="1"/>
  <c r="M67" i="12" s="1"/>
  <c r="I67" i="12"/>
  <c r="K67" i="12"/>
  <c r="O67" i="12"/>
  <c r="Q67" i="12"/>
  <c r="U67" i="12"/>
  <c r="F68" i="12"/>
  <c r="G68" i="12" s="1"/>
  <c r="M68" i="12" s="1"/>
  <c r="I68" i="12"/>
  <c r="K68" i="12"/>
  <c r="O68" i="12"/>
  <c r="Q68" i="12"/>
  <c r="U68" i="12"/>
  <c r="F69" i="12"/>
  <c r="G69" i="12" s="1"/>
  <c r="M69" i="12" s="1"/>
  <c r="I69" i="12"/>
  <c r="K69" i="12"/>
  <c r="O69" i="12"/>
  <c r="Q69" i="12"/>
  <c r="U69" i="12"/>
  <c r="F70" i="12"/>
  <c r="G70" i="12" s="1"/>
  <c r="M70" i="12" s="1"/>
  <c r="I70" i="12"/>
  <c r="K70" i="12"/>
  <c r="O70" i="12"/>
  <c r="Q70" i="12"/>
  <c r="U70" i="12"/>
  <c r="F71" i="12"/>
  <c r="G71" i="12" s="1"/>
  <c r="M71" i="12" s="1"/>
  <c r="I71" i="12"/>
  <c r="K71" i="12"/>
  <c r="O71" i="12"/>
  <c r="Q71" i="12"/>
  <c r="U71" i="12"/>
  <c r="F72" i="12"/>
  <c r="G72" i="12"/>
  <c r="M72" i="12" s="1"/>
  <c r="I72" i="12"/>
  <c r="K72" i="12"/>
  <c r="O72" i="12"/>
  <c r="Q72" i="12"/>
  <c r="U72" i="12"/>
  <c r="F73" i="12"/>
  <c r="G73" i="12" s="1"/>
  <c r="M73" i="12" s="1"/>
  <c r="I73" i="12"/>
  <c r="K73" i="12"/>
  <c r="O73" i="12"/>
  <c r="Q73" i="12"/>
  <c r="U73" i="12"/>
  <c r="F74" i="12"/>
  <c r="G74" i="12" s="1"/>
  <c r="M74" i="12" s="1"/>
  <c r="I74" i="12"/>
  <c r="K74" i="12"/>
  <c r="O74" i="12"/>
  <c r="Q74" i="12"/>
  <c r="U74" i="12"/>
  <c r="F75" i="12"/>
  <c r="G75" i="12"/>
  <c r="M75" i="12" s="1"/>
  <c r="I75" i="12"/>
  <c r="K75" i="12"/>
  <c r="O75" i="12"/>
  <c r="Q75" i="12"/>
  <c r="U75" i="12"/>
  <c r="F76" i="12"/>
  <c r="G76" i="12"/>
  <c r="M76" i="12" s="1"/>
  <c r="I76" i="12"/>
  <c r="K76" i="12"/>
  <c r="O76" i="12"/>
  <c r="Q76" i="12"/>
  <c r="U76" i="12"/>
  <c r="F77" i="12"/>
  <c r="G77" i="12"/>
  <c r="M77" i="12" s="1"/>
  <c r="I77" i="12"/>
  <c r="K77" i="12"/>
  <c r="O77" i="12"/>
  <c r="Q77" i="12"/>
  <c r="U77" i="12"/>
  <c r="F78" i="12"/>
  <c r="G78" i="12" s="1"/>
  <c r="M78" i="12" s="1"/>
  <c r="I78" i="12"/>
  <c r="K78" i="12"/>
  <c r="O78" i="12"/>
  <c r="Q78" i="12"/>
  <c r="U78" i="12"/>
  <c r="F79" i="12"/>
  <c r="G79" i="12" s="1"/>
  <c r="M79" i="12" s="1"/>
  <c r="I79" i="12"/>
  <c r="K79" i="12"/>
  <c r="O79" i="12"/>
  <c r="Q79" i="12"/>
  <c r="U79" i="12"/>
  <c r="F80" i="12"/>
  <c r="G80" i="12"/>
  <c r="M80" i="12" s="1"/>
  <c r="I80" i="12"/>
  <c r="K80" i="12"/>
  <c r="O80" i="12"/>
  <c r="Q80" i="12"/>
  <c r="U80" i="12"/>
  <c r="F82" i="12"/>
  <c r="G82" i="12" s="1"/>
  <c r="M82" i="12" s="1"/>
  <c r="I82" i="12"/>
  <c r="K82" i="12"/>
  <c r="O82" i="12"/>
  <c r="Q82" i="12"/>
  <c r="U82" i="12"/>
  <c r="F83" i="12"/>
  <c r="G83" i="12" s="1"/>
  <c r="M83" i="12" s="1"/>
  <c r="I83" i="12"/>
  <c r="K83" i="12"/>
  <c r="O83" i="12"/>
  <c r="Q83" i="12"/>
  <c r="U83" i="12"/>
  <c r="F84" i="12"/>
  <c r="G84" i="12"/>
  <c r="M84" i="12" s="1"/>
  <c r="I84" i="12"/>
  <c r="K84" i="12"/>
  <c r="O84" i="12"/>
  <c r="Q84" i="12"/>
  <c r="U84" i="12"/>
  <c r="F85" i="12"/>
  <c r="G85" i="12"/>
  <c r="M85" i="12" s="1"/>
  <c r="I85" i="12"/>
  <c r="K85" i="12"/>
  <c r="O85" i="12"/>
  <c r="Q85" i="12"/>
  <c r="U85" i="12"/>
  <c r="F86" i="12"/>
  <c r="G86" i="12"/>
  <c r="M86" i="12" s="1"/>
  <c r="I86" i="12"/>
  <c r="K86" i="12"/>
  <c r="O86" i="12"/>
  <c r="Q86" i="12"/>
  <c r="U86" i="12"/>
  <c r="F87" i="12"/>
  <c r="G87" i="12" s="1"/>
  <c r="M87" i="12" s="1"/>
  <c r="I87" i="12"/>
  <c r="K87" i="12"/>
  <c r="O87" i="12"/>
  <c r="Q87" i="12"/>
  <c r="U87" i="12"/>
  <c r="F88" i="12"/>
  <c r="G88" i="12" s="1"/>
  <c r="M88" i="12" s="1"/>
  <c r="I88" i="12"/>
  <c r="K88" i="12"/>
  <c r="O88" i="12"/>
  <c r="Q88" i="12"/>
  <c r="U88" i="12"/>
  <c r="F89" i="12"/>
  <c r="G89" i="12"/>
  <c r="M89" i="12" s="1"/>
  <c r="I89" i="12"/>
  <c r="K89" i="12"/>
  <c r="O89" i="12"/>
  <c r="Q89" i="12"/>
  <c r="U89" i="12"/>
  <c r="F91" i="12"/>
  <c r="G91" i="12"/>
  <c r="M91" i="12" s="1"/>
  <c r="M90" i="12" s="1"/>
  <c r="I91" i="12"/>
  <c r="I90" i="12" s="1"/>
  <c r="K91" i="12"/>
  <c r="K90" i="12" s="1"/>
  <c r="O91" i="12"/>
  <c r="O90" i="12" s="1"/>
  <c r="Q91" i="12"/>
  <c r="Q90" i="12" s="1"/>
  <c r="U91" i="12"/>
  <c r="U90" i="12" s="1"/>
  <c r="F93" i="12"/>
  <c r="G93" i="12" s="1"/>
  <c r="I93" i="12"/>
  <c r="K93" i="12"/>
  <c r="O93" i="12"/>
  <c r="Q93" i="12"/>
  <c r="U93" i="12"/>
  <c r="F94" i="12"/>
  <c r="G94" i="12" s="1"/>
  <c r="M94" i="12" s="1"/>
  <c r="I94" i="12"/>
  <c r="K94" i="12"/>
  <c r="O94" i="12"/>
  <c r="Q94" i="12"/>
  <c r="U94" i="12"/>
  <c r="F95" i="12"/>
  <c r="G95" i="12" s="1"/>
  <c r="M95" i="12" s="1"/>
  <c r="I95" i="12"/>
  <c r="K95" i="12"/>
  <c r="O95" i="12"/>
  <c r="Q95" i="12"/>
  <c r="U95" i="12"/>
  <c r="F96" i="12"/>
  <c r="G96" i="12" s="1"/>
  <c r="M96" i="12" s="1"/>
  <c r="I96" i="12"/>
  <c r="K96" i="12"/>
  <c r="O96" i="12"/>
  <c r="Q96" i="12"/>
  <c r="U96" i="12"/>
  <c r="F97" i="12"/>
  <c r="G97" i="12" s="1"/>
  <c r="M97" i="12" s="1"/>
  <c r="I97" i="12"/>
  <c r="K97" i="12"/>
  <c r="O97" i="12"/>
  <c r="Q97" i="12"/>
  <c r="U97" i="12"/>
  <c r="F98" i="12"/>
  <c r="G98" i="12" s="1"/>
  <c r="M98" i="12" s="1"/>
  <c r="I98" i="12"/>
  <c r="K98" i="12"/>
  <c r="O98" i="12"/>
  <c r="Q98" i="12"/>
  <c r="U98" i="12"/>
  <c r="F99" i="12"/>
  <c r="G99" i="12" s="1"/>
  <c r="M99" i="12" s="1"/>
  <c r="I99" i="12"/>
  <c r="K99" i="12"/>
  <c r="O99" i="12"/>
  <c r="Q99" i="12"/>
  <c r="U99" i="12"/>
  <c r="F101" i="12"/>
  <c r="G101" i="12" s="1"/>
  <c r="I101" i="12"/>
  <c r="I100" i="12" s="1"/>
  <c r="K101" i="12"/>
  <c r="O101" i="12"/>
  <c r="Q101" i="12"/>
  <c r="Q100" i="12" s="1"/>
  <c r="U101" i="12"/>
  <c r="U100" i="12" s="1"/>
  <c r="F102" i="12"/>
  <c r="G102" i="12" s="1"/>
  <c r="M102" i="12" s="1"/>
  <c r="I102" i="12"/>
  <c r="K102" i="12"/>
  <c r="O102" i="12"/>
  <c r="Q102" i="12"/>
  <c r="U102" i="12"/>
  <c r="I20" i="1"/>
  <c r="I18" i="1"/>
  <c r="AZ43" i="1"/>
  <c r="J28" i="1"/>
  <c r="G38" i="1"/>
  <c r="F38" i="1"/>
  <c r="G8" i="12" l="1"/>
  <c r="AD104" i="12"/>
  <c r="G39" i="1" s="1"/>
  <c r="G40" i="1" s="1"/>
  <c r="G26" i="1" s="1"/>
  <c r="F40" i="1"/>
  <c r="K60" i="12"/>
  <c r="U35" i="12"/>
  <c r="K8" i="12"/>
  <c r="I8" i="12"/>
  <c r="O100" i="12"/>
  <c r="U92" i="12"/>
  <c r="Q81" i="12"/>
  <c r="O35" i="12"/>
  <c r="U81" i="12"/>
  <c r="I60" i="12"/>
  <c r="Q35" i="12"/>
  <c r="K100" i="12"/>
  <c r="Q92" i="12"/>
  <c r="O81" i="12"/>
  <c r="K35" i="12"/>
  <c r="O92" i="12"/>
  <c r="K81" i="12"/>
  <c r="I35" i="12"/>
  <c r="I81" i="12"/>
  <c r="U60" i="12"/>
  <c r="U8" i="12"/>
  <c r="K92" i="12"/>
  <c r="I92" i="12"/>
  <c r="Q60" i="12"/>
  <c r="Q8" i="12"/>
  <c r="G90" i="12"/>
  <c r="I53" i="1" s="1"/>
  <c r="I19" i="1" s="1"/>
  <c r="O60" i="12"/>
  <c r="O8" i="12"/>
  <c r="G100" i="12"/>
  <c r="I55" i="1" s="1"/>
  <c r="M101" i="12"/>
  <c r="M100" i="12" s="1"/>
  <c r="M36" i="12"/>
  <c r="M35" i="12" s="1"/>
  <c r="G35" i="12"/>
  <c r="I50" i="1" s="1"/>
  <c r="M81" i="12"/>
  <c r="M61" i="12"/>
  <c r="M60" i="12" s="1"/>
  <c r="G60" i="12"/>
  <c r="I51" i="1" s="1"/>
  <c r="M93" i="12"/>
  <c r="M92" i="12" s="1"/>
  <c r="G92" i="12"/>
  <c r="I54" i="1" s="1"/>
  <c r="I16" i="1" s="1"/>
  <c r="M9" i="12"/>
  <c r="M8" i="12" s="1"/>
  <c r="G81" i="12"/>
  <c r="I52" i="1" s="1"/>
  <c r="G28" i="1" l="1"/>
  <c r="H39" i="1"/>
  <c r="G104" i="12"/>
  <c r="I49" i="1"/>
  <c r="G29" i="1"/>
  <c r="I39" i="1" l="1"/>
  <c r="I40" i="1" s="1"/>
  <c r="J39" i="1" s="1"/>
  <c r="J40" i="1" s="1"/>
  <c r="H40" i="1"/>
  <c r="I17" i="1"/>
  <c r="I21" i="1" s="1"/>
  <c r="I56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rgb="FF000000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rgb="FF000000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rgb="FF000000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<sst xmlns="http://schemas.openxmlformats.org/spreadsheetml/2006/main" count="508" uniqueCount="278">
  <si>
    <t>%</t>
  </si>
  <si>
    <t>Cena celkem</t>
  </si>
  <si>
    <t>Název</t>
  </si>
  <si>
    <t xml:space="preserve">Položkový rozpočet </t>
  </si>
  <si>
    <t>O:</t>
  </si>
  <si>
    <t>R:</t>
  </si>
  <si>
    <t>dne</t>
  </si>
  <si>
    <t>v</t>
  </si>
  <si>
    <t>Rekapitulace dílčích částí</t>
  </si>
  <si>
    <t>Číslo</t>
  </si>
  <si>
    <t>DPH celkem</t>
  </si>
  <si>
    <t>Projektant:</t>
  </si>
  <si>
    <t>Vypracoval:</t>
  </si>
  <si>
    <t>Cena celkem bez DPH</t>
  </si>
  <si>
    <t>HSV</t>
  </si>
  <si>
    <t>PSV</t>
  </si>
  <si>
    <t>MON</t>
  </si>
  <si>
    <t>Dodávka</t>
  </si>
  <si>
    <t>Montáž</t>
  </si>
  <si>
    <t>Rozpis ceny</t>
  </si>
  <si>
    <t>IČ:</t>
  </si>
  <si>
    <t>DIČ:</t>
  </si>
  <si>
    <t>#RTSROZP#</t>
  </si>
  <si>
    <t>#CASTI&gt;&gt;</t>
  </si>
  <si>
    <t>Z:</t>
  </si>
  <si>
    <t>Trnava, SR</t>
  </si>
  <si>
    <t>Rozpočet:</t>
  </si>
  <si>
    <t>Z18-063-01 VÍNO MRVA &amp; STANKO a.s., Trnava - CHL 1</t>
  </si>
  <si>
    <t>VÍNO MRVA &amp; STANKO a.s.</t>
  </si>
  <si>
    <t>OREŠIANSKÁ CESTA 7/A</t>
  </si>
  <si>
    <t>Trnava</t>
  </si>
  <si>
    <t>Rozpočet</t>
  </si>
  <si>
    <t>Celkem za stavbu</t>
  </si>
  <si>
    <t xml:space="preserve">Popis rozpočtu:  - </t>
  </si>
  <si>
    <t>732</t>
  </si>
  <si>
    <t>733</t>
  </si>
  <si>
    <t>Rozvod potrubí</t>
  </si>
  <si>
    <t>734</t>
  </si>
  <si>
    <t>735</t>
  </si>
  <si>
    <t>VN</t>
  </si>
  <si>
    <t>900</t>
  </si>
  <si>
    <t>Elektro a MaR</t>
  </si>
  <si>
    <t>901</t>
  </si>
  <si>
    <t>Demontáže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</si>
  <si>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</si>
  <si>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</si>
  <si>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</si>
  <si>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</si>
  <si>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</si>
  <si>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</si>
  <si>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</si>
  <si>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</si>
  <si>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</si>
  <si>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</si>
  <si>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MJ</t>
  </si>
  <si>
    <t>Dodávka celk.</t>
  </si>
  <si>
    <t>Montáž celk.</t>
  </si>
  <si>
    <t>DPH</t>
  </si>
  <si>
    <t>cena s DPH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</si>
  <si>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</si>
  <si>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</si>
  <si>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</si>
  <si>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</si>
  <si>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</si>
  <si>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</si>
  <si>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</si>
  <si>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</si>
  <si>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</t>
  </si>
  <si>
    <t>ks</t>
  </si>
  <si>
    <t>POL3_0</t>
  </si>
  <si>
    <t>50</t>
  </si>
  <si>
    <t>montáž chilleru</t>
  </si>
  <si>
    <t>POL1_0</t>
  </si>
  <si>
    <t>51</t>
  </si>
  <si>
    <t>UDP chilleru</t>
  </si>
  <si>
    <t>60</t>
  </si>
  <si>
    <t>h</t>
  </si>
  <si>
    <t>3</t>
  </si>
  <si>
    <t>5</t>
  </si>
  <si>
    <t>4</t>
  </si>
  <si>
    <t>724319115R00</t>
  </si>
  <si>
    <t>kus</t>
  </si>
  <si>
    <t>63</t>
  </si>
  <si>
    <t>m2</t>
  </si>
  <si>
    <t>64</t>
  </si>
  <si>
    <t>732331514R00</t>
  </si>
  <si>
    <t>Poz. 3 Expanzomat, 35 l</t>
  </si>
  <si>
    <t>7</t>
  </si>
  <si>
    <t>8</t>
  </si>
  <si>
    <t>54</t>
  </si>
  <si>
    <t>66</t>
  </si>
  <si>
    <t>11</t>
  </si>
  <si>
    <t>13</t>
  </si>
  <si>
    <t>55</t>
  </si>
  <si>
    <t>montáž čerpadla</t>
  </si>
  <si>
    <t>81</t>
  </si>
  <si>
    <t>l</t>
  </si>
  <si>
    <t>53</t>
  </si>
  <si>
    <t>904      R02</t>
  </si>
  <si>
    <t>998732102R00</t>
  </si>
  <si>
    <t>t</t>
  </si>
  <si>
    <t>998732193R00</t>
  </si>
  <si>
    <t>23</t>
  </si>
  <si>
    <t>m</t>
  </si>
  <si>
    <t>31*1,05</t>
  </si>
  <si>
    <t>VV</t>
  </si>
  <si>
    <t>101*1,05</t>
  </si>
  <si>
    <t>24</t>
  </si>
  <si>
    <t>91*1,05</t>
  </si>
  <si>
    <t>97*1,05</t>
  </si>
  <si>
    <t>26</t>
  </si>
  <si>
    <t>2</t>
  </si>
  <si>
    <t>733190108R00</t>
  </si>
  <si>
    <t>33+106+96+102</t>
  </si>
  <si>
    <t>733190109R00</t>
  </si>
  <si>
    <t>74</t>
  </si>
  <si>
    <t>76</t>
  </si>
  <si>
    <t>722182026R00</t>
  </si>
  <si>
    <t>70</t>
  </si>
  <si>
    <t>kg</t>
  </si>
  <si>
    <t>80</t>
  </si>
  <si>
    <t>kpl</t>
  </si>
  <si>
    <t>998733101R00</t>
  </si>
  <si>
    <t>998733193R00</t>
  </si>
  <si>
    <t>734293224R00</t>
  </si>
  <si>
    <t>734293226R00</t>
  </si>
  <si>
    <t>734244424R00</t>
  </si>
  <si>
    <t>734233112R00</t>
  </si>
  <si>
    <t>734233114R00</t>
  </si>
  <si>
    <t>734233116R00</t>
  </si>
  <si>
    <t>734293313R00</t>
  </si>
  <si>
    <t>734213113R00</t>
  </si>
  <si>
    <t>734253113R00</t>
  </si>
  <si>
    <t>734193218R00</t>
  </si>
  <si>
    <t>734411143R00</t>
  </si>
  <si>
    <t>734421150R00</t>
  </si>
  <si>
    <t>22</t>
  </si>
  <si>
    <t>25</t>
  </si>
  <si>
    <t>20</t>
  </si>
  <si>
    <t>734209114R00</t>
  </si>
  <si>
    <t>998734101R00</t>
  </si>
  <si>
    <t>998734193R00</t>
  </si>
  <si>
    <t>10</t>
  </si>
  <si>
    <t>12</t>
  </si>
  <si>
    <t>14</t>
  </si>
  <si>
    <t>15</t>
  </si>
  <si>
    <t>montáž fancoilu</t>
  </si>
  <si>
    <t>16</t>
  </si>
  <si>
    <t>vanička pod fancoil nerez</t>
  </si>
  <si>
    <t>18</t>
  </si>
  <si>
    <t>montáž vaničky</t>
  </si>
  <si>
    <t>19</t>
  </si>
  <si>
    <t>21</t>
  </si>
  <si>
    <t>72</t>
  </si>
  <si>
    <t>-</t>
  </si>
  <si>
    <t>42</t>
  </si>
  <si>
    <t>k</t>
  </si>
  <si>
    <t>6</t>
  </si>
  <si>
    <t>43</t>
  </si>
  <si>
    <t>27</t>
  </si>
  <si>
    <t>28</t>
  </si>
  <si>
    <t>29</t>
  </si>
  <si>
    <t>9</t>
  </si>
  <si>
    <t>montáž</t>
  </si>
  <si>
    <t>17</t>
  </si>
  <si>
    <t>733170804R00</t>
  </si>
  <si>
    <t/>
  </si>
  <si>
    <t>SUM</t>
  </si>
  <si>
    <t>POPUZIV</t>
  </si>
  <si>
    <t>END</t>
  </si>
  <si>
    <t>IČO:</t>
  </si>
  <si>
    <t>Zákazka:</t>
  </si>
  <si>
    <t>Výkaz výmer</t>
  </si>
  <si>
    <t>Miesto</t>
  </si>
  <si>
    <t>Objednávateľ:</t>
  </si>
  <si>
    <t>Zhotoviteľ:</t>
  </si>
  <si>
    <t>Vedľajšie náklady</t>
  </si>
  <si>
    <t>Ostatné náklady</t>
  </si>
  <si>
    <t>Celkom</t>
  </si>
  <si>
    <t>Za zhotoviteľa</t>
  </si>
  <si>
    <t>Za objednávateľa</t>
  </si>
  <si>
    <t>Pokyny pre vyplnenie</t>
  </si>
  <si>
    <t>Vo všetkých listoch tohto súboru môžete meniť iba bunky s modrým pozadím.
Ide o tieto údaje :
- údaje o firme
- jednotkové ceny položiek zadané na maximálne dve desatinné miesta</t>
  </si>
  <si>
    <t>Cena celkom s DPH</t>
  </si>
  <si>
    <t>EUR</t>
  </si>
  <si>
    <t>Rekapitulácia daní</t>
  </si>
  <si>
    <t>DPH 20%</t>
  </si>
  <si>
    <t>Strojovňa</t>
  </si>
  <si>
    <t>Rozvod potrubia</t>
  </si>
  <si>
    <t>Armatúry</t>
  </si>
  <si>
    <t>Vykurovacie telesá</t>
  </si>
  <si>
    <t>Cena celkom</t>
  </si>
  <si>
    <t>Rekapitulácia</t>
  </si>
  <si>
    <t>Typ</t>
  </si>
  <si>
    <t>Chladenie 1</t>
  </si>
  <si>
    <t>Názov položky</t>
  </si>
  <si>
    <t>Množstvo</t>
  </si>
  <si>
    <t>Hmotnosť / MJ</t>
  </si>
  <si>
    <t>Hmotnosť celk. (t)</t>
  </si>
  <si>
    <t>Poz. 1 Chiller Carrier 30RBS-040 (41 kW) alebo ekvivalentý</t>
  </si>
  <si>
    <t>žeriav, viazači, vr. Dopravy</t>
  </si>
  <si>
    <t>oceľová konštrukcia nerez, pod chiller</t>
  </si>
  <si>
    <t>montáž konštrukcie</t>
  </si>
  <si>
    <t>Poz. 2 Akumulačná nádrž 800 litrov - nerez</t>
  </si>
  <si>
    <t>Montáž nádrže tlakovej stojatej 1000 litrov</t>
  </si>
  <si>
    <t>Kaiflex ST tl. 50 mm alebo ekvivalentný</t>
  </si>
  <si>
    <t>montáž izolácie</t>
  </si>
  <si>
    <t>Poz. 4 Rozdeľovač d110x8,2 u - 5 vývodov</t>
  </si>
  <si>
    <t>Poz. 5 Zberač d110x8,2 u - 5 vývodov</t>
  </si>
  <si>
    <t>montáž rozdelovača a zberača</t>
  </si>
  <si>
    <t>stojan/konzola, ocel, náter</t>
  </si>
  <si>
    <t>Poz. 6 Čerpadlo Grundfos TP25-80/2 alebo ekvivalentný</t>
  </si>
  <si>
    <t>Poz. 7 Čerpadlo Grundfos TP25-50/2 alebo ekvivalentný</t>
  </si>
  <si>
    <t>Poz. 8 Čerpadlo Grundfos TP25-50/2 alebo ekvivalentný</t>
  </si>
  <si>
    <t>glykol 30% zmes</t>
  </si>
  <si>
    <t>napustenie a odvzdušnenie sústav</t>
  </si>
  <si>
    <t>Hzs - skúšky v rámci montáž. prác, vykurovacia skúška, chladiaca skúška</t>
  </si>
  <si>
    <t>Presun hmôt pro strojovne, výška do 12 m</t>
  </si>
  <si>
    <t>Príplatok zväčšený presun, strojovne do 500 m</t>
  </si>
  <si>
    <t>25x1,9, PVC-U PN 16, vr. tvaroviek a montáže</t>
  </si>
  <si>
    <t>32x2,4, PVC-U PN 16, vr. tvaroviek a montáže</t>
  </si>
  <si>
    <t>40x3,0, PVC-U PN 16, vr. tvaroviek a montáže</t>
  </si>
  <si>
    <t>50x3,7, PVC-U PN 16, vr. tvaroviek a montáže</t>
  </si>
  <si>
    <t>75x5,6, PVC-U PN 16, vr. tvaroviek a montáže</t>
  </si>
  <si>
    <t>90x6,7, PVC-U PN 16, vr. tvaroviek a montáže</t>
  </si>
  <si>
    <t>Tlaková skúška potrubí  DN 50</t>
  </si>
  <si>
    <t>Tlaková skúška potrubí  DN 65</t>
  </si>
  <si>
    <t xml:space="preserve">28x13 uzavrený syntetický kaučuk </t>
  </si>
  <si>
    <t xml:space="preserve">35x13 uzavrený syntetický kaučuk </t>
  </si>
  <si>
    <t xml:space="preserve">42x19 uzavrený syntetický kaučuk </t>
  </si>
  <si>
    <t xml:space="preserve">54x19 uzavrený syntetický kaučuk </t>
  </si>
  <si>
    <t xml:space="preserve">76x25 uzavrený syntetický kaučuk </t>
  </si>
  <si>
    <t xml:space="preserve">90x25 uzavrený syntetický kaučuk </t>
  </si>
  <si>
    <t>Montáž izol. skruží na potrubie priame DN 80, lepidlo</t>
  </si>
  <si>
    <t>uchytenie potrubí, nerez konzoly, dodávka a montáž</t>
  </si>
  <si>
    <t>stavebné výpomoci, drážky, průrazy</t>
  </si>
  <si>
    <t>Presun hmôt pre rozvody potrubí, výšky do 6 m</t>
  </si>
  <si>
    <t>Príplatok zväčš. přesun, rozvody potrubí do 500 m</t>
  </si>
  <si>
    <t>Filter, vnútorný-vnútorný z. DN 32</t>
  </si>
  <si>
    <t>Filter, vnútorný-vnútorný z. DN 50</t>
  </si>
  <si>
    <t>Klapka spätná pružinová,2x vnútorný závit DN 32</t>
  </si>
  <si>
    <t>Kohút guľový, vnútorný-vnútorný z. IVAR PERFECTA DN 20 alebo ekvivalentný</t>
  </si>
  <si>
    <t>Kohút guľový, vnútorný-vnútorný z. IVAR PERFECTA DN 32 alebo ekvivalentný</t>
  </si>
  <si>
    <t>Kohút guľový, vnútorný-vnútorný z. IVAR PERFECTA DN 50 alebo ekvivalentný</t>
  </si>
  <si>
    <t>Kohút guľový vypúšťací, IVAR.EURO M DN 20 alebo ekvivalentný</t>
  </si>
  <si>
    <t>Ventil automatický odvzdušňovací, IVAR VARIA DN 20 alebo ekvivalentný</t>
  </si>
  <si>
    <t>Ventil poistný DN 15</t>
  </si>
  <si>
    <t>Klapka uzav. meziprírub. DN 80/16</t>
  </si>
  <si>
    <t>Teplomer dvojkovový, pevná stonka</t>
  </si>
  <si>
    <t>Tlakomer deformačný</t>
  </si>
  <si>
    <t>kohút KKA 15, 230 V</t>
  </si>
  <si>
    <t>kohút KKA 20, 230 V</t>
  </si>
  <si>
    <t>šróbenie Veramax DN 15 alebo akvivalentný</t>
  </si>
  <si>
    <t>šróbenie Veramax DN 20 alebo akvivalentný</t>
  </si>
  <si>
    <t>šróbenie Honeywell Verafix-E DN 20 alebo akvivalentný</t>
  </si>
  <si>
    <t>Montáž armatúr závitových,s 2 závitmi, G 3/4</t>
  </si>
  <si>
    <t>Presun hmôt pre armatúry, výšky do 6 m</t>
  </si>
  <si>
    <t>Príplatok zväčšený presun, armatúry do 500 m</t>
  </si>
  <si>
    <t>fancoil ZEI33451 Zeta inox, Lersen alebo ekvivalentný</t>
  </si>
  <si>
    <t>podpera pevná Zeta 3,4, pár, Lersen alebo ekvivalentný</t>
  </si>
  <si>
    <t>štandardné žalúzie nerez Zeta3, Lersen alebo ekvivalentný</t>
  </si>
  <si>
    <t>izoláce vaničky kaučuková 19 mm, dodávka a montáž</t>
  </si>
  <si>
    <t>úprava napojenia GOBI</t>
  </si>
  <si>
    <t>Mimostavenisková doprava</t>
  </si>
  <si>
    <t>Združený rozvádzač MaR</t>
  </si>
  <si>
    <t>kábel UTP k chilleru</t>
  </si>
  <si>
    <t>regulácia lounov</t>
  </si>
  <si>
    <t>kábel CYKY 5x2,5</t>
  </si>
  <si>
    <t>kábel CYSY 3x0,5</t>
  </si>
  <si>
    <t>priestorový termostat</t>
  </si>
  <si>
    <t>demontáž GOBI v suteréne, vrátane prípojok</t>
  </si>
  <si>
    <t>Demontáž potrubí z plastových trubiek D 50 mm</t>
  </si>
  <si>
    <t>súbor</t>
  </si>
  <si>
    <t>Diel</t>
  </si>
  <si>
    <t>Poznámky uchádzača k zadaniu</t>
  </si>
  <si>
    <t>Celkom bez 20% DPH</t>
  </si>
  <si>
    <t>cena v EUR bez DPH / MJ</t>
  </si>
  <si>
    <t>Celkom
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</si>
</sst>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9"/>
      <color rgb="FF000000"/>
      <name val="Tahoma"/>
      <family val="2"/>
      <charset val="238"/>
    </font>
    <font>
      <b/>
      <sz val="9"/>
      <name val="Arial CE"/>
    </font>
    <font>
      <b/>
      <sz val="10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17" fillId="0" borderId="0" xfId="0" applyFont="1"/>
    <xf numFmtId="0" fontId="0" fillId="3" borderId="49" xfId="0" applyFill="1" applyBorder="1" applyAlignment="1">
      <alignment vertical="top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0" fillId="5" borderId="10" xfId="0" applyFont="1" applyFill="1" applyBorder="1"/>
    <xf numFmtId="0" fontId="21" fillId="3" borderId="35" xfId="0" applyFont="1" applyFill="1" applyBorder="1" applyAlignment="1">
      <alignment horizontal="center" vertical="center"/>
    </xf>
    <xf numFmtId="49" fontId="21" fillId="3" borderId="35" xfId="0" applyNumberFormat="1" applyFont="1" applyFill="1" applyBorder="1" applyAlignment="1">
      <alignment horizontal="center" vertical="center"/>
    </xf>
    <xf numFmtId="0" fontId="21" fillId="3" borderId="51" xfId="0" applyFont="1" applyFill="1" applyBorder="1" applyAlignment="1">
      <alignment horizontal="center" vertical="center" wrapText="1"/>
    </xf>
    <xf numFmtId="0" fontId="21" fillId="3" borderId="5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3" borderId="43" xfId="0" applyFill="1" applyBorder="1" applyAlignment="1">
      <alignment horizontal="center"/>
    </xf>
    <xf numFmtId="0" fontId="0" fillId="3" borderId="53" xfId="0" applyFill="1" applyBorder="1" applyAlignment="1">
      <alignment horizontal="center" vertical="top"/>
    </xf>
    <xf numFmtId="0" fontId="17" fillId="0" borderId="34" xfId="0" applyFont="1" applyBorder="1" applyAlignment="1">
      <alignment horizontal="center" vertical="top" shrinkToFit="1"/>
    </xf>
    <xf numFmtId="0" fontId="0" fillId="3" borderId="38" xfId="0" applyFill="1" applyBorder="1" applyAlignment="1">
      <alignment horizontal="center" vertical="top" shrinkToFit="1"/>
    </xf>
    <xf numFmtId="0" fontId="18" fillId="0" borderId="34" xfId="0" applyNumberFormat="1" applyFont="1" applyBorder="1" applyAlignment="1">
      <alignment horizontal="center" vertical="top" wrapText="1" shrinkToFit="1"/>
    </xf>
    <xf numFmtId="0" fontId="17" fillId="0" borderId="38" xfId="0" applyFont="1" applyBorder="1" applyAlignment="1">
      <alignment horizontal="center" vertical="top" shrinkToFit="1"/>
    </xf>
    <xf numFmtId="0" fontId="8" fillId="3" borderId="1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3" borderId="46" xfId="0" applyFill="1" applyBorder="1" applyAlignment="1">
      <alignment horizontal="center"/>
    </xf>
    <xf numFmtId="0" fontId="0" fillId="3" borderId="52" xfId="0" applyFill="1" applyBorder="1" applyAlignment="1">
      <alignment horizontal="center" vertical="top"/>
    </xf>
    <xf numFmtId="0" fontId="17" fillId="0" borderId="26" xfId="0" applyFont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NumberFormat="1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21" fillId="3" borderId="36" xfId="0" applyFont="1" applyFill="1" applyBorder="1" applyAlignment="1">
      <alignment horizontal="center" vertical="center" wrapText="1"/>
    </xf>
  </cellXfs>
  <cellStyles count="2">
    <cellStyle name="Normálna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zoomScale="150" zoomScaleNormal="150" workbookViewId="0">
      <selection activeCell="A2" sqref="A2:G2"/>
    </sheetView>
  </sheetViews>
  <sheetFormatPr defaultColWidth="8.77734375" defaultRowHeight="13.2" x14ac:dyDescent="0.25"/>
  <sheetData>
    <row r="1" spans="1:7" x14ac:dyDescent="0.25">
      <c r="A1" s="35" t="s">
        <v>181</v>
      </c>
    </row>
    <row r="2" spans="1:7" ht="57.75" customHeight="1" x14ac:dyDescent="0.25">
      <c r="A2" s="205" t="s">
        <v>182</v>
      </c>
      <c r="B2" s="205"/>
      <c r="C2" s="205"/>
      <c r="D2" s="205"/>
      <c r="E2" s="205"/>
      <c r="F2" s="205"/>
      <c r="G2" s="20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59"/>
  <sheetViews>
    <sheetView showGridLines="0" topLeftCell="B1" zoomScale="150" zoomScaleNormal="150" zoomScaleSheetLayoutView="75" workbookViewId="0">
      <selection activeCell="M22" sqref="M22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  <col min="52" max="52" width="93.109375" customWidth="1"/>
  </cols>
  <sheetData>
    <row r="1" spans="1:15" ht="33.75" customHeight="1" x14ac:dyDescent="0.25">
      <c r="A1" s="71" t="s">
        <v>22</v>
      </c>
      <c r="B1" s="218" t="s">
        <v>172</v>
      </c>
      <c r="C1" s="219"/>
      <c r="D1" s="219"/>
      <c r="E1" s="219"/>
      <c r="F1" s="219"/>
      <c r="G1" s="219"/>
      <c r="H1" s="219"/>
      <c r="I1" s="219"/>
      <c r="J1" s="220"/>
    </row>
    <row r="2" spans="1:15" ht="23.25" customHeight="1" x14ac:dyDescent="0.25">
      <c r="A2" s="4"/>
      <c r="B2" s="79" t="s">
        <v>171</v>
      </c>
      <c r="C2" s="80"/>
      <c r="D2" s="206" t="s">
        <v>27</v>
      </c>
      <c r="E2" s="207"/>
      <c r="F2" s="207"/>
      <c r="G2" s="207"/>
      <c r="H2" s="207"/>
      <c r="I2" s="207"/>
      <c r="J2" s="208"/>
      <c r="O2" s="2"/>
    </row>
    <row r="3" spans="1:15" ht="23.25" customHeight="1" x14ac:dyDescent="0.25">
      <c r="A3" s="4"/>
      <c r="B3" s="81" t="s">
        <v>173</v>
      </c>
      <c r="C3" s="82"/>
      <c r="D3" s="213" t="s">
        <v>25</v>
      </c>
      <c r="E3" s="214"/>
      <c r="F3" s="214"/>
      <c r="G3" s="214"/>
      <c r="H3" s="214"/>
      <c r="I3" s="214"/>
      <c r="J3" s="215"/>
    </row>
    <row r="4" spans="1:15" ht="23.25" hidden="1" customHeight="1" x14ac:dyDescent="0.25">
      <c r="A4" s="4"/>
      <c r="B4" s="83" t="s">
        <v>26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5">
      <c r="A5" s="4"/>
      <c r="B5" s="45" t="s">
        <v>174</v>
      </c>
      <c r="C5" s="5"/>
      <c r="D5" s="89" t="s">
        <v>28</v>
      </c>
      <c r="E5" s="25"/>
      <c r="F5" s="25"/>
      <c r="G5" s="25"/>
      <c r="H5" s="27" t="s">
        <v>170</v>
      </c>
      <c r="I5" s="89"/>
      <c r="J5" s="11"/>
    </row>
    <row r="6" spans="1:15" ht="15.75" customHeight="1" x14ac:dyDescent="0.25">
      <c r="A6" s="4"/>
      <c r="B6" s="39"/>
      <c r="C6" s="25"/>
      <c r="D6" s="89" t="s">
        <v>29</v>
      </c>
      <c r="E6" s="25"/>
      <c r="F6" s="25"/>
      <c r="G6" s="25"/>
      <c r="H6" s="27" t="s">
        <v>21</v>
      </c>
      <c r="I6" s="89"/>
      <c r="J6" s="11"/>
    </row>
    <row r="7" spans="1:15" ht="15.75" customHeight="1" x14ac:dyDescent="0.25">
      <c r="A7" s="4"/>
      <c r="B7" s="40"/>
      <c r="C7" s="90"/>
      <c r="D7" s="78" t="s">
        <v>30</v>
      </c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11</v>
      </c>
      <c r="C8" s="5"/>
      <c r="D8" s="33"/>
      <c r="E8" s="5"/>
      <c r="F8" s="5"/>
      <c r="G8" s="43"/>
      <c r="H8" s="27" t="s">
        <v>20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21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175</v>
      </c>
      <c r="C11" s="5"/>
      <c r="D11" s="229"/>
      <c r="E11" s="229"/>
      <c r="F11" s="229"/>
      <c r="G11" s="229"/>
      <c r="H11" s="27" t="s">
        <v>170</v>
      </c>
      <c r="I11" s="92"/>
      <c r="J11" s="11"/>
    </row>
    <row r="12" spans="1:15" ht="15.75" customHeight="1" x14ac:dyDescent="0.25">
      <c r="A12" s="4"/>
      <c r="B12" s="39"/>
      <c r="C12" s="25"/>
      <c r="D12" s="216"/>
      <c r="E12" s="216"/>
      <c r="F12" s="216"/>
      <c r="G12" s="216"/>
      <c r="H12" s="27" t="s">
        <v>21</v>
      </c>
      <c r="I12" s="92"/>
      <c r="J12" s="11"/>
    </row>
    <row r="13" spans="1:15" ht="15.75" customHeight="1" x14ac:dyDescent="0.25">
      <c r="A13" s="4"/>
      <c r="B13" s="40"/>
      <c r="C13" s="91"/>
      <c r="D13" s="217"/>
      <c r="E13" s="217"/>
      <c r="F13" s="217"/>
      <c r="G13" s="217"/>
      <c r="H13" s="28"/>
      <c r="I13" s="32"/>
      <c r="J13" s="49"/>
    </row>
    <row r="14" spans="1:15" ht="24" hidden="1" customHeight="1" x14ac:dyDescent="0.25">
      <c r="A14" s="4"/>
      <c r="B14" s="64" t="s">
        <v>12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19</v>
      </c>
      <c r="C15" s="70"/>
      <c r="D15" s="51"/>
      <c r="E15" s="212"/>
      <c r="F15" s="212"/>
      <c r="G15" s="237"/>
      <c r="H15" s="237"/>
      <c r="I15" s="237" t="s">
        <v>178</v>
      </c>
      <c r="J15" s="238"/>
    </row>
    <row r="16" spans="1:15" ht="23.25" customHeight="1" x14ac:dyDescent="0.25">
      <c r="A16" s="140" t="s">
        <v>14</v>
      </c>
      <c r="B16" s="141" t="s">
        <v>14</v>
      </c>
      <c r="C16" s="56"/>
      <c r="D16" s="57"/>
      <c r="E16" s="209"/>
      <c r="F16" s="210"/>
      <c r="G16" s="209"/>
      <c r="H16" s="210"/>
      <c r="I16" s="209">
        <f>SUMIF(F49:F55,A16,I49:I55)+SUMIF(F49:F55,"PSU",I49:I55)</f>
        <v>0</v>
      </c>
      <c r="J16" s="211"/>
    </row>
    <row r="17" spans="1:10" ht="23.25" customHeight="1" x14ac:dyDescent="0.25">
      <c r="A17" s="140" t="s">
        <v>15</v>
      </c>
      <c r="B17" s="141" t="s">
        <v>15</v>
      </c>
      <c r="C17" s="56"/>
      <c r="D17" s="57"/>
      <c r="E17" s="209"/>
      <c r="F17" s="210"/>
      <c r="G17" s="209"/>
      <c r="H17" s="210"/>
      <c r="I17" s="209">
        <f>SUMIF(F49:F55,A17,I49:I55)</f>
        <v>0</v>
      </c>
      <c r="J17" s="211"/>
    </row>
    <row r="18" spans="1:10" ht="23.25" customHeight="1" x14ac:dyDescent="0.25">
      <c r="A18" s="140" t="s">
        <v>16</v>
      </c>
      <c r="B18" s="141" t="s">
        <v>16</v>
      </c>
      <c r="C18" s="56"/>
      <c r="D18" s="57"/>
      <c r="E18" s="209"/>
      <c r="F18" s="210"/>
      <c r="G18" s="209"/>
      <c r="H18" s="210"/>
      <c r="I18" s="209">
        <f>SUMIF(F49:F55,A18,I49:I55)</f>
        <v>0</v>
      </c>
      <c r="J18" s="211"/>
    </row>
    <row r="19" spans="1:10" ht="23.25" customHeight="1" x14ac:dyDescent="0.25">
      <c r="A19" s="140" t="s">
        <v>39</v>
      </c>
      <c r="B19" s="141" t="s">
        <v>176</v>
      </c>
      <c r="C19" s="56"/>
      <c r="D19" s="57"/>
      <c r="E19" s="209"/>
      <c r="F19" s="210"/>
      <c r="G19" s="209"/>
      <c r="H19" s="210"/>
      <c r="I19" s="209">
        <f>SUMIF(F49:F55,A19,I49:I55)</f>
        <v>0</v>
      </c>
      <c r="J19" s="211"/>
    </row>
    <row r="20" spans="1:10" ht="23.25" customHeight="1" x14ac:dyDescent="0.25">
      <c r="A20" s="140" t="s">
        <v>44</v>
      </c>
      <c r="B20" s="141" t="s">
        <v>177</v>
      </c>
      <c r="C20" s="56"/>
      <c r="D20" s="57"/>
      <c r="E20" s="209"/>
      <c r="F20" s="210"/>
      <c r="G20" s="209"/>
      <c r="H20" s="210"/>
      <c r="I20" s="209">
        <f>SUMIF(F49:F55,A20,I49:I55)</f>
        <v>0</v>
      </c>
      <c r="J20" s="211"/>
    </row>
    <row r="21" spans="1:10" ht="23.25" customHeight="1" x14ac:dyDescent="0.25">
      <c r="A21" s="4"/>
      <c r="B21" s="72" t="s">
        <v>178</v>
      </c>
      <c r="C21" s="73"/>
      <c r="D21" s="74"/>
      <c r="E21" s="227"/>
      <c r="F21" s="228"/>
      <c r="G21" s="227"/>
      <c r="H21" s="228"/>
      <c r="I21" s="227">
        <f>SUM(I16:J20)</f>
        <v>0</v>
      </c>
      <c r="J21" s="232"/>
    </row>
    <row r="22" spans="1:10" ht="33" customHeight="1" x14ac:dyDescent="0.25">
      <c r="A22" s="4"/>
      <c r="B22" s="63" t="s">
        <v>185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/>
      <c r="C23" s="56"/>
      <c r="D23" s="57"/>
      <c r="E23" s="58"/>
      <c r="F23" s="59"/>
      <c r="G23" s="225"/>
      <c r="H23" s="226"/>
      <c r="I23" s="226"/>
      <c r="J23" s="60"/>
    </row>
    <row r="24" spans="1:10" ht="23.25" customHeight="1" x14ac:dyDescent="0.25">
      <c r="A24" s="4"/>
      <c r="B24" s="55"/>
      <c r="C24" s="56"/>
      <c r="D24" s="57"/>
      <c r="E24" s="58"/>
      <c r="F24" s="59"/>
      <c r="G24" s="230"/>
      <c r="H24" s="231"/>
      <c r="I24" s="231"/>
      <c r="J24" s="60"/>
    </row>
    <row r="25" spans="1:10" ht="23.25" customHeight="1" x14ac:dyDescent="0.25">
      <c r="A25" s="4"/>
      <c r="B25" s="55" t="s">
        <v>275</v>
      </c>
      <c r="C25" s="56"/>
      <c r="D25" s="57"/>
      <c r="E25" s="58"/>
      <c r="F25" s="59"/>
      <c r="G25" s="225"/>
      <c r="H25" s="226"/>
      <c r="I25" s="226"/>
      <c r="J25" s="60" t="s">
        <v>184</v>
      </c>
    </row>
    <row r="26" spans="1:10" ht="23.25" customHeight="1" x14ac:dyDescent="0.25">
      <c r="A26" s="4"/>
      <c r="B26" s="47" t="s">
        <v>186</v>
      </c>
      <c r="C26" s="22"/>
      <c r="D26" s="18"/>
      <c r="E26" s="41">
        <v>20</v>
      </c>
      <c r="F26" s="42" t="s">
        <v>0</v>
      </c>
      <c r="G26" s="221">
        <f>ZakladDPHZakl*SazbaDPH2/100</f>
        <v>0</v>
      </c>
      <c r="H26" s="222"/>
      <c r="I26" s="222"/>
      <c r="J26" s="54" t="s">
        <v>184</v>
      </c>
    </row>
    <row r="27" spans="1:10" ht="23.25" customHeight="1" thickBot="1" x14ac:dyDescent="0.3">
      <c r="A27" s="4"/>
      <c r="B27" s="46"/>
      <c r="C27" s="20"/>
      <c r="D27" s="23"/>
      <c r="E27" s="20"/>
      <c r="F27" s="21"/>
      <c r="G27" s="223"/>
      <c r="H27" s="223"/>
      <c r="I27" s="223"/>
      <c r="J27" s="61"/>
    </row>
    <row r="28" spans="1:10" ht="27.75" hidden="1" customHeight="1" thickBot="1" x14ac:dyDescent="0.3">
      <c r="A28" s="4"/>
      <c r="B28" s="111" t="s">
        <v>13</v>
      </c>
      <c r="C28" s="112"/>
      <c r="D28" s="112"/>
      <c r="E28" s="113"/>
      <c r="F28" s="114"/>
      <c r="G28" s="236">
        <f>ZakladDPHSniVypocet+ZakladDPHZaklVypocet</f>
        <v>0</v>
      </c>
      <c r="H28" s="236"/>
      <c r="I28" s="236"/>
      <c r="J28" s="115" t="str">
        <f t="shared" ref="J28" si="0">Mena</f>
        <v>EUR</v>
      </c>
    </row>
    <row r="29" spans="1:10" ht="27.75" customHeight="1" thickBot="1" x14ac:dyDescent="0.3">
      <c r="A29" s="4"/>
      <c r="B29" s="111" t="s">
        <v>183</v>
      </c>
      <c r="C29" s="116"/>
      <c r="D29" s="116"/>
      <c r="E29" s="116"/>
      <c r="F29" s="116"/>
      <c r="G29" s="224">
        <f>ZakladDPHSni+DPHSni+ZakladDPHZakl+DPHZakl+Zaokrouhleni</f>
        <v>0</v>
      </c>
      <c r="H29" s="224"/>
      <c r="I29" s="224"/>
      <c r="J29" s="117" t="s">
        <v>184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7</v>
      </c>
      <c r="D32" s="37"/>
      <c r="E32" s="37"/>
      <c r="F32" s="19" t="s">
        <v>6</v>
      </c>
      <c r="G32" s="37"/>
      <c r="H32" s="38"/>
      <c r="I32" s="37"/>
      <c r="J32" s="12"/>
    </row>
    <row r="33" spans="1:52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5">
      <c r="A34" s="29"/>
      <c r="B34" s="29"/>
      <c r="C34" s="30"/>
      <c r="D34" s="239"/>
      <c r="E34" s="239"/>
      <c r="F34" s="30"/>
      <c r="G34" s="239"/>
      <c r="H34" s="239"/>
      <c r="I34" s="239"/>
      <c r="J34" s="36"/>
    </row>
    <row r="35" spans="1:52" ht="12.75" customHeight="1" x14ac:dyDescent="0.25">
      <c r="A35" s="4"/>
      <c r="B35" s="4"/>
      <c r="C35" s="5"/>
      <c r="D35" s="240" t="s">
        <v>179</v>
      </c>
      <c r="E35" s="240"/>
      <c r="F35" s="5"/>
      <c r="G35" s="43"/>
      <c r="H35" s="13" t="s">
        <v>180</v>
      </c>
      <c r="I35" s="43"/>
      <c r="J35" s="12"/>
    </row>
    <row r="36" spans="1:52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3">
      <c r="B37" s="75" t="s">
        <v>8</v>
      </c>
      <c r="C37" s="3"/>
      <c r="D37" s="3"/>
      <c r="E37" s="3"/>
      <c r="F37" s="103"/>
      <c r="G37" s="103"/>
      <c r="H37" s="103"/>
      <c r="I37" s="103"/>
      <c r="J37" s="3"/>
    </row>
    <row r="38" spans="1:52" ht="25.5" hidden="1" customHeight="1" x14ac:dyDescent="0.25">
      <c r="A38" s="95" t="s">
        <v>23</v>
      </c>
      <c r="B38" s="97" t="s">
        <v>9</v>
      </c>
      <c r="C38" s="98" t="s">
        <v>2</v>
      </c>
      <c r="D38" s="99"/>
      <c r="E38" s="99"/>
      <c r="F38" s="104">
        <f>B23</f>
        <v>0</v>
      </c>
      <c r="G38" s="104" t="str">
        <f>B25</f>
        <v>Celkom bez 20% DPH</v>
      </c>
      <c r="H38" s="105" t="s">
        <v>10</v>
      </c>
      <c r="I38" s="105" t="s">
        <v>1</v>
      </c>
      <c r="J38" s="100" t="s">
        <v>0</v>
      </c>
    </row>
    <row r="39" spans="1:52" ht="25.5" hidden="1" customHeight="1" x14ac:dyDescent="0.25">
      <c r="A39" s="95">
        <v>1</v>
      </c>
      <c r="B39" s="101" t="s">
        <v>31</v>
      </c>
      <c r="C39" s="241" t="s">
        <v>27</v>
      </c>
      <c r="D39" s="242"/>
      <c r="E39" s="242"/>
      <c r="F39" s="106">
        <f>'Rozpočet Pol'!AC104</f>
        <v>0</v>
      </c>
      <c r="G39" s="107">
        <f>'Rozpočet Pol'!AD104</f>
        <v>0</v>
      </c>
      <c r="H39" s="108">
        <f>(F39*SazbaDPH1/100)+(G39*SazbaDPH2/100)</f>
        <v>0</v>
      </c>
      <c r="I39" s="108">
        <f>F39+G39+H39</f>
        <v>0</v>
      </c>
      <c r="J39" s="102" t="str">
        <f>IF(CenaCelkemVypocet=0,"",I39/CenaCelkemVypocet*100)</f>
        <v/>
      </c>
    </row>
    <row r="40" spans="1:52" ht="25.5" hidden="1" customHeight="1" x14ac:dyDescent="0.25">
      <c r="A40" s="95"/>
      <c r="B40" s="243" t="s">
        <v>32</v>
      </c>
      <c r="C40" s="244"/>
      <c r="D40" s="244"/>
      <c r="E40" s="245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>
        <f>SUMIF(A39:A39,"=1",J39:J39)</f>
        <v>0</v>
      </c>
    </row>
    <row r="42" spans="1:52" x14ac:dyDescent="0.25">
      <c r="B42" t="s">
        <v>33</v>
      </c>
    </row>
    <row r="43" spans="1:52" x14ac:dyDescent="0.25">
      <c r="B43" s="246" t="s">
        <v>194</v>
      </c>
      <c r="C43" s="246"/>
      <c r="D43" s="246"/>
      <c r="E43" s="246"/>
      <c r="F43" s="246"/>
      <c r="G43" s="246"/>
      <c r="H43" s="246"/>
      <c r="I43" s="246"/>
      <c r="J43" s="246"/>
      <c r="AZ43" s="118" t="str">
        <f>B43</f>
        <v>Chladenie 1</v>
      </c>
    </row>
    <row r="46" spans="1:52" ht="15.6" x14ac:dyDescent="0.3">
      <c r="B46" s="119" t="s">
        <v>192</v>
      </c>
    </row>
    <row r="48" spans="1:52" ht="25.5" customHeight="1" x14ac:dyDescent="0.25">
      <c r="A48" s="120"/>
      <c r="B48" s="124" t="s">
        <v>9</v>
      </c>
      <c r="C48" s="124" t="s">
        <v>2</v>
      </c>
      <c r="D48" s="125"/>
      <c r="E48" s="125"/>
      <c r="F48" s="128" t="s">
        <v>193</v>
      </c>
      <c r="G48" s="128"/>
      <c r="H48" s="128"/>
      <c r="I48" s="247" t="s">
        <v>178</v>
      </c>
      <c r="J48" s="247"/>
    </row>
    <row r="49" spans="1:10" ht="25.5" customHeight="1" x14ac:dyDescent="0.25">
      <c r="A49" s="121"/>
      <c r="B49" s="129" t="s">
        <v>34</v>
      </c>
      <c r="C49" s="234" t="s">
        <v>187</v>
      </c>
      <c r="D49" s="235"/>
      <c r="E49" s="235"/>
      <c r="F49" s="131" t="s">
        <v>15</v>
      </c>
      <c r="G49" s="132"/>
      <c r="H49" s="132"/>
      <c r="I49" s="233">
        <f>'Rozpočet Pol'!G8</f>
        <v>0</v>
      </c>
      <c r="J49" s="233"/>
    </row>
    <row r="50" spans="1:10" ht="25.5" customHeight="1" x14ac:dyDescent="0.25">
      <c r="A50" s="121"/>
      <c r="B50" s="123" t="s">
        <v>35</v>
      </c>
      <c r="C50" s="249" t="s">
        <v>188</v>
      </c>
      <c r="D50" s="250"/>
      <c r="E50" s="250"/>
      <c r="F50" s="133" t="s">
        <v>15</v>
      </c>
      <c r="G50" s="134"/>
      <c r="H50" s="134"/>
      <c r="I50" s="248">
        <f>'Rozpočet Pol'!G35</f>
        <v>0</v>
      </c>
      <c r="J50" s="248"/>
    </row>
    <row r="51" spans="1:10" ht="25.5" customHeight="1" x14ac:dyDescent="0.25">
      <c r="A51" s="121"/>
      <c r="B51" s="123" t="s">
        <v>37</v>
      </c>
      <c r="C51" s="249" t="s">
        <v>189</v>
      </c>
      <c r="D51" s="250"/>
      <c r="E51" s="250"/>
      <c r="F51" s="133" t="s">
        <v>15</v>
      </c>
      <c r="G51" s="134"/>
      <c r="H51" s="134"/>
      <c r="I51" s="248">
        <f>'Rozpočet Pol'!G60</f>
        <v>0</v>
      </c>
      <c r="J51" s="248"/>
    </row>
    <row r="52" spans="1:10" ht="25.5" customHeight="1" x14ac:dyDescent="0.25">
      <c r="A52" s="121"/>
      <c r="B52" s="123" t="s">
        <v>38</v>
      </c>
      <c r="C52" s="249" t="s">
        <v>190</v>
      </c>
      <c r="D52" s="250"/>
      <c r="E52" s="250"/>
      <c r="F52" s="133" t="s">
        <v>15</v>
      </c>
      <c r="G52" s="134"/>
      <c r="H52" s="134"/>
      <c r="I52" s="248">
        <f>'Rozpočet Pol'!G81</f>
        <v>0</v>
      </c>
      <c r="J52" s="248"/>
    </row>
    <row r="53" spans="1:10" ht="25.5" customHeight="1" x14ac:dyDescent="0.25">
      <c r="A53" s="121"/>
      <c r="B53" s="123" t="s">
        <v>39</v>
      </c>
      <c r="C53" s="249" t="s">
        <v>176</v>
      </c>
      <c r="D53" s="250"/>
      <c r="E53" s="250"/>
      <c r="F53" s="133" t="s">
        <v>39</v>
      </c>
      <c r="G53" s="134"/>
      <c r="H53" s="134"/>
      <c r="I53" s="248">
        <f>'Rozpočet Pol'!G90</f>
        <v>0</v>
      </c>
      <c r="J53" s="248"/>
    </row>
    <row r="54" spans="1:10" ht="25.5" customHeight="1" x14ac:dyDescent="0.25">
      <c r="A54" s="121"/>
      <c r="B54" s="123" t="s">
        <v>40</v>
      </c>
      <c r="C54" s="249" t="s">
        <v>41</v>
      </c>
      <c r="D54" s="250"/>
      <c r="E54" s="250"/>
      <c r="F54" s="133" t="s">
        <v>14</v>
      </c>
      <c r="G54" s="134"/>
      <c r="H54" s="134"/>
      <c r="I54" s="248">
        <f>'Rozpočet Pol'!G92</f>
        <v>0</v>
      </c>
      <c r="J54" s="248"/>
    </row>
    <row r="55" spans="1:10" ht="25.5" customHeight="1" x14ac:dyDescent="0.25">
      <c r="A55" s="121"/>
      <c r="B55" s="130" t="s">
        <v>42</v>
      </c>
      <c r="C55" s="253" t="s">
        <v>43</v>
      </c>
      <c r="D55" s="254"/>
      <c r="E55" s="254"/>
      <c r="F55" s="135" t="s">
        <v>14</v>
      </c>
      <c r="G55" s="136"/>
      <c r="H55" s="136"/>
      <c r="I55" s="252">
        <f>'Rozpočet Pol'!G100</f>
        <v>0</v>
      </c>
      <c r="J55" s="252"/>
    </row>
    <row r="56" spans="1:10" ht="25.5" customHeight="1" x14ac:dyDescent="0.25">
      <c r="A56" s="122"/>
      <c r="B56" s="183" t="s">
        <v>191</v>
      </c>
      <c r="C56" s="126"/>
      <c r="D56" s="127"/>
      <c r="E56" s="127"/>
      <c r="F56" s="137"/>
      <c r="G56" s="138"/>
      <c r="H56" s="138"/>
      <c r="I56" s="251">
        <f>SUM(I49:I55)</f>
        <v>0</v>
      </c>
      <c r="J56" s="251"/>
    </row>
    <row r="57" spans="1:10" x14ac:dyDescent="0.25">
      <c r="F57" s="139"/>
      <c r="G57" s="94"/>
      <c r="H57" s="139"/>
      <c r="I57" s="94"/>
      <c r="J57" s="94"/>
    </row>
    <row r="58" spans="1:10" x14ac:dyDescent="0.25">
      <c r="F58" s="139"/>
      <c r="G58" s="94"/>
      <c r="H58" s="139"/>
      <c r="I58" s="94"/>
      <c r="J58" s="94"/>
    </row>
    <row r="59" spans="1:10" x14ac:dyDescent="0.25">
      <c r="F59" s="139"/>
      <c r="G59" s="94"/>
      <c r="H59" s="139"/>
      <c r="I59" s="94"/>
      <c r="J59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I56:J56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C39:E39"/>
    <mergeCell ref="B40:E40"/>
    <mergeCell ref="B43:J43"/>
    <mergeCell ref="I48:J4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44140625" style="6" customWidth="1"/>
    <col min="5" max="5" width="10.44140625" style="6" customWidth="1"/>
    <col min="6" max="6" width="9.77734375" style="6" customWidth="1"/>
    <col min="7" max="7" width="12.6640625" style="6" customWidth="1"/>
    <col min="8" max="16384" width="9.109375" style="6"/>
  </cols>
  <sheetData>
    <row r="1" spans="1:7" ht="15.6" x14ac:dyDescent="0.25">
      <c r="A1" s="255" t="s">
        <v>3</v>
      </c>
      <c r="B1" s="255"/>
      <c r="C1" s="256"/>
      <c r="D1" s="255"/>
      <c r="E1" s="255"/>
      <c r="F1" s="255"/>
      <c r="G1" s="255"/>
    </row>
    <row r="2" spans="1:7" ht="25.05" customHeight="1" x14ac:dyDescent="0.25">
      <c r="A2" s="77" t="s">
        <v>24</v>
      </c>
      <c r="B2" s="76"/>
      <c r="C2" s="257"/>
      <c r="D2" s="257"/>
      <c r="E2" s="257"/>
      <c r="F2" s="257"/>
      <c r="G2" s="258"/>
    </row>
    <row r="3" spans="1:7" ht="25.05" hidden="1" customHeight="1" x14ac:dyDescent="0.25">
      <c r="A3" s="77" t="s">
        <v>4</v>
      </c>
      <c r="B3" s="76"/>
      <c r="C3" s="257"/>
      <c r="D3" s="257"/>
      <c r="E3" s="257"/>
      <c r="F3" s="257"/>
      <c r="G3" s="258"/>
    </row>
    <row r="4" spans="1:7" ht="25.05" hidden="1" customHeight="1" x14ac:dyDescent="0.25">
      <c r="A4" s="77" t="s">
        <v>5</v>
      </c>
      <c r="B4" s="76"/>
      <c r="C4" s="257"/>
      <c r="D4" s="257"/>
      <c r="E4" s="257"/>
      <c r="F4" s="257"/>
      <c r="G4" s="258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14"/>
  <sheetViews>
    <sheetView topLeftCell="A84" zoomScale="170" zoomScaleNormal="170" workbookViewId="0">
      <selection activeCell="E12" sqref="E12"/>
    </sheetView>
  </sheetViews>
  <sheetFormatPr defaultColWidth="8.77734375" defaultRowHeight="13.2" outlineLevelRow="1" x14ac:dyDescent="0.25"/>
  <cols>
    <col min="1" max="1" width="4.33203125" style="196" customWidth="1"/>
    <col min="2" max="2" width="14.44140625" style="93" customWidth="1"/>
    <col min="3" max="3" width="38.33203125" style="93" customWidth="1"/>
    <col min="4" max="4" width="4.44140625" style="196" customWidth="1"/>
    <col min="5" max="5" width="10.44140625" customWidth="1"/>
    <col min="6" max="6" width="9.77734375" customWidth="1"/>
    <col min="7" max="7" width="12.6640625" customWidth="1"/>
    <col min="8" max="13" width="0" hidden="1" customWidth="1"/>
    <col min="16" max="21" width="0" hidden="1" customWidth="1"/>
    <col min="29" max="39" width="0" hidden="1" customWidth="1"/>
  </cols>
  <sheetData>
    <row r="1" spans="1:60" ht="15.75" customHeight="1" x14ac:dyDescent="0.3">
      <c r="A1" s="271" t="s">
        <v>172</v>
      </c>
      <c r="B1" s="271"/>
      <c r="C1" s="271"/>
      <c r="D1" s="271"/>
      <c r="E1" s="271"/>
      <c r="F1" s="271"/>
      <c r="G1" s="271"/>
      <c r="AE1" t="s">
        <v>46</v>
      </c>
    </row>
    <row r="2" spans="1:60" ht="25.05" customHeight="1" x14ac:dyDescent="0.25">
      <c r="A2" s="197" t="s">
        <v>45</v>
      </c>
      <c r="B2" s="142"/>
      <c r="C2" s="272" t="s">
        <v>27</v>
      </c>
      <c r="D2" s="273"/>
      <c r="E2" s="273"/>
      <c r="F2" s="273"/>
      <c r="G2" s="274"/>
      <c r="AE2" t="s">
        <v>47</v>
      </c>
    </row>
    <row r="3" spans="1:60" ht="25.05" customHeight="1" x14ac:dyDescent="0.25">
      <c r="A3" s="198" t="s">
        <v>4</v>
      </c>
      <c r="B3" s="143"/>
      <c r="C3" s="275" t="s">
        <v>25</v>
      </c>
      <c r="D3" s="276"/>
      <c r="E3" s="276"/>
      <c r="F3" s="276"/>
      <c r="G3" s="277"/>
      <c r="AE3" t="s">
        <v>48</v>
      </c>
    </row>
    <row r="4" spans="1:60" ht="25.05" hidden="1" customHeight="1" x14ac:dyDescent="0.25">
      <c r="A4" s="198" t="s">
        <v>5</v>
      </c>
      <c r="B4" s="143"/>
      <c r="C4" s="275"/>
      <c r="D4" s="276"/>
      <c r="E4" s="276"/>
      <c r="F4" s="276"/>
      <c r="G4" s="277"/>
      <c r="AE4" t="s">
        <v>49</v>
      </c>
    </row>
    <row r="5" spans="1:60" hidden="1" x14ac:dyDescent="0.25">
      <c r="A5" s="199" t="s">
        <v>50</v>
      </c>
      <c r="B5" s="144"/>
      <c r="C5" s="145"/>
      <c r="D5" s="189"/>
      <c r="E5" s="146"/>
      <c r="F5" s="146"/>
      <c r="G5" s="147"/>
      <c r="AE5" t="s">
        <v>51</v>
      </c>
    </row>
    <row r="7" spans="1:60" s="188" customFormat="1" ht="39.6" x14ac:dyDescent="0.25">
      <c r="A7" s="184" t="s">
        <v>52</v>
      </c>
      <c r="B7" s="185" t="s">
        <v>53</v>
      </c>
      <c r="C7" s="185" t="s">
        <v>195</v>
      </c>
      <c r="D7" s="184" t="s">
        <v>54</v>
      </c>
      <c r="E7" s="184" t="s">
        <v>196</v>
      </c>
      <c r="F7" s="280" t="s">
        <v>276</v>
      </c>
      <c r="G7" s="186" t="s">
        <v>277</v>
      </c>
      <c r="H7" s="186" t="s">
        <v>17</v>
      </c>
      <c r="I7" s="186" t="s">
        <v>55</v>
      </c>
      <c r="J7" s="186" t="s">
        <v>18</v>
      </c>
      <c r="K7" s="186" t="s">
        <v>56</v>
      </c>
      <c r="L7" s="186" t="s">
        <v>57</v>
      </c>
      <c r="M7" s="186" t="s">
        <v>58</v>
      </c>
      <c r="N7" s="186" t="s">
        <v>197</v>
      </c>
      <c r="O7" s="186" t="s">
        <v>198</v>
      </c>
      <c r="P7" s="186" t="s">
        <v>59</v>
      </c>
      <c r="Q7" s="186" t="s">
        <v>60</v>
      </c>
      <c r="R7" s="186" t="s">
        <v>61</v>
      </c>
      <c r="S7" s="186" t="s">
        <v>62</v>
      </c>
      <c r="T7" s="186" t="s">
        <v>63</v>
      </c>
      <c r="U7" s="187" t="s">
        <v>64</v>
      </c>
    </row>
    <row r="8" spans="1:60" x14ac:dyDescent="0.25">
      <c r="A8" s="200" t="s">
        <v>273</v>
      </c>
      <c r="B8" s="163" t="s">
        <v>34</v>
      </c>
      <c r="C8" s="164" t="s">
        <v>187</v>
      </c>
      <c r="D8" s="190"/>
      <c r="E8" s="165"/>
      <c r="F8" s="166"/>
      <c r="G8" s="166">
        <f>SUMIF(AE9:AE34,"&lt;&gt;NOR",G9:G34)</f>
        <v>0</v>
      </c>
      <c r="H8" s="166"/>
      <c r="I8" s="166">
        <f>SUM(I9:I34)</f>
        <v>0</v>
      </c>
      <c r="J8" s="166"/>
      <c r="K8" s="166">
        <f>SUM(K9:K34)</f>
        <v>0</v>
      </c>
      <c r="L8" s="166"/>
      <c r="M8" s="166">
        <f>SUM(M9:M34)</f>
        <v>0</v>
      </c>
      <c r="N8" s="149"/>
      <c r="O8" s="149">
        <f>SUM(O9:O34)</f>
        <v>1.643E-2</v>
      </c>
      <c r="P8" s="149"/>
      <c r="Q8" s="149">
        <f>SUM(Q9:Q34)</f>
        <v>0</v>
      </c>
      <c r="R8" s="149"/>
      <c r="S8" s="149"/>
      <c r="T8" s="162"/>
      <c r="U8" s="149">
        <f>SUM(U9:U34)</f>
        <v>55.96</v>
      </c>
      <c r="AE8" t="s">
        <v>66</v>
      </c>
    </row>
    <row r="9" spans="1:60" ht="20.399999999999999" outlineLevel="1" x14ac:dyDescent="0.25">
      <c r="A9" s="201">
        <v>1</v>
      </c>
      <c r="B9" s="150" t="s">
        <v>67</v>
      </c>
      <c r="C9" s="176" t="s">
        <v>199</v>
      </c>
      <c r="D9" s="191" t="s">
        <v>68</v>
      </c>
      <c r="E9" s="156">
        <v>1</v>
      </c>
      <c r="F9" s="159">
        <f t="shared" ref="F9:F34" si="0">H9+J9</f>
        <v>0</v>
      </c>
      <c r="G9" s="160">
        <f t="shared" ref="G9:G34" si="1">ROUND(E9*F9,2)</f>
        <v>0</v>
      </c>
      <c r="H9" s="160"/>
      <c r="I9" s="160">
        <f t="shared" ref="I9:I34" si="2">ROUND(E9*H9,2)</f>
        <v>0</v>
      </c>
      <c r="J9" s="160"/>
      <c r="K9" s="160">
        <f t="shared" ref="K9:K34" si="3">ROUND(E9*J9,2)</f>
        <v>0</v>
      </c>
      <c r="L9" s="160">
        <v>21</v>
      </c>
      <c r="M9" s="160">
        <f t="shared" ref="M9:M34" si="4">G9*(1+L9/100)</f>
        <v>0</v>
      </c>
      <c r="N9" s="152">
        <v>0</v>
      </c>
      <c r="O9" s="152">
        <f t="shared" ref="O9:O34" si="5">ROUND(E9*N9,5)</f>
        <v>0</v>
      </c>
      <c r="P9" s="152">
        <v>0</v>
      </c>
      <c r="Q9" s="152">
        <f t="shared" ref="Q9:Q34" si="6">ROUND(E9*P9,5)</f>
        <v>0</v>
      </c>
      <c r="R9" s="152"/>
      <c r="S9" s="152"/>
      <c r="T9" s="153">
        <v>0</v>
      </c>
      <c r="U9" s="152">
        <f t="shared" ref="U9:U34" si="7">ROUND(E9*T9,2)</f>
        <v>0</v>
      </c>
      <c r="V9" s="148"/>
      <c r="W9" s="148"/>
      <c r="X9" s="148"/>
      <c r="Y9" s="148"/>
      <c r="Z9" s="148"/>
      <c r="AA9" s="148"/>
      <c r="AB9" s="148"/>
      <c r="AC9" s="148"/>
      <c r="AD9" s="148"/>
      <c r="AE9" s="148" t="s">
        <v>69</v>
      </c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5">
      <c r="A10" s="201">
        <v>2</v>
      </c>
      <c r="B10" s="150" t="s">
        <v>70</v>
      </c>
      <c r="C10" s="176" t="s">
        <v>71</v>
      </c>
      <c r="D10" s="191" t="s">
        <v>68</v>
      </c>
      <c r="E10" s="156">
        <v>1</v>
      </c>
      <c r="F10" s="159">
        <f t="shared" si="0"/>
        <v>0</v>
      </c>
      <c r="G10" s="160">
        <f t="shared" si="1"/>
        <v>0</v>
      </c>
      <c r="H10" s="160"/>
      <c r="I10" s="160">
        <f t="shared" si="2"/>
        <v>0</v>
      </c>
      <c r="J10" s="160"/>
      <c r="K10" s="160">
        <f t="shared" si="3"/>
        <v>0</v>
      </c>
      <c r="L10" s="160">
        <v>21</v>
      </c>
      <c r="M10" s="160">
        <f t="shared" si="4"/>
        <v>0</v>
      </c>
      <c r="N10" s="152">
        <v>0</v>
      </c>
      <c r="O10" s="152">
        <f t="shared" si="5"/>
        <v>0</v>
      </c>
      <c r="P10" s="152">
        <v>0</v>
      </c>
      <c r="Q10" s="152">
        <f t="shared" si="6"/>
        <v>0</v>
      </c>
      <c r="R10" s="152"/>
      <c r="S10" s="152"/>
      <c r="T10" s="153">
        <v>0</v>
      </c>
      <c r="U10" s="152">
        <f t="shared" si="7"/>
        <v>0</v>
      </c>
      <c r="V10" s="148"/>
      <c r="W10" s="148"/>
      <c r="X10" s="148"/>
      <c r="Y10" s="148"/>
      <c r="Z10" s="148"/>
      <c r="AA10" s="148"/>
      <c r="AB10" s="148"/>
      <c r="AC10" s="148"/>
      <c r="AD10" s="148"/>
      <c r="AE10" s="148" t="s">
        <v>72</v>
      </c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5">
      <c r="A11" s="201">
        <v>3</v>
      </c>
      <c r="B11" s="150" t="s">
        <v>73</v>
      </c>
      <c r="C11" s="176" t="s">
        <v>74</v>
      </c>
      <c r="D11" s="191" t="s">
        <v>68</v>
      </c>
      <c r="E11" s="156">
        <v>1</v>
      </c>
      <c r="F11" s="159">
        <f t="shared" si="0"/>
        <v>0</v>
      </c>
      <c r="G11" s="160">
        <f t="shared" si="1"/>
        <v>0</v>
      </c>
      <c r="H11" s="160"/>
      <c r="I11" s="160">
        <f t="shared" si="2"/>
        <v>0</v>
      </c>
      <c r="J11" s="160"/>
      <c r="K11" s="160">
        <f t="shared" si="3"/>
        <v>0</v>
      </c>
      <c r="L11" s="160">
        <v>21</v>
      </c>
      <c r="M11" s="160">
        <f t="shared" si="4"/>
        <v>0</v>
      </c>
      <c r="N11" s="152">
        <v>0</v>
      </c>
      <c r="O11" s="152">
        <f t="shared" si="5"/>
        <v>0</v>
      </c>
      <c r="P11" s="152">
        <v>0</v>
      </c>
      <c r="Q11" s="152">
        <f t="shared" si="6"/>
        <v>0</v>
      </c>
      <c r="R11" s="152"/>
      <c r="S11" s="152"/>
      <c r="T11" s="153">
        <v>0</v>
      </c>
      <c r="U11" s="152">
        <f t="shared" si="7"/>
        <v>0</v>
      </c>
      <c r="V11" s="148"/>
      <c r="W11" s="148"/>
      <c r="X11" s="148"/>
      <c r="Y11" s="148"/>
      <c r="Z11" s="148"/>
      <c r="AA11" s="148"/>
      <c r="AB11" s="148"/>
      <c r="AC11" s="148"/>
      <c r="AD11" s="148"/>
      <c r="AE11" s="148" t="s">
        <v>72</v>
      </c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5">
      <c r="A12" s="201">
        <v>4</v>
      </c>
      <c r="B12" s="150" t="s">
        <v>75</v>
      </c>
      <c r="C12" s="176" t="s">
        <v>200</v>
      </c>
      <c r="D12" s="191" t="s">
        <v>76</v>
      </c>
      <c r="E12" s="156">
        <v>4</v>
      </c>
      <c r="F12" s="159">
        <f t="shared" si="0"/>
        <v>0</v>
      </c>
      <c r="G12" s="160">
        <f t="shared" si="1"/>
        <v>0</v>
      </c>
      <c r="H12" s="160"/>
      <c r="I12" s="160">
        <f t="shared" si="2"/>
        <v>0</v>
      </c>
      <c r="J12" s="160"/>
      <c r="K12" s="160">
        <f t="shared" si="3"/>
        <v>0</v>
      </c>
      <c r="L12" s="160">
        <v>21</v>
      </c>
      <c r="M12" s="160">
        <f t="shared" si="4"/>
        <v>0</v>
      </c>
      <c r="N12" s="152">
        <v>0</v>
      </c>
      <c r="O12" s="152">
        <f t="shared" si="5"/>
        <v>0</v>
      </c>
      <c r="P12" s="152">
        <v>0</v>
      </c>
      <c r="Q12" s="152">
        <f t="shared" si="6"/>
        <v>0</v>
      </c>
      <c r="R12" s="152"/>
      <c r="S12" s="152"/>
      <c r="T12" s="153">
        <v>0</v>
      </c>
      <c r="U12" s="152">
        <f t="shared" si="7"/>
        <v>0</v>
      </c>
      <c r="V12" s="148"/>
      <c r="W12" s="148"/>
      <c r="X12" s="148"/>
      <c r="Y12" s="148"/>
      <c r="Z12" s="148"/>
      <c r="AA12" s="148"/>
      <c r="AB12" s="148"/>
      <c r="AC12" s="148"/>
      <c r="AD12" s="148"/>
      <c r="AE12" s="148" t="s">
        <v>72</v>
      </c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5">
      <c r="A13" s="201">
        <v>5</v>
      </c>
      <c r="B13" s="150" t="s">
        <v>77</v>
      </c>
      <c r="C13" s="176" t="s">
        <v>201</v>
      </c>
      <c r="D13" s="191" t="s">
        <v>68</v>
      </c>
      <c r="E13" s="156">
        <v>1</v>
      </c>
      <c r="F13" s="159">
        <f t="shared" si="0"/>
        <v>0</v>
      </c>
      <c r="G13" s="160">
        <f t="shared" si="1"/>
        <v>0</v>
      </c>
      <c r="H13" s="160"/>
      <c r="I13" s="160">
        <f t="shared" si="2"/>
        <v>0</v>
      </c>
      <c r="J13" s="160"/>
      <c r="K13" s="160">
        <f t="shared" si="3"/>
        <v>0</v>
      </c>
      <c r="L13" s="160">
        <v>21</v>
      </c>
      <c r="M13" s="160">
        <f t="shared" si="4"/>
        <v>0</v>
      </c>
      <c r="N13" s="152">
        <v>0</v>
      </c>
      <c r="O13" s="152">
        <f t="shared" si="5"/>
        <v>0</v>
      </c>
      <c r="P13" s="152">
        <v>0</v>
      </c>
      <c r="Q13" s="152">
        <f t="shared" si="6"/>
        <v>0</v>
      </c>
      <c r="R13" s="152"/>
      <c r="S13" s="152"/>
      <c r="T13" s="153">
        <v>0</v>
      </c>
      <c r="U13" s="152">
        <f t="shared" si="7"/>
        <v>0</v>
      </c>
      <c r="V13" s="148"/>
      <c r="W13" s="148"/>
      <c r="X13" s="148"/>
      <c r="Y13" s="148"/>
      <c r="Z13" s="148"/>
      <c r="AA13" s="148"/>
      <c r="AB13" s="148"/>
      <c r="AC13" s="148"/>
      <c r="AD13" s="148"/>
      <c r="AE13" s="148" t="s">
        <v>69</v>
      </c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5">
      <c r="A14" s="201">
        <v>6</v>
      </c>
      <c r="B14" s="150" t="s">
        <v>78</v>
      </c>
      <c r="C14" s="176" t="s">
        <v>202</v>
      </c>
      <c r="D14" s="191" t="s">
        <v>68</v>
      </c>
      <c r="E14" s="156">
        <v>1</v>
      </c>
      <c r="F14" s="159">
        <f t="shared" si="0"/>
        <v>0</v>
      </c>
      <c r="G14" s="160">
        <f t="shared" si="1"/>
        <v>0</v>
      </c>
      <c r="H14" s="160"/>
      <c r="I14" s="160">
        <f t="shared" si="2"/>
        <v>0</v>
      </c>
      <c r="J14" s="160"/>
      <c r="K14" s="160">
        <f t="shared" si="3"/>
        <v>0</v>
      </c>
      <c r="L14" s="160">
        <v>21</v>
      </c>
      <c r="M14" s="160">
        <f t="shared" si="4"/>
        <v>0</v>
      </c>
      <c r="N14" s="152">
        <v>0</v>
      </c>
      <c r="O14" s="152">
        <f t="shared" si="5"/>
        <v>0</v>
      </c>
      <c r="P14" s="152">
        <v>0</v>
      </c>
      <c r="Q14" s="152">
        <f t="shared" si="6"/>
        <v>0</v>
      </c>
      <c r="R14" s="152"/>
      <c r="S14" s="152"/>
      <c r="T14" s="153">
        <v>0</v>
      </c>
      <c r="U14" s="152">
        <f t="shared" si="7"/>
        <v>0</v>
      </c>
      <c r="V14" s="148"/>
      <c r="W14" s="148"/>
      <c r="X14" s="148"/>
      <c r="Y14" s="148"/>
      <c r="Z14" s="148"/>
      <c r="AA14" s="148"/>
      <c r="AB14" s="148"/>
      <c r="AC14" s="148"/>
      <c r="AD14" s="148"/>
      <c r="AE14" s="148" t="s">
        <v>72</v>
      </c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5">
      <c r="A15" s="201">
        <v>7</v>
      </c>
      <c r="B15" s="150" t="s">
        <v>79</v>
      </c>
      <c r="C15" s="176" t="s">
        <v>203</v>
      </c>
      <c r="D15" s="191" t="s">
        <v>68</v>
      </c>
      <c r="E15" s="156">
        <v>1</v>
      </c>
      <c r="F15" s="159">
        <f t="shared" si="0"/>
        <v>0</v>
      </c>
      <c r="G15" s="160">
        <f t="shared" si="1"/>
        <v>0</v>
      </c>
      <c r="H15" s="160"/>
      <c r="I15" s="160">
        <f t="shared" si="2"/>
        <v>0</v>
      </c>
      <c r="J15" s="160"/>
      <c r="K15" s="160">
        <f t="shared" si="3"/>
        <v>0</v>
      </c>
      <c r="L15" s="160">
        <v>21</v>
      </c>
      <c r="M15" s="160">
        <f t="shared" si="4"/>
        <v>0</v>
      </c>
      <c r="N15" s="152">
        <v>0</v>
      </c>
      <c r="O15" s="152">
        <f t="shared" si="5"/>
        <v>0</v>
      </c>
      <c r="P15" s="152">
        <v>0</v>
      </c>
      <c r="Q15" s="152">
        <f t="shared" si="6"/>
        <v>0</v>
      </c>
      <c r="R15" s="152"/>
      <c r="S15" s="152"/>
      <c r="T15" s="153">
        <v>0</v>
      </c>
      <c r="U15" s="152">
        <f t="shared" si="7"/>
        <v>0</v>
      </c>
      <c r="V15" s="148"/>
      <c r="W15" s="148"/>
      <c r="X15" s="148"/>
      <c r="Y15" s="148"/>
      <c r="Z15" s="148"/>
      <c r="AA15" s="148"/>
      <c r="AB15" s="148"/>
      <c r="AC15" s="148"/>
      <c r="AD15" s="148"/>
      <c r="AE15" s="148" t="s">
        <v>69</v>
      </c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5">
      <c r="A16" s="201">
        <v>8</v>
      </c>
      <c r="B16" s="150" t="s">
        <v>80</v>
      </c>
      <c r="C16" s="176" t="s">
        <v>204</v>
      </c>
      <c r="D16" s="191" t="s">
        <v>81</v>
      </c>
      <c r="E16" s="156">
        <v>1</v>
      </c>
      <c r="F16" s="159">
        <f t="shared" si="0"/>
        <v>0</v>
      </c>
      <c r="G16" s="160">
        <f t="shared" si="1"/>
        <v>0</v>
      </c>
      <c r="H16" s="160"/>
      <c r="I16" s="160">
        <f t="shared" si="2"/>
        <v>0</v>
      </c>
      <c r="J16" s="160"/>
      <c r="K16" s="160">
        <f t="shared" si="3"/>
        <v>0</v>
      </c>
      <c r="L16" s="160">
        <v>21</v>
      </c>
      <c r="M16" s="160">
        <f t="shared" si="4"/>
        <v>0</v>
      </c>
      <c r="N16" s="152">
        <v>8.8999999999999999E-3</v>
      </c>
      <c r="O16" s="152">
        <f t="shared" si="5"/>
        <v>8.8999999999999999E-3</v>
      </c>
      <c r="P16" s="152">
        <v>0</v>
      </c>
      <c r="Q16" s="152">
        <f t="shared" si="6"/>
        <v>0</v>
      </c>
      <c r="R16" s="152"/>
      <c r="S16" s="152"/>
      <c r="T16" s="153">
        <v>3.1320000000000001</v>
      </c>
      <c r="U16" s="152">
        <f t="shared" si="7"/>
        <v>3.13</v>
      </c>
      <c r="V16" s="148"/>
      <c r="W16" s="148"/>
      <c r="X16" s="148"/>
      <c r="Y16" s="148"/>
      <c r="Z16" s="148"/>
      <c r="AA16" s="148"/>
      <c r="AB16" s="148"/>
      <c r="AC16" s="148"/>
      <c r="AD16" s="148"/>
      <c r="AE16" s="148" t="s">
        <v>72</v>
      </c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5">
      <c r="A17" s="201">
        <v>9</v>
      </c>
      <c r="B17" s="150" t="s">
        <v>82</v>
      </c>
      <c r="C17" s="176" t="s">
        <v>205</v>
      </c>
      <c r="D17" s="191" t="s">
        <v>83</v>
      </c>
      <c r="E17" s="156">
        <v>8</v>
      </c>
      <c r="F17" s="159">
        <f t="shared" si="0"/>
        <v>0</v>
      </c>
      <c r="G17" s="160">
        <f t="shared" si="1"/>
        <v>0</v>
      </c>
      <c r="H17" s="160"/>
      <c r="I17" s="160">
        <f t="shared" si="2"/>
        <v>0</v>
      </c>
      <c r="J17" s="160"/>
      <c r="K17" s="160">
        <f t="shared" si="3"/>
        <v>0</v>
      </c>
      <c r="L17" s="160">
        <v>21</v>
      </c>
      <c r="M17" s="160">
        <f t="shared" si="4"/>
        <v>0</v>
      </c>
      <c r="N17" s="152">
        <v>0</v>
      </c>
      <c r="O17" s="152">
        <f t="shared" si="5"/>
        <v>0</v>
      </c>
      <c r="P17" s="152">
        <v>0</v>
      </c>
      <c r="Q17" s="152">
        <f t="shared" si="6"/>
        <v>0</v>
      </c>
      <c r="R17" s="152"/>
      <c r="S17" s="152"/>
      <c r="T17" s="153">
        <v>0</v>
      </c>
      <c r="U17" s="152">
        <f t="shared" si="7"/>
        <v>0</v>
      </c>
      <c r="V17" s="148"/>
      <c r="W17" s="148"/>
      <c r="X17" s="148"/>
      <c r="Y17" s="148"/>
      <c r="Z17" s="148"/>
      <c r="AA17" s="148"/>
      <c r="AB17" s="148"/>
      <c r="AC17" s="148"/>
      <c r="AD17" s="148"/>
      <c r="AE17" s="148" t="s">
        <v>69</v>
      </c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5">
      <c r="A18" s="201">
        <v>10</v>
      </c>
      <c r="B18" s="150" t="s">
        <v>84</v>
      </c>
      <c r="C18" s="176" t="s">
        <v>206</v>
      </c>
      <c r="D18" s="191" t="s">
        <v>83</v>
      </c>
      <c r="E18" s="156">
        <v>8</v>
      </c>
      <c r="F18" s="159">
        <f t="shared" si="0"/>
        <v>0</v>
      </c>
      <c r="G18" s="160">
        <f t="shared" si="1"/>
        <v>0</v>
      </c>
      <c r="H18" s="160"/>
      <c r="I18" s="160">
        <f t="shared" si="2"/>
        <v>0</v>
      </c>
      <c r="J18" s="160"/>
      <c r="K18" s="160">
        <f t="shared" si="3"/>
        <v>0</v>
      </c>
      <c r="L18" s="160">
        <v>21</v>
      </c>
      <c r="M18" s="160">
        <f t="shared" si="4"/>
        <v>0</v>
      </c>
      <c r="N18" s="152">
        <v>0</v>
      </c>
      <c r="O18" s="152">
        <f t="shared" si="5"/>
        <v>0</v>
      </c>
      <c r="P18" s="152">
        <v>0</v>
      </c>
      <c r="Q18" s="152">
        <f t="shared" si="6"/>
        <v>0</v>
      </c>
      <c r="R18" s="152"/>
      <c r="S18" s="152"/>
      <c r="T18" s="153">
        <v>0</v>
      </c>
      <c r="U18" s="152">
        <f t="shared" si="7"/>
        <v>0</v>
      </c>
      <c r="V18" s="148"/>
      <c r="W18" s="148"/>
      <c r="X18" s="148"/>
      <c r="Y18" s="148"/>
      <c r="Z18" s="148"/>
      <c r="AA18" s="148"/>
      <c r="AB18" s="148"/>
      <c r="AC18" s="148"/>
      <c r="AD18" s="148"/>
      <c r="AE18" s="148" t="s">
        <v>72</v>
      </c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5">
      <c r="A19" s="201">
        <v>11</v>
      </c>
      <c r="B19" s="150" t="s">
        <v>85</v>
      </c>
      <c r="C19" s="176" t="s">
        <v>86</v>
      </c>
      <c r="D19" s="191" t="s">
        <v>272</v>
      </c>
      <c r="E19" s="156">
        <v>1</v>
      </c>
      <c r="F19" s="159">
        <f t="shared" si="0"/>
        <v>0</v>
      </c>
      <c r="G19" s="160">
        <f t="shared" si="1"/>
        <v>0</v>
      </c>
      <c r="H19" s="160"/>
      <c r="I19" s="160">
        <f t="shared" si="2"/>
        <v>0</v>
      </c>
      <c r="J19" s="160"/>
      <c r="K19" s="160">
        <f t="shared" si="3"/>
        <v>0</v>
      </c>
      <c r="L19" s="160">
        <v>21</v>
      </c>
      <c r="M19" s="160">
        <f t="shared" si="4"/>
        <v>0</v>
      </c>
      <c r="N19" s="152">
        <v>7.5300000000000002E-3</v>
      </c>
      <c r="O19" s="152">
        <f t="shared" si="5"/>
        <v>7.5300000000000002E-3</v>
      </c>
      <c r="P19" s="152">
        <v>0</v>
      </c>
      <c r="Q19" s="152">
        <f t="shared" si="6"/>
        <v>0</v>
      </c>
      <c r="R19" s="152"/>
      <c r="S19" s="152"/>
      <c r="T19" s="153">
        <v>0.25</v>
      </c>
      <c r="U19" s="152">
        <f t="shared" si="7"/>
        <v>0.25</v>
      </c>
      <c r="V19" s="148"/>
      <c r="W19" s="148"/>
      <c r="X19" s="148"/>
      <c r="Y19" s="148"/>
      <c r="Z19" s="148"/>
      <c r="AA19" s="148"/>
      <c r="AB19" s="148"/>
      <c r="AC19" s="148"/>
      <c r="AD19" s="148"/>
      <c r="AE19" s="148" t="s">
        <v>72</v>
      </c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5">
      <c r="A20" s="201">
        <v>12</v>
      </c>
      <c r="B20" s="150" t="s">
        <v>87</v>
      </c>
      <c r="C20" s="176" t="s">
        <v>207</v>
      </c>
      <c r="D20" s="191" t="s">
        <v>68</v>
      </c>
      <c r="E20" s="156">
        <v>1</v>
      </c>
      <c r="F20" s="159">
        <f t="shared" si="0"/>
        <v>0</v>
      </c>
      <c r="G20" s="160">
        <f t="shared" si="1"/>
        <v>0</v>
      </c>
      <c r="H20" s="160"/>
      <c r="I20" s="160">
        <f t="shared" si="2"/>
        <v>0</v>
      </c>
      <c r="J20" s="160"/>
      <c r="K20" s="160">
        <f t="shared" si="3"/>
        <v>0</v>
      </c>
      <c r="L20" s="160">
        <v>21</v>
      </c>
      <c r="M20" s="160">
        <f t="shared" si="4"/>
        <v>0</v>
      </c>
      <c r="N20" s="152">
        <v>0</v>
      </c>
      <c r="O20" s="152">
        <f t="shared" si="5"/>
        <v>0</v>
      </c>
      <c r="P20" s="152">
        <v>0</v>
      </c>
      <c r="Q20" s="152">
        <f t="shared" si="6"/>
        <v>0</v>
      </c>
      <c r="R20" s="152"/>
      <c r="S20" s="152"/>
      <c r="T20" s="153">
        <v>0</v>
      </c>
      <c r="U20" s="152">
        <f t="shared" si="7"/>
        <v>0</v>
      </c>
      <c r="V20" s="148"/>
      <c r="W20" s="148"/>
      <c r="X20" s="148"/>
      <c r="Y20" s="148"/>
      <c r="Z20" s="148"/>
      <c r="AA20" s="148"/>
      <c r="AB20" s="148"/>
      <c r="AC20" s="148"/>
      <c r="AD20" s="148"/>
      <c r="AE20" s="148" t="s">
        <v>69</v>
      </c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5">
      <c r="A21" s="201">
        <v>13</v>
      </c>
      <c r="B21" s="150" t="s">
        <v>88</v>
      </c>
      <c r="C21" s="176" t="s">
        <v>208</v>
      </c>
      <c r="D21" s="191" t="s">
        <v>68</v>
      </c>
      <c r="E21" s="156">
        <v>1</v>
      </c>
      <c r="F21" s="159">
        <f t="shared" si="0"/>
        <v>0</v>
      </c>
      <c r="G21" s="160">
        <f t="shared" si="1"/>
        <v>0</v>
      </c>
      <c r="H21" s="160"/>
      <c r="I21" s="160">
        <f t="shared" si="2"/>
        <v>0</v>
      </c>
      <c r="J21" s="160"/>
      <c r="K21" s="160">
        <f t="shared" si="3"/>
        <v>0</v>
      </c>
      <c r="L21" s="160">
        <v>21</v>
      </c>
      <c r="M21" s="160">
        <f t="shared" si="4"/>
        <v>0</v>
      </c>
      <c r="N21" s="152">
        <v>0</v>
      </c>
      <c r="O21" s="152">
        <f t="shared" si="5"/>
        <v>0</v>
      </c>
      <c r="P21" s="152">
        <v>0</v>
      </c>
      <c r="Q21" s="152">
        <f t="shared" si="6"/>
        <v>0</v>
      </c>
      <c r="R21" s="152"/>
      <c r="S21" s="152"/>
      <c r="T21" s="153">
        <v>0</v>
      </c>
      <c r="U21" s="152">
        <f t="shared" si="7"/>
        <v>0</v>
      </c>
      <c r="V21" s="148"/>
      <c r="W21" s="148"/>
      <c r="X21" s="148"/>
      <c r="Y21" s="148"/>
      <c r="Z21" s="148"/>
      <c r="AA21" s="148"/>
      <c r="AB21" s="148"/>
      <c r="AC21" s="148"/>
      <c r="AD21" s="148"/>
      <c r="AE21" s="148" t="s">
        <v>69</v>
      </c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5">
      <c r="A22" s="201">
        <v>14</v>
      </c>
      <c r="B22" s="150" t="s">
        <v>89</v>
      </c>
      <c r="C22" s="176" t="s">
        <v>209</v>
      </c>
      <c r="D22" s="191" t="s">
        <v>68</v>
      </c>
      <c r="E22" s="156">
        <v>2</v>
      </c>
      <c r="F22" s="159">
        <f t="shared" si="0"/>
        <v>0</v>
      </c>
      <c r="G22" s="160">
        <f t="shared" si="1"/>
        <v>0</v>
      </c>
      <c r="H22" s="160"/>
      <c r="I22" s="160">
        <f t="shared" si="2"/>
        <v>0</v>
      </c>
      <c r="J22" s="160"/>
      <c r="K22" s="160">
        <f t="shared" si="3"/>
        <v>0</v>
      </c>
      <c r="L22" s="160">
        <v>21</v>
      </c>
      <c r="M22" s="160">
        <f t="shared" si="4"/>
        <v>0</v>
      </c>
      <c r="N22" s="152">
        <v>0</v>
      </c>
      <c r="O22" s="152">
        <f t="shared" si="5"/>
        <v>0</v>
      </c>
      <c r="P22" s="152">
        <v>0</v>
      </c>
      <c r="Q22" s="152">
        <f t="shared" si="6"/>
        <v>0</v>
      </c>
      <c r="R22" s="152"/>
      <c r="S22" s="152"/>
      <c r="T22" s="153">
        <v>0</v>
      </c>
      <c r="U22" s="152">
        <f t="shared" si="7"/>
        <v>0</v>
      </c>
      <c r="V22" s="148"/>
      <c r="W22" s="148"/>
      <c r="X22" s="148"/>
      <c r="Y22" s="148"/>
      <c r="Z22" s="148"/>
      <c r="AA22" s="148"/>
      <c r="AB22" s="148"/>
      <c r="AC22" s="148"/>
      <c r="AD22" s="148"/>
      <c r="AE22" s="148" t="s">
        <v>72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5">
      <c r="A23" s="201">
        <v>15</v>
      </c>
      <c r="B23" s="150" t="s">
        <v>90</v>
      </c>
      <c r="C23" s="176" t="s">
        <v>210</v>
      </c>
      <c r="D23" s="191" t="s">
        <v>68</v>
      </c>
      <c r="E23" s="156">
        <v>4</v>
      </c>
      <c r="F23" s="159">
        <f t="shared" si="0"/>
        <v>0</v>
      </c>
      <c r="G23" s="160">
        <f t="shared" si="1"/>
        <v>0</v>
      </c>
      <c r="H23" s="160"/>
      <c r="I23" s="160">
        <f t="shared" si="2"/>
        <v>0</v>
      </c>
      <c r="J23" s="160"/>
      <c r="K23" s="160">
        <f t="shared" si="3"/>
        <v>0</v>
      </c>
      <c r="L23" s="160">
        <v>21</v>
      </c>
      <c r="M23" s="160">
        <f t="shared" si="4"/>
        <v>0</v>
      </c>
      <c r="N23" s="152">
        <v>0</v>
      </c>
      <c r="O23" s="152">
        <f t="shared" si="5"/>
        <v>0</v>
      </c>
      <c r="P23" s="152">
        <v>0</v>
      </c>
      <c r="Q23" s="152">
        <f t="shared" si="6"/>
        <v>0</v>
      </c>
      <c r="R23" s="152"/>
      <c r="S23" s="152"/>
      <c r="T23" s="153">
        <v>0</v>
      </c>
      <c r="U23" s="152">
        <f t="shared" si="7"/>
        <v>0</v>
      </c>
      <c r="V23" s="148"/>
      <c r="W23" s="148"/>
      <c r="X23" s="148"/>
      <c r="Y23" s="148"/>
      <c r="Z23" s="148"/>
      <c r="AA23" s="148"/>
      <c r="AB23" s="148"/>
      <c r="AC23" s="148"/>
      <c r="AD23" s="148"/>
      <c r="AE23" s="148" t="s">
        <v>69</v>
      </c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5">
      <c r="A24" s="201">
        <v>16</v>
      </c>
      <c r="B24" s="150" t="s">
        <v>82</v>
      </c>
      <c r="C24" s="176" t="s">
        <v>205</v>
      </c>
      <c r="D24" s="191" t="s">
        <v>83</v>
      </c>
      <c r="E24" s="156">
        <v>2</v>
      </c>
      <c r="F24" s="159">
        <f t="shared" si="0"/>
        <v>0</v>
      </c>
      <c r="G24" s="160">
        <f t="shared" si="1"/>
        <v>0</v>
      </c>
      <c r="H24" s="160"/>
      <c r="I24" s="160">
        <f t="shared" si="2"/>
        <v>0</v>
      </c>
      <c r="J24" s="160"/>
      <c r="K24" s="160">
        <f t="shared" si="3"/>
        <v>0</v>
      </c>
      <c r="L24" s="160">
        <v>21</v>
      </c>
      <c r="M24" s="160">
        <f t="shared" si="4"/>
        <v>0</v>
      </c>
      <c r="N24" s="152">
        <v>0</v>
      </c>
      <c r="O24" s="152">
        <f t="shared" si="5"/>
        <v>0</v>
      </c>
      <c r="P24" s="152">
        <v>0</v>
      </c>
      <c r="Q24" s="152">
        <f t="shared" si="6"/>
        <v>0</v>
      </c>
      <c r="R24" s="152"/>
      <c r="S24" s="152"/>
      <c r="T24" s="153">
        <v>0</v>
      </c>
      <c r="U24" s="152">
        <f t="shared" si="7"/>
        <v>0</v>
      </c>
      <c r="V24" s="148"/>
      <c r="W24" s="148"/>
      <c r="X24" s="148"/>
      <c r="Y24" s="148"/>
      <c r="Z24" s="148"/>
      <c r="AA24" s="148"/>
      <c r="AB24" s="148"/>
      <c r="AC24" s="148"/>
      <c r="AD24" s="148"/>
      <c r="AE24" s="148" t="s">
        <v>69</v>
      </c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5">
      <c r="A25" s="201">
        <v>17</v>
      </c>
      <c r="B25" s="150" t="s">
        <v>84</v>
      </c>
      <c r="C25" s="176" t="s">
        <v>206</v>
      </c>
      <c r="D25" s="191" t="s">
        <v>83</v>
      </c>
      <c r="E25" s="156">
        <v>2</v>
      </c>
      <c r="F25" s="159">
        <f t="shared" si="0"/>
        <v>0</v>
      </c>
      <c r="G25" s="160">
        <f t="shared" si="1"/>
        <v>0</v>
      </c>
      <c r="H25" s="160"/>
      <c r="I25" s="160">
        <f t="shared" si="2"/>
        <v>0</v>
      </c>
      <c r="J25" s="160"/>
      <c r="K25" s="160">
        <f t="shared" si="3"/>
        <v>0</v>
      </c>
      <c r="L25" s="160">
        <v>21</v>
      </c>
      <c r="M25" s="160">
        <f t="shared" si="4"/>
        <v>0</v>
      </c>
      <c r="N25" s="152">
        <v>0</v>
      </c>
      <c r="O25" s="152">
        <f t="shared" si="5"/>
        <v>0</v>
      </c>
      <c r="P25" s="152">
        <v>0</v>
      </c>
      <c r="Q25" s="152">
        <f t="shared" si="6"/>
        <v>0</v>
      </c>
      <c r="R25" s="152"/>
      <c r="S25" s="152"/>
      <c r="T25" s="153">
        <v>0</v>
      </c>
      <c r="U25" s="152">
        <f t="shared" si="7"/>
        <v>0</v>
      </c>
      <c r="V25" s="148"/>
      <c r="W25" s="148"/>
      <c r="X25" s="148"/>
      <c r="Y25" s="148"/>
      <c r="Z25" s="148"/>
      <c r="AA25" s="148"/>
      <c r="AB25" s="148"/>
      <c r="AC25" s="148"/>
      <c r="AD25" s="148"/>
      <c r="AE25" s="148" t="s">
        <v>72</v>
      </c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5">
      <c r="A26" s="201">
        <v>18</v>
      </c>
      <c r="B26" s="150" t="s">
        <v>91</v>
      </c>
      <c r="C26" s="176" t="s">
        <v>211</v>
      </c>
      <c r="D26" s="191" t="s">
        <v>68</v>
      </c>
      <c r="E26" s="156">
        <v>1</v>
      </c>
      <c r="F26" s="159">
        <f t="shared" si="0"/>
        <v>0</v>
      </c>
      <c r="G26" s="160">
        <f t="shared" si="1"/>
        <v>0</v>
      </c>
      <c r="H26" s="160"/>
      <c r="I26" s="160">
        <f t="shared" si="2"/>
        <v>0</v>
      </c>
      <c r="J26" s="160"/>
      <c r="K26" s="160">
        <f t="shared" si="3"/>
        <v>0</v>
      </c>
      <c r="L26" s="160">
        <v>21</v>
      </c>
      <c r="M26" s="160">
        <f t="shared" si="4"/>
        <v>0</v>
      </c>
      <c r="N26" s="152">
        <v>0</v>
      </c>
      <c r="O26" s="152">
        <f t="shared" si="5"/>
        <v>0</v>
      </c>
      <c r="P26" s="152">
        <v>0</v>
      </c>
      <c r="Q26" s="152">
        <f t="shared" si="6"/>
        <v>0</v>
      </c>
      <c r="R26" s="152"/>
      <c r="S26" s="152"/>
      <c r="T26" s="153">
        <v>0</v>
      </c>
      <c r="U26" s="152">
        <f t="shared" si="7"/>
        <v>0</v>
      </c>
      <c r="V26" s="148"/>
      <c r="W26" s="148"/>
      <c r="X26" s="148"/>
      <c r="Y26" s="148"/>
      <c r="Z26" s="148"/>
      <c r="AA26" s="148"/>
      <c r="AB26" s="148"/>
      <c r="AC26" s="148"/>
      <c r="AD26" s="148"/>
      <c r="AE26" s="148" t="s">
        <v>69</v>
      </c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5">
      <c r="A27" s="201">
        <v>19</v>
      </c>
      <c r="B27" s="150" t="s">
        <v>91</v>
      </c>
      <c r="C27" s="176" t="s">
        <v>212</v>
      </c>
      <c r="D27" s="191" t="s">
        <v>68</v>
      </c>
      <c r="E27" s="156">
        <v>1</v>
      </c>
      <c r="F27" s="159">
        <f t="shared" si="0"/>
        <v>0</v>
      </c>
      <c r="G27" s="160">
        <f t="shared" si="1"/>
        <v>0</v>
      </c>
      <c r="H27" s="160"/>
      <c r="I27" s="160">
        <f t="shared" si="2"/>
        <v>0</v>
      </c>
      <c r="J27" s="160"/>
      <c r="K27" s="160">
        <f t="shared" si="3"/>
        <v>0</v>
      </c>
      <c r="L27" s="160">
        <v>21</v>
      </c>
      <c r="M27" s="160">
        <f t="shared" si="4"/>
        <v>0</v>
      </c>
      <c r="N27" s="152">
        <v>0</v>
      </c>
      <c r="O27" s="152">
        <f t="shared" si="5"/>
        <v>0</v>
      </c>
      <c r="P27" s="152">
        <v>0</v>
      </c>
      <c r="Q27" s="152">
        <f t="shared" si="6"/>
        <v>0</v>
      </c>
      <c r="R27" s="152"/>
      <c r="S27" s="152"/>
      <c r="T27" s="153">
        <v>0</v>
      </c>
      <c r="U27" s="152">
        <f t="shared" si="7"/>
        <v>0</v>
      </c>
      <c r="V27" s="148"/>
      <c r="W27" s="148"/>
      <c r="X27" s="148"/>
      <c r="Y27" s="148"/>
      <c r="Z27" s="148"/>
      <c r="AA27" s="148"/>
      <c r="AB27" s="148"/>
      <c r="AC27" s="148"/>
      <c r="AD27" s="148"/>
      <c r="AE27" s="148" t="s">
        <v>69</v>
      </c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5">
      <c r="A28" s="201">
        <v>20</v>
      </c>
      <c r="B28" s="150" t="s">
        <v>92</v>
      </c>
      <c r="C28" s="176" t="s">
        <v>213</v>
      </c>
      <c r="D28" s="191" t="s">
        <v>68</v>
      </c>
      <c r="E28" s="156">
        <v>1</v>
      </c>
      <c r="F28" s="159">
        <f t="shared" si="0"/>
        <v>0</v>
      </c>
      <c r="G28" s="160">
        <f t="shared" si="1"/>
        <v>0</v>
      </c>
      <c r="H28" s="160"/>
      <c r="I28" s="160">
        <f t="shared" si="2"/>
        <v>0</v>
      </c>
      <c r="J28" s="160"/>
      <c r="K28" s="160">
        <f t="shared" si="3"/>
        <v>0</v>
      </c>
      <c r="L28" s="160">
        <v>21</v>
      </c>
      <c r="M28" s="160">
        <f t="shared" si="4"/>
        <v>0</v>
      </c>
      <c r="N28" s="152">
        <v>0</v>
      </c>
      <c r="O28" s="152">
        <f t="shared" si="5"/>
        <v>0</v>
      </c>
      <c r="P28" s="152">
        <v>0</v>
      </c>
      <c r="Q28" s="152">
        <f t="shared" si="6"/>
        <v>0</v>
      </c>
      <c r="R28" s="152"/>
      <c r="S28" s="152"/>
      <c r="T28" s="153">
        <v>0</v>
      </c>
      <c r="U28" s="152">
        <f t="shared" si="7"/>
        <v>0</v>
      </c>
      <c r="V28" s="148"/>
      <c r="W28" s="148"/>
      <c r="X28" s="148"/>
      <c r="Y28" s="148"/>
      <c r="Z28" s="148"/>
      <c r="AA28" s="148"/>
      <c r="AB28" s="148"/>
      <c r="AC28" s="148"/>
      <c r="AD28" s="148"/>
      <c r="AE28" s="148" t="s">
        <v>69</v>
      </c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5">
      <c r="A29" s="201">
        <v>21</v>
      </c>
      <c r="B29" s="150" t="s">
        <v>93</v>
      </c>
      <c r="C29" s="176" t="s">
        <v>94</v>
      </c>
      <c r="D29" s="191" t="s">
        <v>68</v>
      </c>
      <c r="E29" s="156">
        <v>3</v>
      </c>
      <c r="F29" s="159">
        <f t="shared" si="0"/>
        <v>0</v>
      </c>
      <c r="G29" s="160">
        <f t="shared" si="1"/>
        <v>0</v>
      </c>
      <c r="H29" s="160"/>
      <c r="I29" s="160">
        <f t="shared" si="2"/>
        <v>0</v>
      </c>
      <c r="J29" s="160"/>
      <c r="K29" s="160">
        <f t="shared" si="3"/>
        <v>0</v>
      </c>
      <c r="L29" s="160">
        <v>21</v>
      </c>
      <c r="M29" s="160">
        <f t="shared" si="4"/>
        <v>0</v>
      </c>
      <c r="N29" s="152">
        <v>0</v>
      </c>
      <c r="O29" s="152">
        <f t="shared" si="5"/>
        <v>0</v>
      </c>
      <c r="P29" s="152">
        <v>0</v>
      </c>
      <c r="Q29" s="152">
        <f t="shared" si="6"/>
        <v>0</v>
      </c>
      <c r="R29" s="152"/>
      <c r="S29" s="152"/>
      <c r="T29" s="153">
        <v>0</v>
      </c>
      <c r="U29" s="152">
        <f t="shared" si="7"/>
        <v>0</v>
      </c>
      <c r="V29" s="148"/>
      <c r="W29" s="148"/>
      <c r="X29" s="148"/>
      <c r="Y29" s="148"/>
      <c r="Z29" s="148"/>
      <c r="AA29" s="148"/>
      <c r="AB29" s="148"/>
      <c r="AC29" s="148"/>
      <c r="AD29" s="148"/>
      <c r="AE29" s="148" t="s">
        <v>72</v>
      </c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5">
      <c r="A30" s="201">
        <v>22</v>
      </c>
      <c r="B30" s="150" t="s">
        <v>95</v>
      </c>
      <c r="C30" s="176" t="s">
        <v>214</v>
      </c>
      <c r="D30" s="191" t="s">
        <v>96</v>
      </c>
      <c r="E30" s="156">
        <v>1600</v>
      </c>
      <c r="F30" s="159">
        <f t="shared" si="0"/>
        <v>0</v>
      </c>
      <c r="G30" s="160">
        <f t="shared" si="1"/>
        <v>0</v>
      </c>
      <c r="H30" s="160"/>
      <c r="I30" s="160">
        <f t="shared" si="2"/>
        <v>0</v>
      </c>
      <c r="J30" s="160"/>
      <c r="K30" s="160">
        <f t="shared" si="3"/>
        <v>0</v>
      </c>
      <c r="L30" s="160">
        <v>21</v>
      </c>
      <c r="M30" s="160">
        <f t="shared" si="4"/>
        <v>0</v>
      </c>
      <c r="N30" s="152">
        <v>0</v>
      </c>
      <c r="O30" s="152">
        <f t="shared" si="5"/>
        <v>0</v>
      </c>
      <c r="P30" s="152">
        <v>0</v>
      </c>
      <c r="Q30" s="152">
        <f t="shared" si="6"/>
        <v>0</v>
      </c>
      <c r="R30" s="152"/>
      <c r="S30" s="152"/>
      <c r="T30" s="153">
        <v>0</v>
      </c>
      <c r="U30" s="152">
        <f t="shared" si="7"/>
        <v>0</v>
      </c>
      <c r="V30" s="148"/>
      <c r="W30" s="148"/>
      <c r="X30" s="148"/>
      <c r="Y30" s="148"/>
      <c r="Z30" s="148"/>
      <c r="AA30" s="148"/>
      <c r="AB30" s="148"/>
      <c r="AC30" s="148"/>
      <c r="AD30" s="148"/>
      <c r="AE30" s="148" t="s">
        <v>69</v>
      </c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5">
      <c r="A31" s="201">
        <v>23</v>
      </c>
      <c r="B31" s="150" t="s">
        <v>97</v>
      </c>
      <c r="C31" s="176" t="s">
        <v>215</v>
      </c>
      <c r="D31" s="191" t="s">
        <v>76</v>
      </c>
      <c r="E31" s="156">
        <v>12</v>
      </c>
      <c r="F31" s="159">
        <f t="shared" si="0"/>
        <v>0</v>
      </c>
      <c r="G31" s="160">
        <f t="shared" si="1"/>
        <v>0</v>
      </c>
      <c r="H31" s="160"/>
      <c r="I31" s="160">
        <f t="shared" si="2"/>
        <v>0</v>
      </c>
      <c r="J31" s="160"/>
      <c r="K31" s="160">
        <f t="shared" si="3"/>
        <v>0</v>
      </c>
      <c r="L31" s="160">
        <v>21</v>
      </c>
      <c r="M31" s="160">
        <f t="shared" si="4"/>
        <v>0</v>
      </c>
      <c r="N31" s="152">
        <v>0</v>
      </c>
      <c r="O31" s="152">
        <f t="shared" si="5"/>
        <v>0</v>
      </c>
      <c r="P31" s="152">
        <v>0</v>
      </c>
      <c r="Q31" s="152">
        <f t="shared" si="6"/>
        <v>0</v>
      </c>
      <c r="R31" s="152"/>
      <c r="S31" s="152"/>
      <c r="T31" s="153">
        <v>0</v>
      </c>
      <c r="U31" s="152">
        <f t="shared" si="7"/>
        <v>0</v>
      </c>
      <c r="V31" s="148"/>
      <c r="W31" s="148"/>
      <c r="X31" s="148"/>
      <c r="Y31" s="148"/>
      <c r="Z31" s="148"/>
      <c r="AA31" s="148"/>
      <c r="AB31" s="148"/>
      <c r="AC31" s="148"/>
      <c r="AD31" s="148"/>
      <c r="AE31" s="148" t="s">
        <v>72</v>
      </c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t="20.399999999999999" outlineLevel="1" x14ac:dyDescent="0.25">
      <c r="A32" s="201">
        <v>24</v>
      </c>
      <c r="B32" s="150" t="s">
        <v>98</v>
      </c>
      <c r="C32" s="176" t="s">
        <v>216</v>
      </c>
      <c r="D32" s="191" t="s">
        <v>76</v>
      </c>
      <c r="E32" s="156">
        <v>48</v>
      </c>
      <c r="F32" s="159">
        <f t="shared" si="0"/>
        <v>0</v>
      </c>
      <c r="G32" s="160">
        <f t="shared" si="1"/>
        <v>0</v>
      </c>
      <c r="H32" s="160"/>
      <c r="I32" s="160">
        <f t="shared" si="2"/>
        <v>0</v>
      </c>
      <c r="J32" s="160"/>
      <c r="K32" s="160">
        <f t="shared" si="3"/>
        <v>0</v>
      </c>
      <c r="L32" s="160">
        <v>21</v>
      </c>
      <c r="M32" s="160">
        <f t="shared" si="4"/>
        <v>0</v>
      </c>
      <c r="N32" s="152">
        <v>0</v>
      </c>
      <c r="O32" s="152">
        <f t="shared" si="5"/>
        <v>0</v>
      </c>
      <c r="P32" s="152">
        <v>0</v>
      </c>
      <c r="Q32" s="152">
        <f t="shared" si="6"/>
        <v>0</v>
      </c>
      <c r="R32" s="152"/>
      <c r="S32" s="152"/>
      <c r="T32" s="153">
        <v>1</v>
      </c>
      <c r="U32" s="152">
        <f t="shared" si="7"/>
        <v>48</v>
      </c>
      <c r="V32" s="148"/>
      <c r="W32" s="148"/>
      <c r="X32" s="148"/>
      <c r="Y32" s="148"/>
      <c r="Z32" s="148"/>
      <c r="AA32" s="148"/>
      <c r="AB32" s="148"/>
      <c r="AC32" s="148"/>
      <c r="AD32" s="148"/>
      <c r="AE32" s="148" t="s">
        <v>72</v>
      </c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5">
      <c r="A33" s="201">
        <v>25</v>
      </c>
      <c r="B33" s="150" t="s">
        <v>99</v>
      </c>
      <c r="C33" s="176" t="s">
        <v>217</v>
      </c>
      <c r="D33" s="191" t="s">
        <v>100</v>
      </c>
      <c r="E33" s="156">
        <v>1</v>
      </c>
      <c r="F33" s="159">
        <f t="shared" si="0"/>
        <v>0</v>
      </c>
      <c r="G33" s="160">
        <f t="shared" si="1"/>
        <v>0</v>
      </c>
      <c r="H33" s="160"/>
      <c r="I33" s="160">
        <f t="shared" si="2"/>
        <v>0</v>
      </c>
      <c r="J33" s="160"/>
      <c r="K33" s="160">
        <f t="shared" si="3"/>
        <v>0</v>
      </c>
      <c r="L33" s="160">
        <v>21</v>
      </c>
      <c r="M33" s="160">
        <f t="shared" si="4"/>
        <v>0</v>
      </c>
      <c r="N33" s="152">
        <v>0</v>
      </c>
      <c r="O33" s="152">
        <f t="shared" si="5"/>
        <v>0</v>
      </c>
      <c r="P33" s="152">
        <v>0</v>
      </c>
      <c r="Q33" s="152">
        <f t="shared" si="6"/>
        <v>0</v>
      </c>
      <c r="R33" s="152"/>
      <c r="S33" s="152"/>
      <c r="T33" s="153">
        <v>4.093</v>
      </c>
      <c r="U33" s="152">
        <f t="shared" si="7"/>
        <v>4.09</v>
      </c>
      <c r="V33" s="148"/>
      <c r="W33" s="148"/>
      <c r="X33" s="148"/>
      <c r="Y33" s="148"/>
      <c r="Z33" s="148"/>
      <c r="AA33" s="148"/>
      <c r="AB33" s="148"/>
      <c r="AC33" s="148"/>
      <c r="AD33" s="148"/>
      <c r="AE33" s="148" t="s">
        <v>72</v>
      </c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5">
      <c r="A34" s="201">
        <v>26</v>
      </c>
      <c r="B34" s="150" t="s">
        <v>101</v>
      </c>
      <c r="C34" s="176" t="s">
        <v>218</v>
      </c>
      <c r="D34" s="191" t="s">
        <v>100</v>
      </c>
      <c r="E34" s="156">
        <v>1</v>
      </c>
      <c r="F34" s="159">
        <f t="shared" si="0"/>
        <v>0</v>
      </c>
      <c r="G34" s="160">
        <f t="shared" si="1"/>
        <v>0</v>
      </c>
      <c r="H34" s="160"/>
      <c r="I34" s="160">
        <f t="shared" si="2"/>
        <v>0</v>
      </c>
      <c r="J34" s="160"/>
      <c r="K34" s="160">
        <f t="shared" si="3"/>
        <v>0</v>
      </c>
      <c r="L34" s="160">
        <v>21</v>
      </c>
      <c r="M34" s="160">
        <f t="shared" si="4"/>
        <v>0</v>
      </c>
      <c r="N34" s="152">
        <v>0</v>
      </c>
      <c r="O34" s="152">
        <f t="shared" si="5"/>
        <v>0</v>
      </c>
      <c r="P34" s="152">
        <v>0</v>
      </c>
      <c r="Q34" s="152">
        <f t="shared" si="6"/>
        <v>0</v>
      </c>
      <c r="R34" s="152"/>
      <c r="S34" s="152"/>
      <c r="T34" s="153">
        <v>0.48899999999999999</v>
      </c>
      <c r="U34" s="152">
        <f t="shared" si="7"/>
        <v>0.49</v>
      </c>
      <c r="V34" s="148"/>
      <c r="W34" s="148"/>
      <c r="X34" s="148"/>
      <c r="Y34" s="148"/>
      <c r="Z34" s="148"/>
      <c r="AA34" s="148"/>
      <c r="AB34" s="148"/>
      <c r="AC34" s="148"/>
      <c r="AD34" s="148"/>
      <c r="AE34" s="148" t="s">
        <v>72</v>
      </c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x14ac:dyDescent="0.25">
      <c r="A35" s="202" t="s">
        <v>65</v>
      </c>
      <c r="B35" s="151" t="s">
        <v>35</v>
      </c>
      <c r="C35" s="177" t="s">
        <v>36</v>
      </c>
      <c r="D35" s="192"/>
      <c r="E35" s="157"/>
      <c r="F35" s="161"/>
      <c r="G35" s="161">
        <f>SUMIF(AE36:AE59,"&lt;&gt;NOR",G36:G59)</f>
        <v>0</v>
      </c>
      <c r="H35" s="161"/>
      <c r="I35" s="161">
        <f>SUM(I36:I59)</f>
        <v>0</v>
      </c>
      <c r="J35" s="161"/>
      <c r="K35" s="161">
        <f>SUM(K36:K59)</f>
        <v>0</v>
      </c>
      <c r="L35" s="161"/>
      <c r="M35" s="161">
        <f>SUM(M36:M59)</f>
        <v>0</v>
      </c>
      <c r="N35" s="154"/>
      <c r="O35" s="154">
        <f>SUM(O36:O59)</f>
        <v>0</v>
      </c>
      <c r="P35" s="154"/>
      <c r="Q35" s="154">
        <f>SUM(Q36:Q59)</f>
        <v>0</v>
      </c>
      <c r="R35" s="154"/>
      <c r="S35" s="154"/>
      <c r="T35" s="155"/>
      <c r="U35" s="154">
        <f>SUM(U36:U59)</f>
        <v>104.83</v>
      </c>
      <c r="AE35" t="s">
        <v>66</v>
      </c>
    </row>
    <row r="36" spans="1:60" outlineLevel="1" x14ac:dyDescent="0.25">
      <c r="A36" s="201">
        <v>27</v>
      </c>
      <c r="B36" s="150" t="s">
        <v>102</v>
      </c>
      <c r="C36" s="176" t="s">
        <v>219</v>
      </c>
      <c r="D36" s="191" t="s">
        <v>103</v>
      </c>
      <c r="E36" s="156">
        <v>32.549999999999997</v>
      </c>
      <c r="F36" s="159">
        <f>H36+J36</f>
        <v>0</v>
      </c>
      <c r="G36" s="160">
        <f>ROUND(E36*F36,2)</f>
        <v>0</v>
      </c>
      <c r="H36" s="160"/>
      <c r="I36" s="160">
        <f>ROUND(E36*H36,2)</f>
        <v>0</v>
      </c>
      <c r="J36" s="160"/>
      <c r="K36" s="160">
        <f>ROUND(E36*J36,2)</f>
        <v>0</v>
      </c>
      <c r="L36" s="160">
        <v>21</v>
      </c>
      <c r="M36" s="160">
        <f>G36*(1+L36/100)</f>
        <v>0</v>
      </c>
      <c r="N36" s="152">
        <v>0</v>
      </c>
      <c r="O36" s="152">
        <f>ROUND(E36*N36,5)</f>
        <v>0</v>
      </c>
      <c r="P36" s="152">
        <v>0</v>
      </c>
      <c r="Q36" s="152">
        <f>ROUND(E36*P36,5)</f>
        <v>0</v>
      </c>
      <c r="R36" s="152"/>
      <c r="S36" s="152"/>
      <c r="T36" s="153">
        <v>0</v>
      </c>
      <c r="U36" s="152">
        <f>ROUND(E36*T36,2)</f>
        <v>0</v>
      </c>
      <c r="V36" s="148"/>
      <c r="W36" s="148"/>
      <c r="X36" s="148"/>
      <c r="Y36" s="148"/>
      <c r="Z36" s="148"/>
      <c r="AA36" s="148"/>
      <c r="AB36" s="148"/>
      <c r="AC36" s="148"/>
      <c r="AD36" s="148"/>
      <c r="AE36" s="148" t="s">
        <v>69</v>
      </c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5">
      <c r="A37" s="201"/>
      <c r="B37" s="150"/>
      <c r="C37" s="178" t="s">
        <v>104</v>
      </c>
      <c r="D37" s="193"/>
      <c r="E37" s="158">
        <v>32.549999999999997</v>
      </c>
      <c r="F37" s="160"/>
      <c r="G37" s="160"/>
      <c r="H37" s="160"/>
      <c r="I37" s="160"/>
      <c r="J37" s="160"/>
      <c r="K37" s="160"/>
      <c r="L37" s="160"/>
      <c r="M37" s="160"/>
      <c r="N37" s="152"/>
      <c r="O37" s="152"/>
      <c r="P37" s="152"/>
      <c r="Q37" s="152"/>
      <c r="R37" s="152"/>
      <c r="S37" s="152"/>
      <c r="T37" s="153"/>
      <c r="U37" s="152"/>
      <c r="V37" s="148"/>
      <c r="W37" s="148"/>
      <c r="X37" s="148"/>
      <c r="Y37" s="148"/>
      <c r="Z37" s="148"/>
      <c r="AA37" s="148"/>
      <c r="AB37" s="148"/>
      <c r="AC37" s="148"/>
      <c r="AD37" s="148"/>
      <c r="AE37" s="148" t="s">
        <v>105</v>
      </c>
      <c r="AF37" s="148">
        <v>0</v>
      </c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5">
      <c r="A38" s="201">
        <v>28</v>
      </c>
      <c r="B38" s="150" t="s">
        <v>102</v>
      </c>
      <c r="C38" s="176" t="s">
        <v>220</v>
      </c>
      <c r="D38" s="191" t="s">
        <v>103</v>
      </c>
      <c r="E38" s="156">
        <v>106.05</v>
      </c>
      <c r="F38" s="159">
        <f>H38+J38</f>
        <v>0</v>
      </c>
      <c r="G38" s="160">
        <f>ROUND(E38*F38,2)</f>
        <v>0</v>
      </c>
      <c r="H38" s="160"/>
      <c r="I38" s="160">
        <f>ROUND(E38*H38,2)</f>
        <v>0</v>
      </c>
      <c r="J38" s="160"/>
      <c r="K38" s="160">
        <f>ROUND(E38*J38,2)</f>
        <v>0</v>
      </c>
      <c r="L38" s="160">
        <v>21</v>
      </c>
      <c r="M38" s="160">
        <f>G38*(1+L38/100)</f>
        <v>0</v>
      </c>
      <c r="N38" s="152">
        <v>0</v>
      </c>
      <c r="O38" s="152">
        <f>ROUND(E38*N38,5)</f>
        <v>0</v>
      </c>
      <c r="P38" s="152">
        <v>0</v>
      </c>
      <c r="Q38" s="152">
        <f>ROUND(E38*P38,5)</f>
        <v>0</v>
      </c>
      <c r="R38" s="152"/>
      <c r="S38" s="152"/>
      <c r="T38" s="153">
        <v>0</v>
      </c>
      <c r="U38" s="152">
        <f>ROUND(E38*T38,2)</f>
        <v>0</v>
      </c>
      <c r="V38" s="148"/>
      <c r="W38" s="148"/>
      <c r="X38" s="148"/>
      <c r="Y38" s="148"/>
      <c r="Z38" s="148"/>
      <c r="AA38" s="148"/>
      <c r="AB38" s="148"/>
      <c r="AC38" s="148"/>
      <c r="AD38" s="148"/>
      <c r="AE38" s="148" t="s">
        <v>69</v>
      </c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5">
      <c r="A39" s="201"/>
      <c r="B39" s="150"/>
      <c r="C39" s="178" t="s">
        <v>106</v>
      </c>
      <c r="D39" s="193"/>
      <c r="E39" s="158">
        <v>106.05</v>
      </c>
      <c r="F39" s="160"/>
      <c r="G39" s="160"/>
      <c r="H39" s="160"/>
      <c r="I39" s="160"/>
      <c r="J39" s="160"/>
      <c r="K39" s="160"/>
      <c r="L39" s="160"/>
      <c r="M39" s="160"/>
      <c r="N39" s="152"/>
      <c r="O39" s="152"/>
      <c r="P39" s="152"/>
      <c r="Q39" s="152"/>
      <c r="R39" s="152"/>
      <c r="S39" s="152"/>
      <c r="T39" s="153"/>
      <c r="U39" s="152"/>
      <c r="V39" s="148"/>
      <c r="W39" s="148"/>
      <c r="X39" s="148"/>
      <c r="Y39" s="148"/>
      <c r="Z39" s="148"/>
      <c r="AA39" s="148"/>
      <c r="AB39" s="148"/>
      <c r="AC39" s="148"/>
      <c r="AD39" s="148"/>
      <c r="AE39" s="148" t="s">
        <v>105</v>
      </c>
      <c r="AF39" s="148">
        <v>0</v>
      </c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5">
      <c r="A40" s="201">
        <v>29</v>
      </c>
      <c r="B40" s="150" t="s">
        <v>107</v>
      </c>
      <c r="C40" s="176" t="s">
        <v>221</v>
      </c>
      <c r="D40" s="191" t="s">
        <v>103</v>
      </c>
      <c r="E40" s="156">
        <v>95.55</v>
      </c>
      <c r="F40" s="159">
        <f>H40+J40</f>
        <v>0</v>
      </c>
      <c r="G40" s="160">
        <f>ROUND(E40*F40,2)</f>
        <v>0</v>
      </c>
      <c r="H40" s="160"/>
      <c r="I40" s="160">
        <f>ROUND(E40*H40,2)</f>
        <v>0</v>
      </c>
      <c r="J40" s="160"/>
      <c r="K40" s="160">
        <f>ROUND(E40*J40,2)</f>
        <v>0</v>
      </c>
      <c r="L40" s="160">
        <v>21</v>
      </c>
      <c r="M40" s="160">
        <f>G40*(1+L40/100)</f>
        <v>0</v>
      </c>
      <c r="N40" s="152">
        <v>0</v>
      </c>
      <c r="O40" s="152">
        <f>ROUND(E40*N40,5)</f>
        <v>0</v>
      </c>
      <c r="P40" s="152">
        <v>0</v>
      </c>
      <c r="Q40" s="152">
        <f>ROUND(E40*P40,5)</f>
        <v>0</v>
      </c>
      <c r="R40" s="152"/>
      <c r="S40" s="152"/>
      <c r="T40" s="153">
        <v>0</v>
      </c>
      <c r="U40" s="152">
        <f>ROUND(E40*T40,2)</f>
        <v>0</v>
      </c>
      <c r="V40" s="148"/>
      <c r="W40" s="148"/>
      <c r="X40" s="148"/>
      <c r="Y40" s="148"/>
      <c r="Z40" s="148"/>
      <c r="AA40" s="148"/>
      <c r="AB40" s="148"/>
      <c r="AC40" s="148"/>
      <c r="AD40" s="148"/>
      <c r="AE40" s="148" t="s">
        <v>69</v>
      </c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5">
      <c r="A41" s="201"/>
      <c r="B41" s="150"/>
      <c r="C41" s="178" t="s">
        <v>108</v>
      </c>
      <c r="D41" s="193"/>
      <c r="E41" s="158">
        <v>95.55</v>
      </c>
      <c r="F41" s="160"/>
      <c r="G41" s="160"/>
      <c r="H41" s="160"/>
      <c r="I41" s="160"/>
      <c r="J41" s="160"/>
      <c r="K41" s="160"/>
      <c r="L41" s="160"/>
      <c r="M41" s="160"/>
      <c r="N41" s="152"/>
      <c r="O41" s="152"/>
      <c r="P41" s="152"/>
      <c r="Q41" s="152"/>
      <c r="R41" s="152"/>
      <c r="S41" s="152"/>
      <c r="T41" s="153"/>
      <c r="U41" s="152"/>
      <c r="V41" s="148"/>
      <c r="W41" s="148"/>
      <c r="X41" s="148"/>
      <c r="Y41" s="148"/>
      <c r="Z41" s="148"/>
      <c r="AA41" s="148"/>
      <c r="AB41" s="148"/>
      <c r="AC41" s="148"/>
      <c r="AD41" s="148"/>
      <c r="AE41" s="148" t="s">
        <v>105</v>
      </c>
      <c r="AF41" s="148">
        <v>0</v>
      </c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5">
      <c r="A42" s="201">
        <v>30</v>
      </c>
      <c r="B42" s="150" t="s">
        <v>107</v>
      </c>
      <c r="C42" s="176" t="s">
        <v>222</v>
      </c>
      <c r="D42" s="191" t="s">
        <v>103</v>
      </c>
      <c r="E42" s="156">
        <v>101.85</v>
      </c>
      <c r="F42" s="159">
        <f>H42+J42</f>
        <v>0</v>
      </c>
      <c r="G42" s="160">
        <f>ROUND(E42*F42,2)</f>
        <v>0</v>
      </c>
      <c r="H42" s="160"/>
      <c r="I42" s="160">
        <f>ROUND(E42*H42,2)</f>
        <v>0</v>
      </c>
      <c r="J42" s="160"/>
      <c r="K42" s="160">
        <f>ROUND(E42*J42,2)</f>
        <v>0</v>
      </c>
      <c r="L42" s="160">
        <v>21</v>
      </c>
      <c r="M42" s="160">
        <f>G42*(1+L42/100)</f>
        <v>0</v>
      </c>
      <c r="N42" s="152">
        <v>0</v>
      </c>
      <c r="O42" s="152">
        <f>ROUND(E42*N42,5)</f>
        <v>0</v>
      </c>
      <c r="P42" s="152">
        <v>0</v>
      </c>
      <c r="Q42" s="152">
        <f>ROUND(E42*P42,5)</f>
        <v>0</v>
      </c>
      <c r="R42" s="152"/>
      <c r="S42" s="152"/>
      <c r="T42" s="153">
        <v>0</v>
      </c>
      <c r="U42" s="152">
        <f>ROUND(E42*T42,2)</f>
        <v>0</v>
      </c>
      <c r="V42" s="148"/>
      <c r="W42" s="148"/>
      <c r="X42" s="148"/>
      <c r="Y42" s="148"/>
      <c r="Z42" s="148"/>
      <c r="AA42" s="148"/>
      <c r="AB42" s="148"/>
      <c r="AC42" s="148"/>
      <c r="AD42" s="148"/>
      <c r="AE42" s="148" t="s">
        <v>69</v>
      </c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5">
      <c r="A43" s="201"/>
      <c r="B43" s="150"/>
      <c r="C43" s="178" t="s">
        <v>109</v>
      </c>
      <c r="D43" s="193"/>
      <c r="E43" s="158">
        <v>101.85</v>
      </c>
      <c r="F43" s="160"/>
      <c r="G43" s="160"/>
      <c r="H43" s="160"/>
      <c r="I43" s="160"/>
      <c r="J43" s="160"/>
      <c r="K43" s="160"/>
      <c r="L43" s="160"/>
      <c r="M43" s="160"/>
      <c r="N43" s="152"/>
      <c r="O43" s="152"/>
      <c r="P43" s="152"/>
      <c r="Q43" s="152"/>
      <c r="R43" s="152"/>
      <c r="S43" s="152"/>
      <c r="T43" s="153"/>
      <c r="U43" s="152"/>
      <c r="V43" s="148"/>
      <c r="W43" s="148"/>
      <c r="X43" s="148"/>
      <c r="Y43" s="148"/>
      <c r="Z43" s="148"/>
      <c r="AA43" s="148"/>
      <c r="AB43" s="148"/>
      <c r="AC43" s="148"/>
      <c r="AD43" s="148"/>
      <c r="AE43" s="148" t="s">
        <v>105</v>
      </c>
      <c r="AF43" s="148">
        <v>0</v>
      </c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5">
      <c r="A44" s="201">
        <v>31</v>
      </c>
      <c r="B44" s="150" t="s">
        <v>110</v>
      </c>
      <c r="C44" s="176" t="s">
        <v>223</v>
      </c>
      <c r="D44" s="191" t="s">
        <v>103</v>
      </c>
      <c r="E44" s="156">
        <v>10</v>
      </c>
      <c r="F44" s="159">
        <f>H44+J44</f>
        <v>0</v>
      </c>
      <c r="G44" s="160">
        <f>ROUND(E44*F44,2)</f>
        <v>0</v>
      </c>
      <c r="H44" s="160"/>
      <c r="I44" s="160">
        <f>ROUND(E44*H44,2)</f>
        <v>0</v>
      </c>
      <c r="J44" s="160"/>
      <c r="K44" s="160">
        <f>ROUND(E44*J44,2)</f>
        <v>0</v>
      </c>
      <c r="L44" s="160">
        <v>21</v>
      </c>
      <c r="M44" s="160">
        <f>G44*(1+L44/100)</f>
        <v>0</v>
      </c>
      <c r="N44" s="152">
        <v>0</v>
      </c>
      <c r="O44" s="152">
        <f>ROUND(E44*N44,5)</f>
        <v>0</v>
      </c>
      <c r="P44" s="152">
        <v>0</v>
      </c>
      <c r="Q44" s="152">
        <f>ROUND(E44*P44,5)</f>
        <v>0</v>
      </c>
      <c r="R44" s="152"/>
      <c r="S44" s="152"/>
      <c r="T44" s="153">
        <v>0</v>
      </c>
      <c r="U44" s="152">
        <f>ROUND(E44*T44,2)</f>
        <v>0</v>
      </c>
      <c r="V44" s="148"/>
      <c r="W44" s="148"/>
      <c r="X44" s="148"/>
      <c r="Y44" s="148"/>
      <c r="Z44" s="148"/>
      <c r="AA44" s="148"/>
      <c r="AB44" s="148"/>
      <c r="AC44" s="148"/>
      <c r="AD44" s="148"/>
      <c r="AE44" s="148" t="s">
        <v>69</v>
      </c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1" x14ac:dyDescent="0.25">
      <c r="A45" s="201">
        <v>32</v>
      </c>
      <c r="B45" s="150" t="s">
        <v>111</v>
      </c>
      <c r="C45" s="176" t="s">
        <v>224</v>
      </c>
      <c r="D45" s="191" t="s">
        <v>103</v>
      </c>
      <c r="E45" s="156">
        <v>10</v>
      </c>
      <c r="F45" s="159">
        <f>H45+J45</f>
        <v>0</v>
      </c>
      <c r="G45" s="160">
        <f>ROUND(E45*F45,2)</f>
        <v>0</v>
      </c>
      <c r="H45" s="160"/>
      <c r="I45" s="160">
        <f>ROUND(E45*H45,2)</f>
        <v>0</v>
      </c>
      <c r="J45" s="160"/>
      <c r="K45" s="160">
        <f>ROUND(E45*J45,2)</f>
        <v>0</v>
      </c>
      <c r="L45" s="160">
        <v>21</v>
      </c>
      <c r="M45" s="160">
        <f>G45*(1+L45/100)</f>
        <v>0</v>
      </c>
      <c r="N45" s="152">
        <v>0</v>
      </c>
      <c r="O45" s="152">
        <f>ROUND(E45*N45,5)</f>
        <v>0</v>
      </c>
      <c r="P45" s="152">
        <v>0</v>
      </c>
      <c r="Q45" s="152">
        <f>ROUND(E45*P45,5)</f>
        <v>0</v>
      </c>
      <c r="R45" s="152"/>
      <c r="S45" s="152"/>
      <c r="T45" s="153">
        <v>0</v>
      </c>
      <c r="U45" s="152">
        <f>ROUND(E45*T45,2)</f>
        <v>0</v>
      </c>
      <c r="V45" s="148"/>
      <c r="W45" s="148"/>
      <c r="X45" s="148"/>
      <c r="Y45" s="148"/>
      <c r="Z45" s="148"/>
      <c r="AA45" s="148"/>
      <c r="AB45" s="148"/>
      <c r="AC45" s="148"/>
      <c r="AD45" s="148"/>
      <c r="AE45" s="148" t="s">
        <v>72</v>
      </c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5">
      <c r="A46" s="201">
        <v>33</v>
      </c>
      <c r="B46" s="150" t="s">
        <v>112</v>
      </c>
      <c r="C46" s="176" t="s">
        <v>225</v>
      </c>
      <c r="D46" s="191" t="s">
        <v>103</v>
      </c>
      <c r="E46" s="156">
        <v>337</v>
      </c>
      <c r="F46" s="159">
        <f>H46+J46</f>
        <v>0</v>
      </c>
      <c r="G46" s="160">
        <f>ROUND(E46*F46,2)</f>
        <v>0</v>
      </c>
      <c r="H46" s="160"/>
      <c r="I46" s="160">
        <f>ROUND(E46*H46,2)</f>
        <v>0</v>
      </c>
      <c r="J46" s="160"/>
      <c r="K46" s="160">
        <f>ROUND(E46*J46,2)</f>
        <v>0</v>
      </c>
      <c r="L46" s="160">
        <v>21</v>
      </c>
      <c r="M46" s="160">
        <f>G46*(1+L46/100)</f>
        <v>0</v>
      </c>
      <c r="N46" s="152">
        <v>0</v>
      </c>
      <c r="O46" s="152">
        <f>ROUND(E46*N46,5)</f>
        <v>0</v>
      </c>
      <c r="P46" s="152">
        <v>0</v>
      </c>
      <c r="Q46" s="152">
        <f>ROUND(E46*P46,5)</f>
        <v>0</v>
      </c>
      <c r="R46" s="152"/>
      <c r="S46" s="152"/>
      <c r="T46" s="153">
        <v>3.2000000000000001E-2</v>
      </c>
      <c r="U46" s="152">
        <f>ROUND(E46*T46,2)</f>
        <v>10.78</v>
      </c>
      <c r="V46" s="148"/>
      <c r="W46" s="148"/>
      <c r="X46" s="148"/>
      <c r="Y46" s="148"/>
      <c r="Z46" s="148"/>
      <c r="AA46" s="148"/>
      <c r="AB46" s="148"/>
      <c r="AC46" s="148"/>
      <c r="AD46" s="148"/>
      <c r="AE46" s="148" t="s">
        <v>72</v>
      </c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5">
      <c r="A47" s="201"/>
      <c r="B47" s="150"/>
      <c r="C47" s="178" t="s">
        <v>113</v>
      </c>
      <c r="D47" s="193"/>
      <c r="E47" s="158">
        <v>337</v>
      </c>
      <c r="F47" s="160"/>
      <c r="G47" s="160"/>
      <c r="H47" s="160"/>
      <c r="I47" s="160"/>
      <c r="J47" s="160"/>
      <c r="K47" s="160"/>
      <c r="L47" s="160"/>
      <c r="M47" s="160"/>
      <c r="N47" s="152"/>
      <c r="O47" s="152"/>
      <c r="P47" s="152"/>
      <c r="Q47" s="152"/>
      <c r="R47" s="152"/>
      <c r="S47" s="152"/>
      <c r="T47" s="153"/>
      <c r="U47" s="152"/>
      <c r="V47" s="148"/>
      <c r="W47" s="148"/>
      <c r="X47" s="148"/>
      <c r="Y47" s="148"/>
      <c r="Z47" s="148"/>
      <c r="AA47" s="148"/>
      <c r="AB47" s="148"/>
      <c r="AC47" s="148"/>
      <c r="AD47" s="148"/>
      <c r="AE47" s="148" t="s">
        <v>105</v>
      </c>
      <c r="AF47" s="148">
        <v>0</v>
      </c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 x14ac:dyDescent="0.25">
      <c r="A48" s="201">
        <v>34</v>
      </c>
      <c r="B48" s="150" t="s">
        <v>114</v>
      </c>
      <c r="C48" s="176" t="s">
        <v>226</v>
      </c>
      <c r="D48" s="191" t="s">
        <v>103</v>
      </c>
      <c r="E48" s="156">
        <v>20</v>
      </c>
      <c r="F48" s="159">
        <f t="shared" ref="F48:F59" si="8">H48+J48</f>
        <v>0</v>
      </c>
      <c r="G48" s="160">
        <f t="shared" ref="G48:G59" si="9">ROUND(E48*F48,2)</f>
        <v>0</v>
      </c>
      <c r="H48" s="160"/>
      <c r="I48" s="160">
        <f t="shared" ref="I48:I59" si="10">ROUND(E48*H48,2)</f>
        <v>0</v>
      </c>
      <c r="J48" s="160"/>
      <c r="K48" s="160">
        <f t="shared" ref="K48:K59" si="11">ROUND(E48*J48,2)</f>
        <v>0</v>
      </c>
      <c r="L48" s="160">
        <v>21</v>
      </c>
      <c r="M48" s="160">
        <f t="shared" ref="M48:M59" si="12">G48*(1+L48/100)</f>
        <v>0</v>
      </c>
      <c r="N48" s="152">
        <v>0</v>
      </c>
      <c r="O48" s="152">
        <f t="shared" ref="O48:O59" si="13">ROUND(E48*N48,5)</f>
        <v>0</v>
      </c>
      <c r="P48" s="152">
        <v>0</v>
      </c>
      <c r="Q48" s="152">
        <f t="shared" ref="Q48:Q59" si="14">ROUND(E48*P48,5)</f>
        <v>0</v>
      </c>
      <c r="R48" s="152"/>
      <c r="S48" s="152"/>
      <c r="T48" s="153">
        <v>4.1000000000000002E-2</v>
      </c>
      <c r="U48" s="152">
        <f t="shared" ref="U48:U59" si="15">ROUND(E48*T48,2)</f>
        <v>0.82</v>
      </c>
      <c r="V48" s="148"/>
      <c r="W48" s="148"/>
      <c r="X48" s="148"/>
      <c r="Y48" s="148"/>
      <c r="Z48" s="148"/>
      <c r="AA48" s="148"/>
      <c r="AB48" s="148"/>
      <c r="AC48" s="148"/>
      <c r="AD48" s="148"/>
      <c r="AE48" s="148" t="s">
        <v>72</v>
      </c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5">
      <c r="A49" s="201">
        <v>35</v>
      </c>
      <c r="B49" s="150" t="s">
        <v>115</v>
      </c>
      <c r="C49" s="176" t="s">
        <v>227</v>
      </c>
      <c r="D49" s="191" t="s">
        <v>103</v>
      </c>
      <c r="E49" s="156">
        <v>33</v>
      </c>
      <c r="F49" s="159">
        <f t="shared" si="8"/>
        <v>0</v>
      </c>
      <c r="G49" s="160">
        <f t="shared" si="9"/>
        <v>0</v>
      </c>
      <c r="H49" s="160"/>
      <c r="I49" s="160">
        <f t="shared" si="10"/>
        <v>0</v>
      </c>
      <c r="J49" s="160"/>
      <c r="K49" s="160">
        <f t="shared" si="11"/>
        <v>0</v>
      </c>
      <c r="L49" s="160">
        <v>21</v>
      </c>
      <c r="M49" s="160">
        <f t="shared" si="12"/>
        <v>0</v>
      </c>
      <c r="N49" s="152">
        <v>0</v>
      </c>
      <c r="O49" s="152">
        <f t="shared" si="13"/>
        <v>0</v>
      </c>
      <c r="P49" s="152">
        <v>0</v>
      </c>
      <c r="Q49" s="152">
        <f t="shared" si="14"/>
        <v>0</v>
      </c>
      <c r="R49" s="152"/>
      <c r="S49" s="152"/>
      <c r="T49" s="153">
        <v>0</v>
      </c>
      <c r="U49" s="152">
        <f t="shared" si="15"/>
        <v>0</v>
      </c>
      <c r="V49" s="148"/>
      <c r="W49" s="148"/>
      <c r="X49" s="148"/>
      <c r="Y49" s="148"/>
      <c r="Z49" s="148"/>
      <c r="AA49" s="148"/>
      <c r="AB49" s="148"/>
      <c r="AC49" s="148"/>
      <c r="AD49" s="148"/>
      <c r="AE49" s="148" t="s">
        <v>69</v>
      </c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5">
      <c r="A50" s="201">
        <v>36</v>
      </c>
      <c r="B50" s="150" t="s">
        <v>115</v>
      </c>
      <c r="C50" s="176" t="s">
        <v>228</v>
      </c>
      <c r="D50" s="191" t="s">
        <v>103</v>
      </c>
      <c r="E50" s="156">
        <v>107</v>
      </c>
      <c r="F50" s="159">
        <f t="shared" si="8"/>
        <v>0</v>
      </c>
      <c r="G50" s="160">
        <f t="shared" si="9"/>
        <v>0</v>
      </c>
      <c r="H50" s="160"/>
      <c r="I50" s="160">
        <f t="shared" si="10"/>
        <v>0</v>
      </c>
      <c r="J50" s="160"/>
      <c r="K50" s="160">
        <f t="shared" si="11"/>
        <v>0</v>
      </c>
      <c r="L50" s="160">
        <v>21</v>
      </c>
      <c r="M50" s="160">
        <f t="shared" si="12"/>
        <v>0</v>
      </c>
      <c r="N50" s="152">
        <v>0</v>
      </c>
      <c r="O50" s="152">
        <f t="shared" si="13"/>
        <v>0</v>
      </c>
      <c r="P50" s="152">
        <v>0</v>
      </c>
      <c r="Q50" s="152">
        <f t="shared" si="14"/>
        <v>0</v>
      </c>
      <c r="R50" s="152"/>
      <c r="S50" s="152"/>
      <c r="T50" s="153">
        <v>0</v>
      </c>
      <c r="U50" s="152">
        <f t="shared" si="15"/>
        <v>0</v>
      </c>
      <c r="V50" s="148"/>
      <c r="W50" s="148"/>
      <c r="X50" s="148"/>
      <c r="Y50" s="148"/>
      <c r="Z50" s="148"/>
      <c r="AA50" s="148"/>
      <c r="AB50" s="148"/>
      <c r="AC50" s="148"/>
      <c r="AD50" s="148"/>
      <c r="AE50" s="148" t="s">
        <v>69</v>
      </c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 x14ac:dyDescent="0.25">
      <c r="A51" s="201">
        <v>37</v>
      </c>
      <c r="B51" s="150" t="s">
        <v>115</v>
      </c>
      <c r="C51" s="176" t="s">
        <v>229</v>
      </c>
      <c r="D51" s="191" t="s">
        <v>103</v>
      </c>
      <c r="E51" s="156">
        <v>96</v>
      </c>
      <c r="F51" s="159">
        <f t="shared" si="8"/>
        <v>0</v>
      </c>
      <c r="G51" s="160">
        <f t="shared" si="9"/>
        <v>0</v>
      </c>
      <c r="H51" s="160"/>
      <c r="I51" s="160">
        <f t="shared" si="10"/>
        <v>0</v>
      </c>
      <c r="J51" s="160"/>
      <c r="K51" s="160">
        <f t="shared" si="11"/>
        <v>0</v>
      </c>
      <c r="L51" s="160">
        <v>21</v>
      </c>
      <c r="M51" s="160">
        <f t="shared" si="12"/>
        <v>0</v>
      </c>
      <c r="N51" s="152">
        <v>0</v>
      </c>
      <c r="O51" s="152">
        <f t="shared" si="13"/>
        <v>0</v>
      </c>
      <c r="P51" s="152">
        <v>0</v>
      </c>
      <c r="Q51" s="152">
        <f t="shared" si="14"/>
        <v>0</v>
      </c>
      <c r="R51" s="152"/>
      <c r="S51" s="152"/>
      <c r="T51" s="153">
        <v>0</v>
      </c>
      <c r="U51" s="152">
        <f t="shared" si="15"/>
        <v>0</v>
      </c>
      <c r="V51" s="148"/>
      <c r="W51" s="148"/>
      <c r="X51" s="148"/>
      <c r="Y51" s="148"/>
      <c r="Z51" s="148"/>
      <c r="AA51" s="148"/>
      <c r="AB51" s="148"/>
      <c r="AC51" s="148"/>
      <c r="AD51" s="148"/>
      <c r="AE51" s="148" t="s">
        <v>69</v>
      </c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5">
      <c r="A52" s="201">
        <v>38</v>
      </c>
      <c r="B52" s="150" t="s">
        <v>115</v>
      </c>
      <c r="C52" s="176" t="s">
        <v>230</v>
      </c>
      <c r="D52" s="191" t="s">
        <v>103</v>
      </c>
      <c r="E52" s="156">
        <v>102</v>
      </c>
      <c r="F52" s="159">
        <f t="shared" si="8"/>
        <v>0</v>
      </c>
      <c r="G52" s="160">
        <f t="shared" si="9"/>
        <v>0</v>
      </c>
      <c r="H52" s="160"/>
      <c r="I52" s="160">
        <f t="shared" si="10"/>
        <v>0</v>
      </c>
      <c r="J52" s="160"/>
      <c r="K52" s="160">
        <f t="shared" si="11"/>
        <v>0</v>
      </c>
      <c r="L52" s="160">
        <v>21</v>
      </c>
      <c r="M52" s="160">
        <f t="shared" si="12"/>
        <v>0</v>
      </c>
      <c r="N52" s="152">
        <v>0</v>
      </c>
      <c r="O52" s="152">
        <f t="shared" si="13"/>
        <v>0</v>
      </c>
      <c r="P52" s="152">
        <v>0</v>
      </c>
      <c r="Q52" s="152">
        <f t="shared" si="14"/>
        <v>0</v>
      </c>
      <c r="R52" s="152"/>
      <c r="S52" s="152"/>
      <c r="T52" s="153">
        <v>0</v>
      </c>
      <c r="U52" s="152">
        <f t="shared" si="15"/>
        <v>0</v>
      </c>
      <c r="V52" s="148"/>
      <c r="W52" s="148"/>
      <c r="X52" s="148"/>
      <c r="Y52" s="148"/>
      <c r="Z52" s="148"/>
      <c r="AA52" s="148"/>
      <c r="AB52" s="148"/>
      <c r="AC52" s="148"/>
      <c r="AD52" s="148"/>
      <c r="AE52" s="148" t="s">
        <v>69</v>
      </c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5">
      <c r="A53" s="201">
        <v>39</v>
      </c>
      <c r="B53" s="150" t="s">
        <v>116</v>
      </c>
      <c r="C53" s="176" t="s">
        <v>231</v>
      </c>
      <c r="D53" s="191" t="s">
        <v>103</v>
      </c>
      <c r="E53" s="156">
        <v>10</v>
      </c>
      <c r="F53" s="159">
        <f t="shared" si="8"/>
        <v>0</v>
      </c>
      <c r="G53" s="160">
        <f t="shared" si="9"/>
        <v>0</v>
      </c>
      <c r="H53" s="160"/>
      <c r="I53" s="160">
        <f t="shared" si="10"/>
        <v>0</v>
      </c>
      <c r="J53" s="160"/>
      <c r="K53" s="160">
        <f t="shared" si="11"/>
        <v>0</v>
      </c>
      <c r="L53" s="160">
        <v>21</v>
      </c>
      <c r="M53" s="160">
        <f t="shared" si="12"/>
        <v>0</v>
      </c>
      <c r="N53" s="152">
        <v>0</v>
      </c>
      <c r="O53" s="152">
        <f t="shared" si="13"/>
        <v>0</v>
      </c>
      <c r="P53" s="152">
        <v>0</v>
      </c>
      <c r="Q53" s="152">
        <f t="shared" si="14"/>
        <v>0</v>
      </c>
      <c r="R53" s="152"/>
      <c r="S53" s="152"/>
      <c r="T53" s="153">
        <v>0</v>
      </c>
      <c r="U53" s="152">
        <f t="shared" si="15"/>
        <v>0</v>
      </c>
      <c r="V53" s="148"/>
      <c r="W53" s="148"/>
      <c r="X53" s="148"/>
      <c r="Y53" s="148"/>
      <c r="Z53" s="148"/>
      <c r="AA53" s="148"/>
      <c r="AB53" s="148"/>
      <c r="AC53" s="148"/>
      <c r="AD53" s="148"/>
      <c r="AE53" s="148" t="s">
        <v>69</v>
      </c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5">
      <c r="A54" s="201">
        <v>40</v>
      </c>
      <c r="B54" s="150" t="s">
        <v>116</v>
      </c>
      <c r="C54" s="176" t="s">
        <v>232</v>
      </c>
      <c r="D54" s="191" t="s">
        <v>103</v>
      </c>
      <c r="E54" s="156">
        <v>10</v>
      </c>
      <c r="F54" s="159">
        <f t="shared" si="8"/>
        <v>0</v>
      </c>
      <c r="G54" s="160">
        <f t="shared" si="9"/>
        <v>0</v>
      </c>
      <c r="H54" s="160"/>
      <c r="I54" s="160">
        <f t="shared" si="10"/>
        <v>0</v>
      </c>
      <c r="J54" s="160"/>
      <c r="K54" s="160">
        <f t="shared" si="11"/>
        <v>0</v>
      </c>
      <c r="L54" s="160">
        <v>21</v>
      </c>
      <c r="M54" s="160">
        <f t="shared" si="12"/>
        <v>0</v>
      </c>
      <c r="N54" s="152">
        <v>0</v>
      </c>
      <c r="O54" s="152">
        <f t="shared" si="13"/>
        <v>0</v>
      </c>
      <c r="P54" s="152">
        <v>0</v>
      </c>
      <c r="Q54" s="152">
        <f t="shared" si="14"/>
        <v>0</v>
      </c>
      <c r="R54" s="152"/>
      <c r="S54" s="152"/>
      <c r="T54" s="153">
        <v>0</v>
      </c>
      <c r="U54" s="152">
        <f t="shared" si="15"/>
        <v>0</v>
      </c>
      <c r="V54" s="148"/>
      <c r="W54" s="148"/>
      <c r="X54" s="148"/>
      <c r="Y54" s="148"/>
      <c r="Z54" s="148"/>
      <c r="AA54" s="148"/>
      <c r="AB54" s="148"/>
      <c r="AC54" s="148"/>
      <c r="AD54" s="148"/>
      <c r="AE54" s="148" t="s">
        <v>69</v>
      </c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5">
      <c r="A55" s="201">
        <v>41</v>
      </c>
      <c r="B55" s="150" t="s">
        <v>117</v>
      </c>
      <c r="C55" s="176" t="s">
        <v>233</v>
      </c>
      <c r="D55" s="191" t="s">
        <v>103</v>
      </c>
      <c r="E55" s="156">
        <v>357</v>
      </c>
      <c r="F55" s="159">
        <f t="shared" si="8"/>
        <v>0</v>
      </c>
      <c r="G55" s="160">
        <f t="shared" si="9"/>
        <v>0</v>
      </c>
      <c r="H55" s="160"/>
      <c r="I55" s="160">
        <f t="shared" si="10"/>
        <v>0</v>
      </c>
      <c r="J55" s="160"/>
      <c r="K55" s="160">
        <f t="shared" si="11"/>
        <v>0</v>
      </c>
      <c r="L55" s="160">
        <v>21</v>
      </c>
      <c r="M55" s="160">
        <f t="shared" si="12"/>
        <v>0</v>
      </c>
      <c r="N55" s="152">
        <v>0</v>
      </c>
      <c r="O55" s="152">
        <f t="shared" si="13"/>
        <v>0</v>
      </c>
      <c r="P55" s="152">
        <v>0</v>
      </c>
      <c r="Q55" s="152">
        <f t="shared" si="14"/>
        <v>0</v>
      </c>
      <c r="R55" s="152"/>
      <c r="S55" s="152"/>
      <c r="T55" s="153">
        <v>0.255</v>
      </c>
      <c r="U55" s="152">
        <f t="shared" si="15"/>
        <v>91.04</v>
      </c>
      <c r="V55" s="148"/>
      <c r="W55" s="148"/>
      <c r="X55" s="148"/>
      <c r="Y55" s="148"/>
      <c r="Z55" s="148"/>
      <c r="AA55" s="148"/>
      <c r="AB55" s="148"/>
      <c r="AC55" s="148"/>
      <c r="AD55" s="148"/>
      <c r="AE55" s="148" t="s">
        <v>72</v>
      </c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5">
      <c r="A56" s="201">
        <v>42</v>
      </c>
      <c r="B56" s="150" t="s">
        <v>118</v>
      </c>
      <c r="C56" s="176" t="s">
        <v>234</v>
      </c>
      <c r="D56" s="191" t="s">
        <v>119</v>
      </c>
      <c r="E56" s="156">
        <v>90</v>
      </c>
      <c r="F56" s="159">
        <f t="shared" si="8"/>
        <v>0</v>
      </c>
      <c r="G56" s="160">
        <f t="shared" si="9"/>
        <v>0</v>
      </c>
      <c r="H56" s="160"/>
      <c r="I56" s="160">
        <f t="shared" si="10"/>
        <v>0</v>
      </c>
      <c r="J56" s="160"/>
      <c r="K56" s="160">
        <f t="shared" si="11"/>
        <v>0</v>
      </c>
      <c r="L56" s="160">
        <v>21</v>
      </c>
      <c r="M56" s="160">
        <f t="shared" si="12"/>
        <v>0</v>
      </c>
      <c r="N56" s="152">
        <v>0</v>
      </c>
      <c r="O56" s="152">
        <f t="shared" si="13"/>
        <v>0</v>
      </c>
      <c r="P56" s="152">
        <v>0</v>
      </c>
      <c r="Q56" s="152">
        <f t="shared" si="14"/>
        <v>0</v>
      </c>
      <c r="R56" s="152"/>
      <c r="S56" s="152"/>
      <c r="T56" s="153">
        <v>0</v>
      </c>
      <c r="U56" s="152">
        <f t="shared" si="15"/>
        <v>0</v>
      </c>
      <c r="V56" s="148"/>
      <c r="W56" s="148"/>
      <c r="X56" s="148"/>
      <c r="Y56" s="148"/>
      <c r="Z56" s="148"/>
      <c r="AA56" s="148"/>
      <c r="AB56" s="148"/>
      <c r="AC56" s="148"/>
      <c r="AD56" s="148"/>
      <c r="AE56" s="148" t="s">
        <v>72</v>
      </c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5">
      <c r="A57" s="201">
        <v>43</v>
      </c>
      <c r="B57" s="150" t="s">
        <v>120</v>
      </c>
      <c r="C57" s="176" t="s">
        <v>235</v>
      </c>
      <c r="D57" s="191" t="s">
        <v>121</v>
      </c>
      <c r="E57" s="156">
        <v>1</v>
      </c>
      <c r="F57" s="159">
        <f t="shared" si="8"/>
        <v>0</v>
      </c>
      <c r="G57" s="160">
        <f t="shared" si="9"/>
        <v>0</v>
      </c>
      <c r="H57" s="160"/>
      <c r="I57" s="160">
        <f t="shared" si="10"/>
        <v>0</v>
      </c>
      <c r="J57" s="160"/>
      <c r="K57" s="160">
        <f t="shared" si="11"/>
        <v>0</v>
      </c>
      <c r="L57" s="160">
        <v>21</v>
      </c>
      <c r="M57" s="160">
        <f t="shared" si="12"/>
        <v>0</v>
      </c>
      <c r="N57" s="152">
        <v>0</v>
      </c>
      <c r="O57" s="152">
        <f t="shared" si="13"/>
        <v>0</v>
      </c>
      <c r="P57" s="152">
        <v>0</v>
      </c>
      <c r="Q57" s="152">
        <f t="shared" si="14"/>
        <v>0</v>
      </c>
      <c r="R57" s="152"/>
      <c r="S57" s="152"/>
      <c r="T57" s="153">
        <v>0</v>
      </c>
      <c r="U57" s="152">
        <f t="shared" si="15"/>
        <v>0</v>
      </c>
      <c r="V57" s="148"/>
      <c r="W57" s="148"/>
      <c r="X57" s="148"/>
      <c r="Y57" s="148"/>
      <c r="Z57" s="148"/>
      <c r="AA57" s="148"/>
      <c r="AB57" s="148"/>
      <c r="AC57" s="148"/>
      <c r="AD57" s="148"/>
      <c r="AE57" s="148" t="s">
        <v>72</v>
      </c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5">
      <c r="A58" s="201">
        <v>44</v>
      </c>
      <c r="B58" s="150" t="s">
        <v>122</v>
      </c>
      <c r="C58" s="176" t="s">
        <v>236</v>
      </c>
      <c r="D58" s="191" t="s">
        <v>100</v>
      </c>
      <c r="E58" s="156">
        <v>0.5</v>
      </c>
      <c r="F58" s="159">
        <f t="shared" si="8"/>
        <v>0</v>
      </c>
      <c r="G58" s="160">
        <f t="shared" si="9"/>
        <v>0</v>
      </c>
      <c r="H58" s="160"/>
      <c r="I58" s="160">
        <f t="shared" si="10"/>
        <v>0</v>
      </c>
      <c r="J58" s="160"/>
      <c r="K58" s="160">
        <f t="shared" si="11"/>
        <v>0</v>
      </c>
      <c r="L58" s="160">
        <v>21</v>
      </c>
      <c r="M58" s="160">
        <f t="shared" si="12"/>
        <v>0</v>
      </c>
      <c r="N58" s="152">
        <v>0</v>
      </c>
      <c r="O58" s="152">
        <f t="shared" si="13"/>
        <v>0</v>
      </c>
      <c r="P58" s="152">
        <v>0</v>
      </c>
      <c r="Q58" s="152">
        <f t="shared" si="14"/>
        <v>0</v>
      </c>
      <c r="R58" s="152"/>
      <c r="S58" s="152"/>
      <c r="T58" s="153">
        <v>3.5630000000000002</v>
      </c>
      <c r="U58" s="152">
        <f t="shared" si="15"/>
        <v>1.78</v>
      </c>
      <c r="V58" s="148"/>
      <c r="W58" s="148"/>
      <c r="X58" s="148"/>
      <c r="Y58" s="148"/>
      <c r="Z58" s="148"/>
      <c r="AA58" s="148"/>
      <c r="AB58" s="148"/>
      <c r="AC58" s="148"/>
      <c r="AD58" s="148"/>
      <c r="AE58" s="148" t="s">
        <v>72</v>
      </c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25">
      <c r="A59" s="201">
        <v>45</v>
      </c>
      <c r="B59" s="150" t="s">
        <v>123</v>
      </c>
      <c r="C59" s="176" t="s">
        <v>237</v>
      </c>
      <c r="D59" s="191" t="s">
        <v>100</v>
      </c>
      <c r="E59" s="156">
        <v>0.5</v>
      </c>
      <c r="F59" s="159">
        <f t="shared" si="8"/>
        <v>0</v>
      </c>
      <c r="G59" s="160">
        <f t="shared" si="9"/>
        <v>0</v>
      </c>
      <c r="H59" s="160"/>
      <c r="I59" s="160">
        <f t="shared" si="10"/>
        <v>0</v>
      </c>
      <c r="J59" s="160"/>
      <c r="K59" s="160">
        <f t="shared" si="11"/>
        <v>0</v>
      </c>
      <c r="L59" s="160">
        <v>21</v>
      </c>
      <c r="M59" s="160">
        <f t="shared" si="12"/>
        <v>0</v>
      </c>
      <c r="N59" s="152">
        <v>0</v>
      </c>
      <c r="O59" s="152">
        <f t="shared" si="13"/>
        <v>0</v>
      </c>
      <c r="P59" s="152">
        <v>0</v>
      </c>
      <c r="Q59" s="152">
        <f t="shared" si="14"/>
        <v>0</v>
      </c>
      <c r="R59" s="152"/>
      <c r="S59" s="152"/>
      <c r="T59" s="153">
        <v>0.81599999999999995</v>
      </c>
      <c r="U59" s="152">
        <f t="shared" si="15"/>
        <v>0.41</v>
      </c>
      <c r="V59" s="148"/>
      <c r="W59" s="148"/>
      <c r="X59" s="148"/>
      <c r="Y59" s="148"/>
      <c r="Z59" s="148"/>
      <c r="AA59" s="148"/>
      <c r="AB59" s="148"/>
      <c r="AC59" s="148"/>
      <c r="AD59" s="148"/>
      <c r="AE59" s="148" t="s">
        <v>72</v>
      </c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x14ac:dyDescent="0.25">
      <c r="A60" s="202" t="s">
        <v>65</v>
      </c>
      <c r="B60" s="151" t="s">
        <v>37</v>
      </c>
      <c r="C60" s="177" t="s">
        <v>189</v>
      </c>
      <c r="D60" s="192"/>
      <c r="E60" s="157"/>
      <c r="F60" s="161"/>
      <c r="G60" s="161">
        <f>SUMIF(AE61:AE80,"&lt;&gt;NOR",G61:G80)</f>
        <v>0</v>
      </c>
      <c r="H60" s="161"/>
      <c r="I60" s="161">
        <f>SUM(I61:I80)</f>
        <v>0</v>
      </c>
      <c r="J60" s="161"/>
      <c r="K60" s="161">
        <f>SUM(K61:K80)</f>
        <v>0</v>
      </c>
      <c r="L60" s="161"/>
      <c r="M60" s="161">
        <f>SUM(M61:M80)</f>
        <v>0</v>
      </c>
      <c r="N60" s="154"/>
      <c r="O60" s="154">
        <f>SUM(O61:O80)</f>
        <v>5.0990000000000008E-2</v>
      </c>
      <c r="P60" s="154"/>
      <c r="Q60" s="154">
        <f>SUM(Q61:Q80)</f>
        <v>0</v>
      </c>
      <c r="R60" s="154"/>
      <c r="S60" s="154"/>
      <c r="T60" s="155"/>
      <c r="U60" s="154">
        <f>SUM(U61:U80)</f>
        <v>16.950000000000003</v>
      </c>
      <c r="AE60" t="s">
        <v>66</v>
      </c>
    </row>
    <row r="61" spans="1:60" outlineLevel="1" x14ac:dyDescent="0.25">
      <c r="A61" s="201">
        <v>46</v>
      </c>
      <c r="B61" s="150" t="s">
        <v>124</v>
      </c>
      <c r="C61" s="176" t="s">
        <v>238</v>
      </c>
      <c r="D61" s="191" t="s">
        <v>81</v>
      </c>
      <c r="E61" s="156">
        <v>3</v>
      </c>
      <c r="F61" s="159">
        <f t="shared" ref="F61:F80" si="16">H61+J61</f>
        <v>0</v>
      </c>
      <c r="G61" s="160">
        <f t="shared" ref="G61:G80" si="17">ROUND(E61*F61,2)</f>
        <v>0</v>
      </c>
      <c r="H61" s="160"/>
      <c r="I61" s="160">
        <f t="shared" ref="I61:I80" si="18">ROUND(E61*H61,2)</f>
        <v>0</v>
      </c>
      <c r="J61" s="160"/>
      <c r="K61" s="160">
        <f t="shared" ref="K61:K80" si="19">ROUND(E61*J61,2)</f>
        <v>0</v>
      </c>
      <c r="L61" s="160">
        <v>21</v>
      </c>
      <c r="M61" s="160">
        <f t="shared" ref="M61:M80" si="20">G61*(1+L61/100)</f>
        <v>0</v>
      </c>
      <c r="N61" s="152">
        <v>5.9999999999999995E-4</v>
      </c>
      <c r="O61" s="152">
        <f t="shared" ref="O61:O80" si="21">ROUND(E61*N61,5)</f>
        <v>1.8E-3</v>
      </c>
      <c r="P61" s="152">
        <v>0</v>
      </c>
      <c r="Q61" s="152">
        <f t="shared" ref="Q61:Q80" si="22">ROUND(E61*P61,5)</f>
        <v>0</v>
      </c>
      <c r="R61" s="152"/>
      <c r="S61" s="152"/>
      <c r="T61" s="153">
        <v>0.26900000000000002</v>
      </c>
      <c r="U61" s="152">
        <f t="shared" ref="U61:U80" si="23">ROUND(E61*T61,2)</f>
        <v>0.81</v>
      </c>
      <c r="V61" s="148"/>
      <c r="W61" s="148"/>
      <c r="X61" s="148"/>
      <c r="Y61" s="148"/>
      <c r="Z61" s="148"/>
      <c r="AA61" s="148"/>
      <c r="AB61" s="148"/>
      <c r="AC61" s="148"/>
      <c r="AD61" s="148"/>
      <c r="AE61" s="148" t="s">
        <v>72</v>
      </c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5">
      <c r="A62" s="201">
        <v>47</v>
      </c>
      <c r="B62" s="150" t="s">
        <v>125</v>
      </c>
      <c r="C62" s="176" t="s">
        <v>239</v>
      </c>
      <c r="D62" s="191" t="s">
        <v>81</v>
      </c>
      <c r="E62" s="156">
        <v>1</v>
      </c>
      <c r="F62" s="159">
        <f t="shared" si="16"/>
        <v>0</v>
      </c>
      <c r="G62" s="160">
        <f t="shared" si="17"/>
        <v>0</v>
      </c>
      <c r="H62" s="160"/>
      <c r="I62" s="160">
        <f t="shared" si="18"/>
        <v>0</v>
      </c>
      <c r="J62" s="160"/>
      <c r="K62" s="160">
        <f t="shared" si="19"/>
        <v>0</v>
      </c>
      <c r="L62" s="160">
        <v>21</v>
      </c>
      <c r="M62" s="160">
        <f t="shared" si="20"/>
        <v>0</v>
      </c>
      <c r="N62" s="152">
        <v>1E-3</v>
      </c>
      <c r="O62" s="152">
        <f t="shared" si="21"/>
        <v>1E-3</v>
      </c>
      <c r="P62" s="152">
        <v>0</v>
      </c>
      <c r="Q62" s="152">
        <f t="shared" si="22"/>
        <v>0</v>
      </c>
      <c r="R62" s="152"/>
      <c r="S62" s="152"/>
      <c r="T62" s="153">
        <v>0.42399999999999999</v>
      </c>
      <c r="U62" s="152">
        <f t="shared" si="23"/>
        <v>0.42</v>
      </c>
      <c r="V62" s="148"/>
      <c r="W62" s="148"/>
      <c r="X62" s="148"/>
      <c r="Y62" s="148"/>
      <c r="Z62" s="148"/>
      <c r="AA62" s="148"/>
      <c r="AB62" s="148"/>
      <c r="AC62" s="148"/>
      <c r="AD62" s="148"/>
      <c r="AE62" s="148" t="s">
        <v>72</v>
      </c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1" x14ac:dyDescent="0.25">
      <c r="A63" s="201">
        <v>48</v>
      </c>
      <c r="B63" s="150" t="s">
        <v>126</v>
      </c>
      <c r="C63" s="176" t="s">
        <v>240</v>
      </c>
      <c r="D63" s="191" t="s">
        <v>81</v>
      </c>
      <c r="E63" s="156">
        <v>2</v>
      </c>
      <c r="F63" s="159">
        <f t="shared" si="16"/>
        <v>0</v>
      </c>
      <c r="G63" s="160">
        <f t="shared" si="17"/>
        <v>0</v>
      </c>
      <c r="H63" s="160"/>
      <c r="I63" s="160">
        <f t="shared" si="18"/>
        <v>0</v>
      </c>
      <c r="J63" s="160"/>
      <c r="K63" s="160">
        <f t="shared" si="19"/>
        <v>0</v>
      </c>
      <c r="L63" s="160">
        <v>21</v>
      </c>
      <c r="M63" s="160">
        <f t="shared" si="20"/>
        <v>0</v>
      </c>
      <c r="N63" s="152">
        <v>0</v>
      </c>
      <c r="O63" s="152">
        <f t="shared" si="21"/>
        <v>0</v>
      </c>
      <c r="P63" s="152">
        <v>0</v>
      </c>
      <c r="Q63" s="152">
        <f t="shared" si="22"/>
        <v>0</v>
      </c>
      <c r="R63" s="152"/>
      <c r="S63" s="152"/>
      <c r="T63" s="153">
        <v>0.26900000000000002</v>
      </c>
      <c r="U63" s="152">
        <f t="shared" si="23"/>
        <v>0.54</v>
      </c>
      <c r="V63" s="148"/>
      <c r="W63" s="148"/>
      <c r="X63" s="148"/>
      <c r="Y63" s="148"/>
      <c r="Z63" s="148"/>
      <c r="AA63" s="148"/>
      <c r="AB63" s="148"/>
      <c r="AC63" s="148"/>
      <c r="AD63" s="148"/>
      <c r="AE63" s="148" t="s">
        <v>72</v>
      </c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ht="20.399999999999999" outlineLevel="1" x14ac:dyDescent="0.25">
      <c r="A64" s="201">
        <v>49</v>
      </c>
      <c r="B64" s="150" t="s">
        <v>127</v>
      </c>
      <c r="C64" s="176" t="s">
        <v>241</v>
      </c>
      <c r="D64" s="191" t="s">
        <v>81</v>
      </c>
      <c r="E64" s="156">
        <v>1</v>
      </c>
      <c r="F64" s="159">
        <f t="shared" si="16"/>
        <v>0</v>
      </c>
      <c r="G64" s="160">
        <f t="shared" si="17"/>
        <v>0</v>
      </c>
      <c r="H64" s="160"/>
      <c r="I64" s="160">
        <f t="shared" si="18"/>
        <v>0</v>
      </c>
      <c r="J64" s="160"/>
      <c r="K64" s="160">
        <f t="shared" si="19"/>
        <v>0</v>
      </c>
      <c r="L64" s="160">
        <v>21</v>
      </c>
      <c r="M64" s="160">
        <f t="shared" si="20"/>
        <v>0</v>
      </c>
      <c r="N64" s="152">
        <v>2.0000000000000001E-4</v>
      </c>
      <c r="O64" s="152">
        <f t="shared" si="21"/>
        <v>2.0000000000000001E-4</v>
      </c>
      <c r="P64" s="152">
        <v>0</v>
      </c>
      <c r="Q64" s="152">
        <f t="shared" si="22"/>
        <v>0</v>
      </c>
      <c r="R64" s="152"/>
      <c r="S64" s="152"/>
      <c r="T64" s="153">
        <v>0.20699999999999999</v>
      </c>
      <c r="U64" s="152">
        <f t="shared" si="23"/>
        <v>0.21</v>
      </c>
      <c r="V64" s="148"/>
      <c r="W64" s="148"/>
      <c r="X64" s="148"/>
      <c r="Y64" s="148"/>
      <c r="Z64" s="148"/>
      <c r="AA64" s="148"/>
      <c r="AB64" s="148"/>
      <c r="AC64" s="148"/>
      <c r="AD64" s="148"/>
      <c r="AE64" s="148" t="s">
        <v>72</v>
      </c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t="20.399999999999999" outlineLevel="1" x14ac:dyDescent="0.25">
      <c r="A65" s="201">
        <v>50</v>
      </c>
      <c r="B65" s="150" t="s">
        <v>128</v>
      </c>
      <c r="C65" s="176" t="s">
        <v>242</v>
      </c>
      <c r="D65" s="191" t="s">
        <v>81</v>
      </c>
      <c r="E65" s="156">
        <v>10</v>
      </c>
      <c r="F65" s="159">
        <f t="shared" si="16"/>
        <v>0</v>
      </c>
      <c r="G65" s="160">
        <f t="shared" si="17"/>
        <v>0</v>
      </c>
      <c r="H65" s="160"/>
      <c r="I65" s="160">
        <f t="shared" si="18"/>
        <v>0</v>
      </c>
      <c r="J65" s="160"/>
      <c r="K65" s="160">
        <f t="shared" si="19"/>
        <v>0</v>
      </c>
      <c r="L65" s="160">
        <v>21</v>
      </c>
      <c r="M65" s="160">
        <f t="shared" si="20"/>
        <v>0</v>
      </c>
      <c r="N65" s="152">
        <v>5.1999999999999995E-4</v>
      </c>
      <c r="O65" s="152">
        <f t="shared" si="21"/>
        <v>5.1999999999999998E-3</v>
      </c>
      <c r="P65" s="152">
        <v>0</v>
      </c>
      <c r="Q65" s="152">
        <f t="shared" si="22"/>
        <v>0</v>
      </c>
      <c r="R65" s="152"/>
      <c r="S65" s="152"/>
      <c r="T65" s="153">
        <v>0.26900000000000002</v>
      </c>
      <c r="U65" s="152">
        <f t="shared" si="23"/>
        <v>2.69</v>
      </c>
      <c r="V65" s="148"/>
      <c r="W65" s="148"/>
      <c r="X65" s="148"/>
      <c r="Y65" s="148"/>
      <c r="Z65" s="148"/>
      <c r="AA65" s="148"/>
      <c r="AB65" s="148"/>
      <c r="AC65" s="148"/>
      <c r="AD65" s="148"/>
      <c r="AE65" s="148" t="s">
        <v>72</v>
      </c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ht="20.399999999999999" outlineLevel="1" x14ac:dyDescent="0.25">
      <c r="A66" s="201">
        <v>51</v>
      </c>
      <c r="B66" s="150" t="s">
        <v>129</v>
      </c>
      <c r="C66" s="176" t="s">
        <v>243</v>
      </c>
      <c r="D66" s="191" t="s">
        <v>81</v>
      </c>
      <c r="E66" s="156">
        <v>5</v>
      </c>
      <c r="F66" s="159">
        <f t="shared" si="16"/>
        <v>0</v>
      </c>
      <c r="G66" s="160">
        <f t="shared" si="17"/>
        <v>0</v>
      </c>
      <c r="H66" s="160"/>
      <c r="I66" s="160">
        <f t="shared" si="18"/>
        <v>0</v>
      </c>
      <c r="J66" s="160"/>
      <c r="K66" s="160">
        <f t="shared" si="19"/>
        <v>0</v>
      </c>
      <c r="L66" s="160">
        <v>21</v>
      </c>
      <c r="M66" s="160">
        <f t="shared" si="20"/>
        <v>0</v>
      </c>
      <c r="N66" s="152">
        <v>1.24E-3</v>
      </c>
      <c r="O66" s="152">
        <f t="shared" si="21"/>
        <v>6.1999999999999998E-3</v>
      </c>
      <c r="P66" s="152">
        <v>0</v>
      </c>
      <c r="Q66" s="152">
        <f t="shared" si="22"/>
        <v>0</v>
      </c>
      <c r="R66" s="152"/>
      <c r="S66" s="152"/>
      <c r="T66" s="153">
        <v>0.42399999999999999</v>
      </c>
      <c r="U66" s="152">
        <f t="shared" si="23"/>
        <v>2.12</v>
      </c>
      <c r="V66" s="148"/>
      <c r="W66" s="148"/>
      <c r="X66" s="148"/>
      <c r="Y66" s="148"/>
      <c r="Z66" s="148"/>
      <c r="AA66" s="148"/>
      <c r="AB66" s="148"/>
      <c r="AC66" s="148"/>
      <c r="AD66" s="148"/>
      <c r="AE66" s="148" t="s">
        <v>72</v>
      </c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5.05" customHeight="1" outlineLevel="1" x14ac:dyDescent="0.25">
      <c r="A67" s="201">
        <v>52</v>
      </c>
      <c r="B67" s="150" t="s">
        <v>130</v>
      </c>
      <c r="C67" s="176" t="s">
        <v>244</v>
      </c>
      <c r="D67" s="191" t="s">
        <v>81</v>
      </c>
      <c r="E67" s="156">
        <v>1</v>
      </c>
      <c r="F67" s="159">
        <f t="shared" si="16"/>
        <v>0</v>
      </c>
      <c r="G67" s="160">
        <f t="shared" si="17"/>
        <v>0</v>
      </c>
      <c r="H67" s="160"/>
      <c r="I67" s="160">
        <f t="shared" si="18"/>
        <v>0</v>
      </c>
      <c r="J67" s="160"/>
      <c r="K67" s="160">
        <f t="shared" si="19"/>
        <v>0</v>
      </c>
      <c r="L67" s="160">
        <v>21</v>
      </c>
      <c r="M67" s="160">
        <f t="shared" si="20"/>
        <v>0</v>
      </c>
      <c r="N67" s="152">
        <v>4.0000000000000002E-4</v>
      </c>
      <c r="O67" s="152">
        <f t="shared" si="21"/>
        <v>4.0000000000000002E-4</v>
      </c>
      <c r="P67" s="152">
        <v>0</v>
      </c>
      <c r="Q67" s="152">
        <f t="shared" si="22"/>
        <v>0</v>
      </c>
      <c r="R67" s="152"/>
      <c r="S67" s="152"/>
      <c r="T67" s="153">
        <v>0.114</v>
      </c>
      <c r="U67" s="152">
        <f t="shared" si="23"/>
        <v>0.11</v>
      </c>
      <c r="V67" s="148"/>
      <c r="W67" s="148"/>
      <c r="X67" s="148"/>
      <c r="Y67" s="148"/>
      <c r="Z67" s="148"/>
      <c r="AA67" s="148"/>
      <c r="AB67" s="148"/>
      <c r="AC67" s="148"/>
      <c r="AD67" s="148"/>
      <c r="AE67" s="148" t="s">
        <v>72</v>
      </c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ht="20.399999999999999" outlineLevel="1" x14ac:dyDescent="0.25">
      <c r="A68" s="201">
        <v>53</v>
      </c>
      <c r="B68" s="150" t="s">
        <v>131</v>
      </c>
      <c r="C68" s="176" t="s">
        <v>245</v>
      </c>
      <c r="D68" s="191" t="s">
        <v>81</v>
      </c>
      <c r="E68" s="156">
        <v>1</v>
      </c>
      <c r="F68" s="159">
        <f t="shared" si="16"/>
        <v>0</v>
      </c>
      <c r="G68" s="160">
        <f t="shared" si="17"/>
        <v>0</v>
      </c>
      <c r="H68" s="160"/>
      <c r="I68" s="160">
        <f t="shared" si="18"/>
        <v>0</v>
      </c>
      <c r="J68" s="160"/>
      <c r="K68" s="160">
        <f t="shared" si="19"/>
        <v>0</v>
      </c>
      <c r="L68" s="160">
        <v>21</v>
      </c>
      <c r="M68" s="160">
        <f t="shared" si="20"/>
        <v>0</v>
      </c>
      <c r="N68" s="152">
        <v>1.1999999999999999E-3</v>
      </c>
      <c r="O68" s="152">
        <f t="shared" si="21"/>
        <v>1.1999999999999999E-3</v>
      </c>
      <c r="P68" s="152">
        <v>0</v>
      </c>
      <c r="Q68" s="152">
        <f t="shared" si="22"/>
        <v>0</v>
      </c>
      <c r="R68" s="152"/>
      <c r="S68" s="152"/>
      <c r="T68" s="153">
        <v>6.2E-2</v>
      </c>
      <c r="U68" s="152">
        <f t="shared" si="23"/>
        <v>0.06</v>
      </c>
      <c r="V68" s="148"/>
      <c r="W68" s="148"/>
      <c r="X68" s="148"/>
      <c r="Y68" s="148"/>
      <c r="Z68" s="148"/>
      <c r="AA68" s="148"/>
      <c r="AB68" s="148"/>
      <c r="AC68" s="148"/>
      <c r="AD68" s="148"/>
      <c r="AE68" s="148" t="s">
        <v>72</v>
      </c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1" x14ac:dyDescent="0.25">
      <c r="A69" s="201">
        <v>54</v>
      </c>
      <c r="B69" s="150" t="s">
        <v>132</v>
      </c>
      <c r="C69" s="176" t="s">
        <v>246</v>
      </c>
      <c r="D69" s="191" t="s">
        <v>81</v>
      </c>
      <c r="E69" s="156">
        <v>1</v>
      </c>
      <c r="F69" s="159">
        <f t="shared" si="16"/>
        <v>0</v>
      </c>
      <c r="G69" s="160">
        <f t="shared" si="17"/>
        <v>0</v>
      </c>
      <c r="H69" s="160"/>
      <c r="I69" s="160">
        <f t="shared" si="18"/>
        <v>0</v>
      </c>
      <c r="J69" s="160"/>
      <c r="K69" s="160">
        <f t="shared" si="19"/>
        <v>0</v>
      </c>
      <c r="L69" s="160">
        <v>21</v>
      </c>
      <c r="M69" s="160">
        <f t="shared" si="20"/>
        <v>0</v>
      </c>
      <c r="N69" s="152">
        <v>1.1E-4</v>
      </c>
      <c r="O69" s="152">
        <f t="shared" si="21"/>
        <v>1.1E-4</v>
      </c>
      <c r="P69" s="152">
        <v>0</v>
      </c>
      <c r="Q69" s="152">
        <f t="shared" si="22"/>
        <v>0</v>
      </c>
      <c r="R69" s="152"/>
      <c r="S69" s="152"/>
      <c r="T69" s="153">
        <v>0.16500000000000001</v>
      </c>
      <c r="U69" s="152">
        <f t="shared" si="23"/>
        <v>0.17</v>
      </c>
      <c r="V69" s="148"/>
      <c r="W69" s="148"/>
      <c r="X69" s="148"/>
      <c r="Y69" s="148"/>
      <c r="Z69" s="148"/>
      <c r="AA69" s="148"/>
      <c r="AB69" s="148"/>
      <c r="AC69" s="148"/>
      <c r="AD69" s="148"/>
      <c r="AE69" s="148" t="s">
        <v>72</v>
      </c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 x14ac:dyDescent="0.25">
      <c r="A70" s="201">
        <v>55</v>
      </c>
      <c r="B70" s="150" t="s">
        <v>133</v>
      </c>
      <c r="C70" s="176" t="s">
        <v>247</v>
      </c>
      <c r="D70" s="191" t="s">
        <v>81</v>
      </c>
      <c r="E70" s="156">
        <v>5</v>
      </c>
      <c r="F70" s="159">
        <f t="shared" si="16"/>
        <v>0</v>
      </c>
      <c r="G70" s="160">
        <f t="shared" si="17"/>
        <v>0</v>
      </c>
      <c r="H70" s="160"/>
      <c r="I70" s="160">
        <f t="shared" si="18"/>
        <v>0</v>
      </c>
      <c r="J70" s="160"/>
      <c r="K70" s="160">
        <f t="shared" si="19"/>
        <v>0</v>
      </c>
      <c r="L70" s="160">
        <v>21</v>
      </c>
      <c r="M70" s="160">
        <f t="shared" si="20"/>
        <v>0</v>
      </c>
      <c r="N70" s="152">
        <v>6.0400000000000002E-3</v>
      </c>
      <c r="O70" s="152">
        <f t="shared" si="21"/>
        <v>3.0200000000000001E-2</v>
      </c>
      <c r="P70" s="152">
        <v>0</v>
      </c>
      <c r="Q70" s="152">
        <f t="shared" si="22"/>
        <v>0</v>
      </c>
      <c r="R70" s="152"/>
      <c r="S70" s="152"/>
      <c r="T70" s="153">
        <v>0.251</v>
      </c>
      <c r="U70" s="152">
        <f t="shared" si="23"/>
        <v>1.26</v>
      </c>
      <c r="V70" s="148"/>
      <c r="W70" s="148"/>
      <c r="X70" s="148"/>
      <c r="Y70" s="148"/>
      <c r="Z70" s="148"/>
      <c r="AA70" s="148"/>
      <c r="AB70" s="148"/>
      <c r="AC70" s="148"/>
      <c r="AD70" s="148"/>
      <c r="AE70" s="148" t="s">
        <v>72</v>
      </c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1" x14ac:dyDescent="0.25">
      <c r="A71" s="201">
        <v>56</v>
      </c>
      <c r="B71" s="150" t="s">
        <v>134</v>
      </c>
      <c r="C71" s="176" t="s">
        <v>248</v>
      </c>
      <c r="D71" s="191" t="s">
        <v>81</v>
      </c>
      <c r="E71" s="156">
        <v>3</v>
      </c>
      <c r="F71" s="159">
        <f t="shared" si="16"/>
        <v>0</v>
      </c>
      <c r="G71" s="160">
        <f t="shared" si="17"/>
        <v>0</v>
      </c>
      <c r="H71" s="160"/>
      <c r="I71" s="160">
        <f t="shared" si="18"/>
        <v>0</v>
      </c>
      <c r="J71" s="160"/>
      <c r="K71" s="160">
        <f t="shared" si="19"/>
        <v>0</v>
      </c>
      <c r="L71" s="160">
        <v>21</v>
      </c>
      <c r="M71" s="160">
        <f t="shared" si="20"/>
        <v>0</v>
      </c>
      <c r="N71" s="152">
        <v>7.2000000000000005E-4</v>
      </c>
      <c r="O71" s="152">
        <f t="shared" si="21"/>
        <v>2.16E-3</v>
      </c>
      <c r="P71" s="152">
        <v>0</v>
      </c>
      <c r="Q71" s="152">
        <f t="shared" si="22"/>
        <v>0</v>
      </c>
      <c r="R71" s="152"/>
      <c r="S71" s="152"/>
      <c r="T71" s="153">
        <v>0.38100000000000001</v>
      </c>
      <c r="U71" s="152">
        <f t="shared" si="23"/>
        <v>1.1399999999999999</v>
      </c>
      <c r="V71" s="148"/>
      <c r="W71" s="148"/>
      <c r="X71" s="148"/>
      <c r="Y71" s="148"/>
      <c r="Z71" s="148"/>
      <c r="AA71" s="148"/>
      <c r="AB71" s="148"/>
      <c r="AC71" s="148"/>
      <c r="AD71" s="148"/>
      <c r="AE71" s="148" t="s">
        <v>72</v>
      </c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5">
      <c r="A72" s="201">
        <v>57</v>
      </c>
      <c r="B72" s="150" t="s">
        <v>135</v>
      </c>
      <c r="C72" s="176" t="s">
        <v>249</v>
      </c>
      <c r="D72" s="191" t="s">
        <v>68</v>
      </c>
      <c r="E72" s="156">
        <v>1</v>
      </c>
      <c r="F72" s="159">
        <f t="shared" si="16"/>
        <v>0</v>
      </c>
      <c r="G72" s="160">
        <f t="shared" si="17"/>
        <v>0</v>
      </c>
      <c r="H72" s="160"/>
      <c r="I72" s="160">
        <f t="shared" si="18"/>
        <v>0</v>
      </c>
      <c r="J72" s="160"/>
      <c r="K72" s="160">
        <f t="shared" si="19"/>
        <v>0</v>
      </c>
      <c r="L72" s="160">
        <v>21</v>
      </c>
      <c r="M72" s="160">
        <f t="shared" si="20"/>
        <v>0</v>
      </c>
      <c r="N72" s="152">
        <v>2.5200000000000001E-3</v>
      </c>
      <c r="O72" s="152">
        <f t="shared" si="21"/>
        <v>2.5200000000000001E-3</v>
      </c>
      <c r="P72" s="152">
        <v>0</v>
      </c>
      <c r="Q72" s="152">
        <f t="shared" si="22"/>
        <v>0</v>
      </c>
      <c r="R72" s="152"/>
      <c r="S72" s="152"/>
      <c r="T72" s="153">
        <v>0.433</v>
      </c>
      <c r="U72" s="152">
        <f t="shared" si="23"/>
        <v>0.43</v>
      </c>
      <c r="V72" s="148"/>
      <c r="W72" s="148"/>
      <c r="X72" s="148"/>
      <c r="Y72" s="148"/>
      <c r="Z72" s="148"/>
      <c r="AA72" s="148"/>
      <c r="AB72" s="148"/>
      <c r="AC72" s="148"/>
      <c r="AD72" s="148"/>
      <c r="AE72" s="148" t="s">
        <v>72</v>
      </c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 x14ac:dyDescent="0.25">
      <c r="A73" s="201">
        <v>58</v>
      </c>
      <c r="B73" s="150" t="s">
        <v>136</v>
      </c>
      <c r="C73" s="176" t="s">
        <v>250</v>
      </c>
      <c r="D73" s="191" t="s">
        <v>68</v>
      </c>
      <c r="E73" s="156">
        <v>12</v>
      </c>
      <c r="F73" s="159">
        <f t="shared" si="16"/>
        <v>0</v>
      </c>
      <c r="G73" s="160">
        <f t="shared" si="17"/>
        <v>0</v>
      </c>
      <c r="H73" s="160"/>
      <c r="I73" s="160">
        <f t="shared" si="18"/>
        <v>0</v>
      </c>
      <c r="J73" s="160"/>
      <c r="K73" s="160">
        <f t="shared" si="19"/>
        <v>0</v>
      </c>
      <c r="L73" s="160">
        <v>21</v>
      </c>
      <c r="M73" s="160">
        <f t="shared" si="20"/>
        <v>0</v>
      </c>
      <c r="N73" s="152">
        <v>0</v>
      </c>
      <c r="O73" s="152">
        <f t="shared" si="21"/>
        <v>0</v>
      </c>
      <c r="P73" s="152">
        <v>0</v>
      </c>
      <c r="Q73" s="152">
        <f t="shared" si="22"/>
        <v>0</v>
      </c>
      <c r="R73" s="152"/>
      <c r="S73" s="152"/>
      <c r="T73" s="153">
        <v>0</v>
      </c>
      <c r="U73" s="152">
        <f t="shared" si="23"/>
        <v>0</v>
      </c>
      <c r="V73" s="148"/>
      <c r="W73" s="148"/>
      <c r="X73" s="148"/>
      <c r="Y73" s="148"/>
      <c r="Z73" s="148"/>
      <c r="AA73" s="148"/>
      <c r="AB73" s="148"/>
      <c r="AC73" s="148"/>
      <c r="AD73" s="148"/>
      <c r="AE73" s="148" t="s">
        <v>69</v>
      </c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1" x14ac:dyDescent="0.25">
      <c r="A74" s="201">
        <v>59</v>
      </c>
      <c r="B74" s="150" t="s">
        <v>136</v>
      </c>
      <c r="C74" s="176" t="s">
        <v>251</v>
      </c>
      <c r="D74" s="191" t="s">
        <v>68</v>
      </c>
      <c r="E74" s="156">
        <v>4</v>
      </c>
      <c r="F74" s="159">
        <f t="shared" si="16"/>
        <v>0</v>
      </c>
      <c r="G74" s="160">
        <f t="shared" si="17"/>
        <v>0</v>
      </c>
      <c r="H74" s="160"/>
      <c r="I74" s="160">
        <f t="shared" si="18"/>
        <v>0</v>
      </c>
      <c r="J74" s="160"/>
      <c r="K74" s="160">
        <f t="shared" si="19"/>
        <v>0</v>
      </c>
      <c r="L74" s="160">
        <v>21</v>
      </c>
      <c r="M74" s="160">
        <f t="shared" si="20"/>
        <v>0</v>
      </c>
      <c r="N74" s="152">
        <v>0</v>
      </c>
      <c r="O74" s="152">
        <f t="shared" si="21"/>
        <v>0</v>
      </c>
      <c r="P74" s="152">
        <v>0</v>
      </c>
      <c r="Q74" s="152">
        <f t="shared" si="22"/>
        <v>0</v>
      </c>
      <c r="R74" s="152"/>
      <c r="S74" s="152"/>
      <c r="T74" s="153">
        <v>0</v>
      </c>
      <c r="U74" s="152">
        <f t="shared" si="23"/>
        <v>0</v>
      </c>
      <c r="V74" s="148"/>
      <c r="W74" s="148"/>
      <c r="X74" s="148"/>
      <c r="Y74" s="148"/>
      <c r="Z74" s="148"/>
      <c r="AA74" s="148"/>
      <c r="AB74" s="148"/>
      <c r="AC74" s="148"/>
      <c r="AD74" s="148"/>
      <c r="AE74" s="148" t="s">
        <v>69</v>
      </c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5">
      <c r="A75" s="201">
        <v>60</v>
      </c>
      <c r="B75" s="150" t="s">
        <v>137</v>
      </c>
      <c r="C75" s="176" t="s">
        <v>252</v>
      </c>
      <c r="D75" s="191" t="s">
        <v>68</v>
      </c>
      <c r="E75" s="156">
        <v>5</v>
      </c>
      <c r="F75" s="159">
        <f t="shared" si="16"/>
        <v>0</v>
      </c>
      <c r="G75" s="160">
        <f t="shared" si="17"/>
        <v>0</v>
      </c>
      <c r="H75" s="160"/>
      <c r="I75" s="160">
        <f t="shared" si="18"/>
        <v>0</v>
      </c>
      <c r="J75" s="160"/>
      <c r="K75" s="160">
        <f t="shared" si="19"/>
        <v>0</v>
      </c>
      <c r="L75" s="160">
        <v>21</v>
      </c>
      <c r="M75" s="160">
        <f t="shared" si="20"/>
        <v>0</v>
      </c>
      <c r="N75" s="152">
        <v>0</v>
      </c>
      <c r="O75" s="152">
        <f t="shared" si="21"/>
        <v>0</v>
      </c>
      <c r="P75" s="152">
        <v>0</v>
      </c>
      <c r="Q75" s="152">
        <f t="shared" si="22"/>
        <v>0</v>
      </c>
      <c r="R75" s="152"/>
      <c r="S75" s="152"/>
      <c r="T75" s="153">
        <v>0</v>
      </c>
      <c r="U75" s="152">
        <f t="shared" si="23"/>
        <v>0</v>
      </c>
      <c r="V75" s="148"/>
      <c r="W75" s="148"/>
      <c r="X75" s="148"/>
      <c r="Y75" s="148"/>
      <c r="Z75" s="148"/>
      <c r="AA75" s="148"/>
      <c r="AB75" s="148"/>
      <c r="AC75" s="148"/>
      <c r="AD75" s="148"/>
      <c r="AE75" s="148" t="s">
        <v>72</v>
      </c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25">
      <c r="A76" s="201">
        <v>61</v>
      </c>
      <c r="B76" s="150" t="s">
        <v>137</v>
      </c>
      <c r="C76" s="176" t="s">
        <v>253</v>
      </c>
      <c r="D76" s="191" t="s">
        <v>68</v>
      </c>
      <c r="E76" s="156">
        <v>4</v>
      </c>
      <c r="F76" s="159">
        <f t="shared" si="16"/>
        <v>0</v>
      </c>
      <c r="G76" s="160">
        <f t="shared" si="17"/>
        <v>0</v>
      </c>
      <c r="H76" s="160"/>
      <c r="I76" s="160">
        <f t="shared" si="18"/>
        <v>0</v>
      </c>
      <c r="J76" s="160"/>
      <c r="K76" s="160">
        <f t="shared" si="19"/>
        <v>0</v>
      </c>
      <c r="L76" s="160">
        <v>21</v>
      </c>
      <c r="M76" s="160">
        <f t="shared" si="20"/>
        <v>0</v>
      </c>
      <c r="N76" s="152">
        <v>0</v>
      </c>
      <c r="O76" s="152">
        <f t="shared" si="21"/>
        <v>0</v>
      </c>
      <c r="P76" s="152">
        <v>0</v>
      </c>
      <c r="Q76" s="152">
        <f t="shared" si="22"/>
        <v>0</v>
      </c>
      <c r="R76" s="152"/>
      <c r="S76" s="152"/>
      <c r="T76" s="153">
        <v>0</v>
      </c>
      <c r="U76" s="152">
        <f t="shared" si="23"/>
        <v>0</v>
      </c>
      <c r="V76" s="148"/>
      <c r="W76" s="148"/>
      <c r="X76" s="148"/>
      <c r="Y76" s="148"/>
      <c r="Z76" s="148"/>
      <c r="AA76" s="148"/>
      <c r="AB76" s="148"/>
      <c r="AC76" s="148"/>
      <c r="AD76" s="148"/>
      <c r="AE76" s="148" t="s">
        <v>72</v>
      </c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25">
      <c r="A77" s="201">
        <v>62</v>
      </c>
      <c r="B77" s="150" t="s">
        <v>138</v>
      </c>
      <c r="C77" s="176" t="s">
        <v>254</v>
      </c>
      <c r="D77" s="191" t="s">
        <v>68</v>
      </c>
      <c r="E77" s="156">
        <v>7</v>
      </c>
      <c r="F77" s="159">
        <f t="shared" si="16"/>
        <v>0</v>
      </c>
      <c r="G77" s="160">
        <f t="shared" si="17"/>
        <v>0</v>
      </c>
      <c r="H77" s="160"/>
      <c r="I77" s="160">
        <f t="shared" si="18"/>
        <v>0</v>
      </c>
      <c r="J77" s="160"/>
      <c r="K77" s="160">
        <f t="shared" si="19"/>
        <v>0</v>
      </c>
      <c r="L77" s="160">
        <v>21</v>
      </c>
      <c r="M77" s="160">
        <f t="shared" si="20"/>
        <v>0</v>
      </c>
      <c r="N77" s="152">
        <v>0</v>
      </c>
      <c r="O77" s="152">
        <f t="shared" si="21"/>
        <v>0</v>
      </c>
      <c r="P77" s="152">
        <v>0</v>
      </c>
      <c r="Q77" s="152">
        <f t="shared" si="22"/>
        <v>0</v>
      </c>
      <c r="R77" s="152"/>
      <c r="S77" s="152"/>
      <c r="T77" s="153">
        <v>0</v>
      </c>
      <c r="U77" s="152">
        <f t="shared" si="23"/>
        <v>0</v>
      </c>
      <c r="V77" s="148"/>
      <c r="W77" s="148"/>
      <c r="X77" s="148"/>
      <c r="Y77" s="148"/>
      <c r="Z77" s="148"/>
      <c r="AA77" s="148"/>
      <c r="AB77" s="148"/>
      <c r="AC77" s="148"/>
      <c r="AD77" s="148"/>
      <c r="AE77" s="148" t="s">
        <v>69</v>
      </c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5">
      <c r="A78" s="201">
        <v>63</v>
      </c>
      <c r="B78" s="150" t="s">
        <v>139</v>
      </c>
      <c r="C78" s="176" t="s">
        <v>255</v>
      </c>
      <c r="D78" s="191" t="s">
        <v>81</v>
      </c>
      <c r="E78" s="156">
        <v>32</v>
      </c>
      <c r="F78" s="159">
        <f t="shared" si="16"/>
        <v>0</v>
      </c>
      <c r="G78" s="160">
        <f t="shared" si="17"/>
        <v>0</v>
      </c>
      <c r="H78" s="160"/>
      <c r="I78" s="160">
        <f t="shared" si="18"/>
        <v>0</v>
      </c>
      <c r="J78" s="160"/>
      <c r="K78" s="160">
        <f t="shared" si="19"/>
        <v>0</v>
      </c>
      <c r="L78" s="160">
        <v>21</v>
      </c>
      <c r="M78" s="160">
        <f t="shared" si="20"/>
        <v>0</v>
      </c>
      <c r="N78" s="152">
        <v>0</v>
      </c>
      <c r="O78" s="152">
        <f t="shared" si="21"/>
        <v>0</v>
      </c>
      <c r="P78" s="152">
        <v>0</v>
      </c>
      <c r="Q78" s="152">
        <f t="shared" si="22"/>
        <v>0</v>
      </c>
      <c r="R78" s="152"/>
      <c r="S78" s="152"/>
      <c r="T78" s="153">
        <v>0.20599999999999999</v>
      </c>
      <c r="U78" s="152">
        <f t="shared" si="23"/>
        <v>6.59</v>
      </c>
      <c r="V78" s="148"/>
      <c r="W78" s="148"/>
      <c r="X78" s="148"/>
      <c r="Y78" s="148"/>
      <c r="Z78" s="148"/>
      <c r="AA78" s="148"/>
      <c r="AB78" s="148"/>
      <c r="AC78" s="148"/>
      <c r="AD78" s="148"/>
      <c r="AE78" s="148" t="s">
        <v>72</v>
      </c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5">
      <c r="A79" s="201">
        <v>64</v>
      </c>
      <c r="B79" s="150" t="s">
        <v>140</v>
      </c>
      <c r="C79" s="176" t="s">
        <v>256</v>
      </c>
      <c r="D79" s="191" t="s">
        <v>100</v>
      </c>
      <c r="E79" s="156">
        <v>0.1</v>
      </c>
      <c r="F79" s="159">
        <f t="shared" si="16"/>
        <v>0</v>
      </c>
      <c r="G79" s="160">
        <f t="shared" si="17"/>
        <v>0</v>
      </c>
      <c r="H79" s="160"/>
      <c r="I79" s="160">
        <f t="shared" si="18"/>
        <v>0</v>
      </c>
      <c r="J79" s="160"/>
      <c r="K79" s="160">
        <f t="shared" si="19"/>
        <v>0</v>
      </c>
      <c r="L79" s="160">
        <v>21</v>
      </c>
      <c r="M79" s="160">
        <f t="shared" si="20"/>
        <v>0</v>
      </c>
      <c r="N79" s="152">
        <v>0</v>
      </c>
      <c r="O79" s="152">
        <f t="shared" si="21"/>
        <v>0</v>
      </c>
      <c r="P79" s="152">
        <v>0</v>
      </c>
      <c r="Q79" s="152">
        <f t="shared" si="22"/>
        <v>0</v>
      </c>
      <c r="R79" s="152"/>
      <c r="S79" s="152"/>
      <c r="T79" s="153">
        <v>2.5750000000000002</v>
      </c>
      <c r="U79" s="152">
        <f t="shared" si="23"/>
        <v>0.26</v>
      </c>
      <c r="V79" s="148"/>
      <c r="W79" s="148"/>
      <c r="X79" s="148"/>
      <c r="Y79" s="148"/>
      <c r="Z79" s="148"/>
      <c r="AA79" s="148"/>
      <c r="AB79" s="148"/>
      <c r="AC79" s="148"/>
      <c r="AD79" s="148"/>
      <c r="AE79" s="148" t="s">
        <v>72</v>
      </c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1" x14ac:dyDescent="0.25">
      <c r="A80" s="201">
        <v>65</v>
      </c>
      <c r="B80" s="150" t="s">
        <v>141</v>
      </c>
      <c r="C80" s="176" t="s">
        <v>257</v>
      </c>
      <c r="D80" s="191" t="s">
        <v>100</v>
      </c>
      <c r="E80" s="156">
        <v>0.1</v>
      </c>
      <c r="F80" s="159">
        <f t="shared" si="16"/>
        <v>0</v>
      </c>
      <c r="G80" s="160">
        <f t="shared" si="17"/>
        <v>0</v>
      </c>
      <c r="H80" s="160"/>
      <c r="I80" s="160">
        <f t="shared" si="18"/>
        <v>0</v>
      </c>
      <c r="J80" s="160"/>
      <c r="K80" s="160">
        <f t="shared" si="19"/>
        <v>0</v>
      </c>
      <c r="L80" s="160">
        <v>21</v>
      </c>
      <c r="M80" s="160">
        <f t="shared" si="20"/>
        <v>0</v>
      </c>
      <c r="N80" s="152">
        <v>0</v>
      </c>
      <c r="O80" s="152">
        <f t="shared" si="21"/>
        <v>0</v>
      </c>
      <c r="P80" s="152">
        <v>0</v>
      </c>
      <c r="Q80" s="152">
        <f t="shared" si="22"/>
        <v>0</v>
      </c>
      <c r="R80" s="152"/>
      <c r="S80" s="152"/>
      <c r="T80" s="153">
        <v>1.355</v>
      </c>
      <c r="U80" s="152">
        <f t="shared" si="23"/>
        <v>0.14000000000000001</v>
      </c>
      <c r="V80" s="148"/>
      <c r="W80" s="148"/>
      <c r="X80" s="148"/>
      <c r="Y80" s="148"/>
      <c r="Z80" s="148"/>
      <c r="AA80" s="148"/>
      <c r="AB80" s="148"/>
      <c r="AC80" s="148"/>
      <c r="AD80" s="148"/>
      <c r="AE80" s="148" t="s">
        <v>72</v>
      </c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x14ac:dyDescent="0.25">
      <c r="A81" s="202" t="s">
        <v>65</v>
      </c>
      <c r="B81" s="151" t="s">
        <v>38</v>
      </c>
      <c r="C81" s="177" t="s">
        <v>190</v>
      </c>
      <c r="D81" s="192"/>
      <c r="E81" s="157"/>
      <c r="F81" s="161"/>
      <c r="G81" s="161">
        <f>SUMIF(AE82:AE89,"&lt;&gt;NOR",G82:G89)</f>
        <v>0</v>
      </c>
      <c r="H81" s="161"/>
      <c r="I81" s="161">
        <f>SUM(I82:I89)</f>
        <v>0</v>
      </c>
      <c r="J81" s="161"/>
      <c r="K81" s="161">
        <f>SUM(K82:K89)</f>
        <v>0</v>
      </c>
      <c r="L81" s="161"/>
      <c r="M81" s="161">
        <f>SUM(M82:M89)</f>
        <v>0</v>
      </c>
      <c r="N81" s="154"/>
      <c r="O81" s="154">
        <f>SUM(O82:O89)</f>
        <v>0</v>
      </c>
      <c r="P81" s="154"/>
      <c r="Q81" s="154">
        <f>SUM(Q82:Q89)</f>
        <v>0</v>
      </c>
      <c r="R81" s="154"/>
      <c r="S81" s="154"/>
      <c r="T81" s="155"/>
      <c r="U81" s="154">
        <f>SUM(U82:U89)</f>
        <v>0</v>
      </c>
      <c r="AE81" t="s">
        <v>66</v>
      </c>
    </row>
    <row r="82" spans="1:60" outlineLevel="1" x14ac:dyDescent="0.25">
      <c r="A82" s="201">
        <v>66</v>
      </c>
      <c r="B82" s="150" t="s">
        <v>142</v>
      </c>
      <c r="C82" s="176" t="s">
        <v>258</v>
      </c>
      <c r="D82" s="191" t="s">
        <v>68</v>
      </c>
      <c r="E82" s="156">
        <v>5</v>
      </c>
      <c r="F82" s="159">
        <f t="shared" ref="F82:F89" si="24">H82+J82</f>
        <v>0</v>
      </c>
      <c r="G82" s="160">
        <f t="shared" ref="G82:G89" si="25">ROUND(E82*F82,2)</f>
        <v>0</v>
      </c>
      <c r="H82" s="160"/>
      <c r="I82" s="160">
        <f t="shared" ref="I82:I89" si="26">ROUND(E82*H82,2)</f>
        <v>0</v>
      </c>
      <c r="J82" s="160"/>
      <c r="K82" s="160">
        <f t="shared" ref="K82:K89" si="27">ROUND(E82*J82,2)</f>
        <v>0</v>
      </c>
      <c r="L82" s="160">
        <v>21</v>
      </c>
      <c r="M82" s="160">
        <f t="shared" ref="M82:M89" si="28">G82*(1+L82/100)</f>
        <v>0</v>
      </c>
      <c r="N82" s="152">
        <v>0</v>
      </c>
      <c r="O82" s="152">
        <f t="shared" ref="O82:O89" si="29">ROUND(E82*N82,5)</f>
        <v>0</v>
      </c>
      <c r="P82" s="152">
        <v>0</v>
      </c>
      <c r="Q82" s="152">
        <f t="shared" ref="Q82:Q89" si="30">ROUND(E82*P82,5)</f>
        <v>0</v>
      </c>
      <c r="R82" s="152"/>
      <c r="S82" s="152"/>
      <c r="T82" s="153">
        <v>0</v>
      </c>
      <c r="U82" s="152">
        <f t="shared" ref="U82:U89" si="31">ROUND(E82*T82,2)</f>
        <v>0</v>
      </c>
      <c r="V82" s="148"/>
      <c r="W82" s="148"/>
      <c r="X82" s="148"/>
      <c r="Y82" s="148"/>
      <c r="Z82" s="148"/>
      <c r="AA82" s="148"/>
      <c r="AB82" s="148"/>
      <c r="AC82" s="148"/>
      <c r="AD82" s="148"/>
      <c r="AE82" s="148" t="s">
        <v>69</v>
      </c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 x14ac:dyDescent="0.25">
      <c r="A83" s="201">
        <v>67</v>
      </c>
      <c r="B83" s="150" t="s">
        <v>143</v>
      </c>
      <c r="C83" s="176" t="s">
        <v>259</v>
      </c>
      <c r="D83" s="191" t="s">
        <v>68</v>
      </c>
      <c r="E83" s="156">
        <v>5</v>
      </c>
      <c r="F83" s="159">
        <f t="shared" si="24"/>
        <v>0</v>
      </c>
      <c r="G83" s="160">
        <f t="shared" si="25"/>
        <v>0</v>
      </c>
      <c r="H83" s="160"/>
      <c r="I83" s="160">
        <f t="shared" si="26"/>
        <v>0</v>
      </c>
      <c r="J83" s="160"/>
      <c r="K83" s="160">
        <f t="shared" si="27"/>
        <v>0</v>
      </c>
      <c r="L83" s="160">
        <v>21</v>
      </c>
      <c r="M83" s="160">
        <f t="shared" si="28"/>
        <v>0</v>
      </c>
      <c r="N83" s="152">
        <v>0</v>
      </c>
      <c r="O83" s="152">
        <f t="shared" si="29"/>
        <v>0</v>
      </c>
      <c r="P83" s="152">
        <v>0</v>
      </c>
      <c r="Q83" s="152">
        <f t="shared" si="30"/>
        <v>0</v>
      </c>
      <c r="R83" s="152"/>
      <c r="S83" s="152"/>
      <c r="T83" s="153">
        <v>0</v>
      </c>
      <c r="U83" s="152">
        <f t="shared" si="31"/>
        <v>0</v>
      </c>
      <c r="V83" s="148"/>
      <c r="W83" s="148"/>
      <c r="X83" s="148"/>
      <c r="Y83" s="148"/>
      <c r="Z83" s="148"/>
      <c r="AA83" s="148"/>
      <c r="AB83" s="148"/>
      <c r="AC83" s="148"/>
      <c r="AD83" s="148"/>
      <c r="AE83" s="148" t="s">
        <v>69</v>
      </c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ht="20.399999999999999" outlineLevel="1" x14ac:dyDescent="0.25">
      <c r="A84" s="201">
        <v>68</v>
      </c>
      <c r="B84" s="150" t="s">
        <v>144</v>
      </c>
      <c r="C84" s="176" t="s">
        <v>260</v>
      </c>
      <c r="D84" s="191" t="s">
        <v>68</v>
      </c>
      <c r="E84" s="156">
        <v>5</v>
      </c>
      <c r="F84" s="159">
        <f t="shared" si="24"/>
        <v>0</v>
      </c>
      <c r="G84" s="160">
        <f t="shared" si="25"/>
        <v>0</v>
      </c>
      <c r="H84" s="160"/>
      <c r="I84" s="160">
        <f t="shared" si="26"/>
        <v>0</v>
      </c>
      <c r="J84" s="160"/>
      <c r="K84" s="160">
        <f t="shared" si="27"/>
        <v>0</v>
      </c>
      <c r="L84" s="160">
        <v>21</v>
      </c>
      <c r="M84" s="160">
        <f t="shared" si="28"/>
        <v>0</v>
      </c>
      <c r="N84" s="152">
        <v>0</v>
      </c>
      <c r="O84" s="152">
        <f t="shared" si="29"/>
        <v>0</v>
      </c>
      <c r="P84" s="152">
        <v>0</v>
      </c>
      <c r="Q84" s="152">
        <f t="shared" si="30"/>
        <v>0</v>
      </c>
      <c r="R84" s="152"/>
      <c r="S84" s="152"/>
      <c r="T84" s="153">
        <v>0</v>
      </c>
      <c r="U84" s="152">
        <f t="shared" si="31"/>
        <v>0</v>
      </c>
      <c r="V84" s="148"/>
      <c r="W84" s="148"/>
      <c r="X84" s="148"/>
      <c r="Y84" s="148"/>
      <c r="Z84" s="148"/>
      <c r="AA84" s="148"/>
      <c r="AB84" s="148"/>
      <c r="AC84" s="148"/>
      <c r="AD84" s="148"/>
      <c r="AE84" s="148" t="s">
        <v>69</v>
      </c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1" x14ac:dyDescent="0.25">
      <c r="A85" s="201">
        <v>69</v>
      </c>
      <c r="B85" s="150" t="s">
        <v>145</v>
      </c>
      <c r="C85" s="176" t="s">
        <v>146</v>
      </c>
      <c r="D85" s="191" t="s">
        <v>68</v>
      </c>
      <c r="E85" s="156">
        <v>5</v>
      </c>
      <c r="F85" s="159">
        <f t="shared" si="24"/>
        <v>0</v>
      </c>
      <c r="G85" s="160">
        <f t="shared" si="25"/>
        <v>0</v>
      </c>
      <c r="H85" s="160"/>
      <c r="I85" s="160">
        <f t="shared" si="26"/>
        <v>0</v>
      </c>
      <c r="J85" s="160"/>
      <c r="K85" s="160">
        <f t="shared" si="27"/>
        <v>0</v>
      </c>
      <c r="L85" s="160">
        <v>21</v>
      </c>
      <c r="M85" s="160">
        <f t="shared" si="28"/>
        <v>0</v>
      </c>
      <c r="N85" s="152">
        <v>0</v>
      </c>
      <c r="O85" s="152">
        <f t="shared" si="29"/>
        <v>0</v>
      </c>
      <c r="P85" s="152">
        <v>0</v>
      </c>
      <c r="Q85" s="152">
        <f t="shared" si="30"/>
        <v>0</v>
      </c>
      <c r="R85" s="152"/>
      <c r="S85" s="152"/>
      <c r="T85" s="153">
        <v>0</v>
      </c>
      <c r="U85" s="152">
        <f t="shared" si="31"/>
        <v>0</v>
      </c>
      <c r="V85" s="148"/>
      <c r="W85" s="148"/>
      <c r="X85" s="148"/>
      <c r="Y85" s="148"/>
      <c r="Z85" s="148"/>
      <c r="AA85" s="148"/>
      <c r="AB85" s="148"/>
      <c r="AC85" s="148"/>
      <c r="AD85" s="148"/>
      <c r="AE85" s="148" t="s">
        <v>72</v>
      </c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 x14ac:dyDescent="0.25">
      <c r="A86" s="201">
        <v>70</v>
      </c>
      <c r="B86" s="150" t="s">
        <v>147</v>
      </c>
      <c r="C86" s="176" t="s">
        <v>148</v>
      </c>
      <c r="D86" s="191" t="s">
        <v>68</v>
      </c>
      <c r="E86" s="156">
        <v>5</v>
      </c>
      <c r="F86" s="159">
        <f t="shared" si="24"/>
        <v>0</v>
      </c>
      <c r="G86" s="160">
        <f t="shared" si="25"/>
        <v>0</v>
      </c>
      <c r="H86" s="160"/>
      <c r="I86" s="160">
        <f t="shared" si="26"/>
        <v>0</v>
      </c>
      <c r="J86" s="160"/>
      <c r="K86" s="160">
        <f t="shared" si="27"/>
        <v>0</v>
      </c>
      <c r="L86" s="160">
        <v>21</v>
      </c>
      <c r="M86" s="160">
        <f t="shared" si="28"/>
        <v>0</v>
      </c>
      <c r="N86" s="152">
        <v>0</v>
      </c>
      <c r="O86" s="152">
        <f t="shared" si="29"/>
        <v>0</v>
      </c>
      <c r="P86" s="152">
        <v>0</v>
      </c>
      <c r="Q86" s="152">
        <f t="shared" si="30"/>
        <v>0</v>
      </c>
      <c r="R86" s="152"/>
      <c r="S86" s="152"/>
      <c r="T86" s="153">
        <v>0</v>
      </c>
      <c r="U86" s="152">
        <f t="shared" si="31"/>
        <v>0</v>
      </c>
      <c r="V86" s="148"/>
      <c r="W86" s="148"/>
      <c r="X86" s="148"/>
      <c r="Y86" s="148"/>
      <c r="Z86" s="148"/>
      <c r="AA86" s="148"/>
      <c r="AB86" s="148"/>
      <c r="AC86" s="148"/>
      <c r="AD86" s="148"/>
      <c r="AE86" s="148" t="s">
        <v>69</v>
      </c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 x14ac:dyDescent="0.25">
      <c r="A87" s="201">
        <v>71</v>
      </c>
      <c r="B87" s="150" t="s">
        <v>149</v>
      </c>
      <c r="C87" s="176" t="s">
        <v>150</v>
      </c>
      <c r="D87" s="191" t="s">
        <v>68</v>
      </c>
      <c r="E87" s="156">
        <v>5</v>
      </c>
      <c r="F87" s="159">
        <f t="shared" si="24"/>
        <v>0</v>
      </c>
      <c r="G87" s="160">
        <f t="shared" si="25"/>
        <v>0</v>
      </c>
      <c r="H87" s="160"/>
      <c r="I87" s="160">
        <f t="shared" si="26"/>
        <v>0</v>
      </c>
      <c r="J87" s="160"/>
      <c r="K87" s="160">
        <f t="shared" si="27"/>
        <v>0</v>
      </c>
      <c r="L87" s="160">
        <v>21</v>
      </c>
      <c r="M87" s="160">
        <f t="shared" si="28"/>
        <v>0</v>
      </c>
      <c r="N87" s="152">
        <v>0</v>
      </c>
      <c r="O87" s="152">
        <f t="shared" si="29"/>
        <v>0</v>
      </c>
      <c r="P87" s="152">
        <v>0</v>
      </c>
      <c r="Q87" s="152">
        <f t="shared" si="30"/>
        <v>0</v>
      </c>
      <c r="R87" s="152"/>
      <c r="S87" s="152"/>
      <c r="T87" s="153">
        <v>0</v>
      </c>
      <c r="U87" s="152">
        <f t="shared" si="31"/>
        <v>0</v>
      </c>
      <c r="V87" s="148"/>
      <c r="W87" s="148"/>
      <c r="X87" s="148"/>
      <c r="Y87" s="148"/>
      <c r="Z87" s="148"/>
      <c r="AA87" s="148"/>
      <c r="AB87" s="148"/>
      <c r="AC87" s="148"/>
      <c r="AD87" s="148"/>
      <c r="AE87" s="148" t="s">
        <v>72</v>
      </c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1" x14ac:dyDescent="0.25">
      <c r="A88" s="201">
        <v>72</v>
      </c>
      <c r="B88" s="150" t="s">
        <v>151</v>
      </c>
      <c r="C88" s="176" t="s">
        <v>261</v>
      </c>
      <c r="D88" s="191" t="s">
        <v>68</v>
      </c>
      <c r="E88" s="156">
        <v>5</v>
      </c>
      <c r="F88" s="159">
        <f t="shared" si="24"/>
        <v>0</v>
      </c>
      <c r="G88" s="160">
        <f t="shared" si="25"/>
        <v>0</v>
      </c>
      <c r="H88" s="160"/>
      <c r="I88" s="160">
        <f t="shared" si="26"/>
        <v>0</v>
      </c>
      <c r="J88" s="160"/>
      <c r="K88" s="160">
        <f t="shared" si="27"/>
        <v>0</v>
      </c>
      <c r="L88" s="160">
        <v>21</v>
      </c>
      <c r="M88" s="160">
        <f t="shared" si="28"/>
        <v>0</v>
      </c>
      <c r="N88" s="152">
        <v>0</v>
      </c>
      <c r="O88" s="152">
        <f t="shared" si="29"/>
        <v>0</v>
      </c>
      <c r="P88" s="152">
        <v>0</v>
      </c>
      <c r="Q88" s="152">
        <f t="shared" si="30"/>
        <v>0</v>
      </c>
      <c r="R88" s="152"/>
      <c r="S88" s="152"/>
      <c r="T88" s="153">
        <v>0</v>
      </c>
      <c r="U88" s="152">
        <f t="shared" si="31"/>
        <v>0</v>
      </c>
      <c r="V88" s="148"/>
      <c r="W88" s="148"/>
      <c r="X88" s="148"/>
      <c r="Y88" s="148"/>
      <c r="Z88" s="148"/>
      <c r="AA88" s="148"/>
      <c r="AB88" s="148"/>
      <c r="AC88" s="148"/>
      <c r="AD88" s="148"/>
      <c r="AE88" s="148" t="s">
        <v>72</v>
      </c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1" x14ac:dyDescent="0.25">
      <c r="A89" s="201">
        <v>73</v>
      </c>
      <c r="B89" s="150" t="s">
        <v>152</v>
      </c>
      <c r="C89" s="176" t="s">
        <v>262</v>
      </c>
      <c r="D89" s="191" t="s">
        <v>68</v>
      </c>
      <c r="E89" s="156">
        <v>5</v>
      </c>
      <c r="F89" s="159">
        <f t="shared" si="24"/>
        <v>0</v>
      </c>
      <c r="G89" s="160">
        <f t="shared" si="25"/>
        <v>0</v>
      </c>
      <c r="H89" s="160"/>
      <c r="I89" s="160">
        <f t="shared" si="26"/>
        <v>0</v>
      </c>
      <c r="J89" s="160"/>
      <c r="K89" s="160">
        <f t="shared" si="27"/>
        <v>0</v>
      </c>
      <c r="L89" s="160">
        <v>21</v>
      </c>
      <c r="M89" s="160">
        <f t="shared" si="28"/>
        <v>0</v>
      </c>
      <c r="N89" s="152">
        <v>0</v>
      </c>
      <c r="O89" s="152">
        <f t="shared" si="29"/>
        <v>0</v>
      </c>
      <c r="P89" s="152">
        <v>0</v>
      </c>
      <c r="Q89" s="152">
        <f t="shared" si="30"/>
        <v>0</v>
      </c>
      <c r="R89" s="152"/>
      <c r="S89" s="152"/>
      <c r="T89" s="153">
        <v>0</v>
      </c>
      <c r="U89" s="152">
        <f t="shared" si="31"/>
        <v>0</v>
      </c>
      <c r="V89" s="148"/>
      <c r="W89" s="148"/>
      <c r="X89" s="148"/>
      <c r="Y89" s="148"/>
      <c r="Z89" s="148"/>
      <c r="AA89" s="148"/>
      <c r="AB89" s="148"/>
      <c r="AC89" s="148"/>
      <c r="AD89" s="148"/>
      <c r="AE89" s="148" t="s">
        <v>72</v>
      </c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x14ac:dyDescent="0.25">
      <c r="A90" s="202" t="s">
        <v>65</v>
      </c>
      <c r="B90" s="151" t="s">
        <v>39</v>
      </c>
      <c r="C90" s="177" t="s">
        <v>176</v>
      </c>
      <c r="D90" s="192"/>
      <c r="E90" s="157"/>
      <c r="F90" s="161"/>
      <c r="G90" s="161">
        <f>SUMIF(AE91:AE91,"&lt;&gt;NOR",G91:G91)</f>
        <v>0</v>
      </c>
      <c r="H90" s="161"/>
      <c r="I90" s="161">
        <f>SUM(I91:I91)</f>
        <v>0</v>
      </c>
      <c r="J90" s="161"/>
      <c r="K90" s="161">
        <f>SUM(K91:K91)</f>
        <v>0</v>
      </c>
      <c r="L90" s="161"/>
      <c r="M90" s="161">
        <f>SUM(M91:M91)</f>
        <v>0</v>
      </c>
      <c r="N90" s="154"/>
      <c r="O90" s="154">
        <f>SUM(O91:O91)</f>
        <v>0</v>
      </c>
      <c r="P90" s="154"/>
      <c r="Q90" s="154">
        <f>SUM(Q91:Q91)</f>
        <v>0</v>
      </c>
      <c r="R90" s="154"/>
      <c r="S90" s="154"/>
      <c r="T90" s="155"/>
      <c r="U90" s="154">
        <f>SUM(U91:U91)</f>
        <v>0</v>
      </c>
      <c r="AE90" t="s">
        <v>66</v>
      </c>
    </row>
    <row r="91" spans="1:60" outlineLevel="1" x14ac:dyDescent="0.25">
      <c r="A91" s="201">
        <v>74</v>
      </c>
      <c r="B91" s="150" t="s">
        <v>153</v>
      </c>
      <c r="C91" s="176" t="s">
        <v>263</v>
      </c>
      <c r="D91" s="191" t="s">
        <v>154</v>
      </c>
      <c r="E91" s="156">
        <v>1</v>
      </c>
      <c r="F91" s="159">
        <f>H91+J91</f>
        <v>0</v>
      </c>
      <c r="G91" s="160">
        <f>ROUND(E91*F91,2)</f>
        <v>0</v>
      </c>
      <c r="H91" s="160"/>
      <c r="I91" s="160">
        <f>ROUND(E91*H91,2)</f>
        <v>0</v>
      </c>
      <c r="J91" s="160"/>
      <c r="K91" s="160">
        <f>ROUND(E91*J91,2)</f>
        <v>0</v>
      </c>
      <c r="L91" s="160">
        <v>21</v>
      </c>
      <c r="M91" s="160">
        <f>G91*(1+L91/100)</f>
        <v>0</v>
      </c>
      <c r="N91" s="152">
        <v>0</v>
      </c>
      <c r="O91" s="152">
        <f>ROUND(E91*N91,5)</f>
        <v>0</v>
      </c>
      <c r="P91" s="152">
        <v>0</v>
      </c>
      <c r="Q91" s="152">
        <f>ROUND(E91*P91,5)</f>
        <v>0</v>
      </c>
      <c r="R91" s="152"/>
      <c r="S91" s="152"/>
      <c r="T91" s="153">
        <v>0</v>
      </c>
      <c r="U91" s="152">
        <f>ROUND(E91*T91,2)</f>
        <v>0</v>
      </c>
      <c r="V91" s="148"/>
      <c r="W91" s="148"/>
      <c r="X91" s="148"/>
      <c r="Y91" s="148"/>
      <c r="Z91" s="148"/>
      <c r="AA91" s="148"/>
      <c r="AB91" s="148"/>
      <c r="AC91" s="148"/>
      <c r="AD91" s="148"/>
      <c r="AE91" s="148" t="s">
        <v>72</v>
      </c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x14ac:dyDescent="0.25">
      <c r="A92" s="202" t="s">
        <v>65</v>
      </c>
      <c r="B92" s="151" t="s">
        <v>40</v>
      </c>
      <c r="C92" s="177" t="s">
        <v>41</v>
      </c>
      <c r="D92" s="192"/>
      <c r="E92" s="157"/>
      <c r="F92" s="161"/>
      <c r="G92" s="161">
        <f>SUMIF(AE93:AE99,"&lt;&gt;NOR",G93:G99)</f>
        <v>0</v>
      </c>
      <c r="H92" s="161"/>
      <c r="I92" s="161">
        <f>SUM(I93:I99)</f>
        <v>0</v>
      </c>
      <c r="J92" s="161"/>
      <c r="K92" s="161">
        <f>SUM(K93:K99)</f>
        <v>0</v>
      </c>
      <c r="L92" s="161"/>
      <c r="M92" s="161">
        <f>SUM(M93:M99)</f>
        <v>0</v>
      </c>
      <c r="N92" s="154"/>
      <c r="O92" s="154">
        <f>SUM(O93:O99)</f>
        <v>0</v>
      </c>
      <c r="P92" s="154"/>
      <c r="Q92" s="154">
        <f>SUM(Q93:Q99)</f>
        <v>0</v>
      </c>
      <c r="R92" s="154"/>
      <c r="S92" s="154"/>
      <c r="T92" s="155"/>
      <c r="U92" s="154">
        <f>SUM(U93:U99)</f>
        <v>0</v>
      </c>
      <c r="AE92" t="s">
        <v>66</v>
      </c>
    </row>
    <row r="93" spans="1:60" outlineLevel="1" x14ac:dyDescent="0.25">
      <c r="A93" s="201">
        <v>75</v>
      </c>
      <c r="B93" s="150" t="s">
        <v>155</v>
      </c>
      <c r="C93" s="176" t="s">
        <v>264</v>
      </c>
      <c r="D93" s="191" t="s">
        <v>156</v>
      </c>
      <c r="E93" s="156">
        <v>1</v>
      </c>
      <c r="F93" s="159">
        <f t="shared" ref="F93:F99" si="32">H93+J93</f>
        <v>0</v>
      </c>
      <c r="G93" s="160">
        <f t="shared" ref="G93:G99" si="33">ROUND(E93*F93,2)</f>
        <v>0</v>
      </c>
      <c r="H93" s="160"/>
      <c r="I93" s="160">
        <f t="shared" ref="I93:I99" si="34">ROUND(E93*H93,2)</f>
        <v>0</v>
      </c>
      <c r="J93" s="160"/>
      <c r="K93" s="160">
        <f t="shared" ref="K93:K99" si="35">ROUND(E93*J93,2)</f>
        <v>0</v>
      </c>
      <c r="L93" s="160">
        <v>21</v>
      </c>
      <c r="M93" s="160">
        <f t="shared" ref="M93:M99" si="36">G93*(1+L93/100)</f>
        <v>0</v>
      </c>
      <c r="N93" s="152">
        <v>0</v>
      </c>
      <c r="O93" s="152">
        <f t="shared" ref="O93:O99" si="37">ROUND(E93*N93,5)</f>
        <v>0</v>
      </c>
      <c r="P93" s="152">
        <v>0</v>
      </c>
      <c r="Q93" s="152">
        <f t="shared" ref="Q93:Q99" si="38">ROUND(E93*P93,5)</f>
        <v>0</v>
      </c>
      <c r="R93" s="152"/>
      <c r="S93" s="152"/>
      <c r="T93" s="153">
        <v>0</v>
      </c>
      <c r="U93" s="152">
        <f t="shared" ref="U93:U99" si="39">ROUND(E93*T93,2)</f>
        <v>0</v>
      </c>
      <c r="V93" s="148"/>
      <c r="W93" s="148"/>
      <c r="X93" s="148"/>
      <c r="Y93" s="148"/>
      <c r="Z93" s="148"/>
      <c r="AA93" s="148"/>
      <c r="AB93" s="148"/>
      <c r="AC93" s="148"/>
      <c r="AD93" s="148"/>
      <c r="AE93" s="148" t="s">
        <v>69</v>
      </c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1" x14ac:dyDescent="0.25">
      <c r="A94" s="201">
        <v>76</v>
      </c>
      <c r="B94" s="150" t="s">
        <v>157</v>
      </c>
      <c r="C94" s="176" t="s">
        <v>265</v>
      </c>
      <c r="D94" s="191" t="s">
        <v>103</v>
      </c>
      <c r="E94" s="156">
        <v>50</v>
      </c>
      <c r="F94" s="159">
        <f t="shared" si="32"/>
        <v>0</v>
      </c>
      <c r="G94" s="160">
        <f t="shared" si="33"/>
        <v>0</v>
      </c>
      <c r="H94" s="160"/>
      <c r="I94" s="160">
        <f t="shared" si="34"/>
        <v>0</v>
      </c>
      <c r="J94" s="160"/>
      <c r="K94" s="160">
        <f t="shared" si="35"/>
        <v>0</v>
      </c>
      <c r="L94" s="160">
        <v>21</v>
      </c>
      <c r="M94" s="160">
        <f t="shared" si="36"/>
        <v>0</v>
      </c>
      <c r="N94" s="152">
        <v>0</v>
      </c>
      <c r="O94" s="152">
        <f t="shared" si="37"/>
        <v>0</v>
      </c>
      <c r="P94" s="152">
        <v>0</v>
      </c>
      <c r="Q94" s="152">
        <f t="shared" si="38"/>
        <v>0</v>
      </c>
      <c r="R94" s="152"/>
      <c r="S94" s="152"/>
      <c r="T94" s="153">
        <v>0</v>
      </c>
      <c r="U94" s="152">
        <f t="shared" si="39"/>
        <v>0</v>
      </c>
      <c r="V94" s="148"/>
      <c r="W94" s="148"/>
      <c r="X94" s="148"/>
      <c r="Y94" s="148"/>
      <c r="Z94" s="148"/>
      <c r="AA94" s="148"/>
      <c r="AB94" s="148"/>
      <c r="AC94" s="148"/>
      <c r="AD94" s="148"/>
      <c r="AE94" s="148" t="s">
        <v>69</v>
      </c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1" x14ac:dyDescent="0.25">
      <c r="A95" s="201">
        <v>77</v>
      </c>
      <c r="B95" s="150" t="s">
        <v>158</v>
      </c>
      <c r="C95" s="176" t="s">
        <v>266</v>
      </c>
      <c r="D95" s="191" t="s">
        <v>68</v>
      </c>
      <c r="E95" s="156">
        <v>2</v>
      </c>
      <c r="F95" s="159">
        <f t="shared" si="32"/>
        <v>0</v>
      </c>
      <c r="G95" s="160">
        <f t="shared" si="33"/>
        <v>0</v>
      </c>
      <c r="H95" s="160"/>
      <c r="I95" s="160">
        <f t="shared" si="34"/>
        <v>0</v>
      </c>
      <c r="J95" s="160"/>
      <c r="K95" s="160">
        <f t="shared" si="35"/>
        <v>0</v>
      </c>
      <c r="L95" s="160">
        <v>21</v>
      </c>
      <c r="M95" s="160">
        <f t="shared" si="36"/>
        <v>0</v>
      </c>
      <c r="N95" s="152">
        <v>0</v>
      </c>
      <c r="O95" s="152">
        <f t="shared" si="37"/>
        <v>0</v>
      </c>
      <c r="P95" s="152">
        <v>0</v>
      </c>
      <c r="Q95" s="152">
        <f t="shared" si="38"/>
        <v>0</v>
      </c>
      <c r="R95" s="152"/>
      <c r="S95" s="152"/>
      <c r="T95" s="153">
        <v>0</v>
      </c>
      <c r="U95" s="152">
        <f t="shared" si="39"/>
        <v>0</v>
      </c>
      <c r="V95" s="148"/>
      <c r="W95" s="148"/>
      <c r="X95" s="148"/>
      <c r="Y95" s="148"/>
      <c r="Z95" s="148"/>
      <c r="AA95" s="148"/>
      <c r="AB95" s="148"/>
      <c r="AC95" s="148"/>
      <c r="AD95" s="148"/>
      <c r="AE95" s="148" t="s">
        <v>69</v>
      </c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 x14ac:dyDescent="0.25">
      <c r="A96" s="201">
        <v>78</v>
      </c>
      <c r="B96" s="150" t="s">
        <v>159</v>
      </c>
      <c r="C96" s="176" t="s">
        <v>267</v>
      </c>
      <c r="D96" s="191" t="s">
        <v>103</v>
      </c>
      <c r="E96" s="156">
        <v>110</v>
      </c>
      <c r="F96" s="159">
        <f t="shared" si="32"/>
        <v>0</v>
      </c>
      <c r="G96" s="160">
        <f t="shared" si="33"/>
        <v>0</v>
      </c>
      <c r="H96" s="160"/>
      <c r="I96" s="160">
        <f t="shared" si="34"/>
        <v>0</v>
      </c>
      <c r="J96" s="160"/>
      <c r="K96" s="160">
        <f t="shared" si="35"/>
        <v>0</v>
      </c>
      <c r="L96" s="160">
        <v>21</v>
      </c>
      <c r="M96" s="160">
        <f t="shared" si="36"/>
        <v>0</v>
      </c>
      <c r="N96" s="152">
        <v>0</v>
      </c>
      <c r="O96" s="152">
        <f t="shared" si="37"/>
        <v>0</v>
      </c>
      <c r="P96" s="152">
        <v>0</v>
      </c>
      <c r="Q96" s="152">
        <f t="shared" si="38"/>
        <v>0</v>
      </c>
      <c r="R96" s="152"/>
      <c r="S96" s="152"/>
      <c r="T96" s="153">
        <v>0</v>
      </c>
      <c r="U96" s="152">
        <f t="shared" si="39"/>
        <v>0</v>
      </c>
      <c r="V96" s="148"/>
      <c r="W96" s="148"/>
      <c r="X96" s="148"/>
      <c r="Y96" s="148"/>
      <c r="Z96" s="148"/>
      <c r="AA96" s="148"/>
      <c r="AB96" s="148"/>
      <c r="AC96" s="148"/>
      <c r="AD96" s="148"/>
      <c r="AE96" s="148" t="s">
        <v>69</v>
      </c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1" x14ac:dyDescent="0.25">
      <c r="A97" s="201">
        <v>79</v>
      </c>
      <c r="B97" s="150" t="s">
        <v>160</v>
      </c>
      <c r="C97" s="176" t="s">
        <v>268</v>
      </c>
      <c r="D97" s="191" t="s">
        <v>103</v>
      </c>
      <c r="E97" s="156">
        <v>200</v>
      </c>
      <c r="F97" s="159">
        <f t="shared" si="32"/>
        <v>0</v>
      </c>
      <c r="G97" s="160">
        <f t="shared" si="33"/>
        <v>0</v>
      </c>
      <c r="H97" s="160"/>
      <c r="I97" s="160">
        <f t="shared" si="34"/>
        <v>0</v>
      </c>
      <c r="J97" s="160"/>
      <c r="K97" s="160">
        <f t="shared" si="35"/>
        <v>0</v>
      </c>
      <c r="L97" s="160">
        <v>21</v>
      </c>
      <c r="M97" s="160">
        <f t="shared" si="36"/>
        <v>0</v>
      </c>
      <c r="N97" s="152">
        <v>0</v>
      </c>
      <c r="O97" s="152">
        <f t="shared" si="37"/>
        <v>0</v>
      </c>
      <c r="P97" s="152">
        <v>0</v>
      </c>
      <c r="Q97" s="152">
        <f t="shared" si="38"/>
        <v>0</v>
      </c>
      <c r="R97" s="152"/>
      <c r="S97" s="152"/>
      <c r="T97" s="153">
        <v>0</v>
      </c>
      <c r="U97" s="152">
        <f t="shared" si="39"/>
        <v>0</v>
      </c>
      <c r="V97" s="148"/>
      <c r="W97" s="148"/>
      <c r="X97" s="148"/>
      <c r="Y97" s="148"/>
      <c r="Z97" s="148"/>
      <c r="AA97" s="148"/>
      <c r="AB97" s="148"/>
      <c r="AC97" s="148"/>
      <c r="AD97" s="148"/>
      <c r="AE97" s="148" t="s">
        <v>69</v>
      </c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1" x14ac:dyDescent="0.25">
      <c r="A98" s="201">
        <v>80</v>
      </c>
      <c r="B98" s="150" t="s">
        <v>161</v>
      </c>
      <c r="C98" s="176" t="s">
        <v>269</v>
      </c>
      <c r="D98" s="191" t="s">
        <v>68</v>
      </c>
      <c r="E98" s="156">
        <v>2</v>
      </c>
      <c r="F98" s="159">
        <f t="shared" si="32"/>
        <v>0</v>
      </c>
      <c r="G98" s="160">
        <f t="shared" si="33"/>
        <v>0</v>
      </c>
      <c r="H98" s="160"/>
      <c r="I98" s="160">
        <f t="shared" si="34"/>
        <v>0</v>
      </c>
      <c r="J98" s="160"/>
      <c r="K98" s="160">
        <f t="shared" si="35"/>
        <v>0</v>
      </c>
      <c r="L98" s="160">
        <v>21</v>
      </c>
      <c r="M98" s="160">
        <f t="shared" si="36"/>
        <v>0</v>
      </c>
      <c r="N98" s="152">
        <v>0</v>
      </c>
      <c r="O98" s="152">
        <f t="shared" si="37"/>
        <v>0</v>
      </c>
      <c r="P98" s="152">
        <v>0</v>
      </c>
      <c r="Q98" s="152">
        <f t="shared" si="38"/>
        <v>0</v>
      </c>
      <c r="R98" s="152"/>
      <c r="S98" s="152"/>
      <c r="T98" s="153">
        <v>0</v>
      </c>
      <c r="U98" s="152">
        <f t="shared" si="39"/>
        <v>0</v>
      </c>
      <c r="V98" s="148"/>
      <c r="W98" s="148"/>
      <c r="X98" s="148"/>
      <c r="Y98" s="148"/>
      <c r="Z98" s="148"/>
      <c r="AA98" s="148"/>
      <c r="AB98" s="148"/>
      <c r="AC98" s="148"/>
      <c r="AD98" s="148"/>
      <c r="AE98" s="148" t="s">
        <v>69</v>
      </c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1" x14ac:dyDescent="0.25">
      <c r="A99" s="201">
        <v>81</v>
      </c>
      <c r="B99" s="150" t="s">
        <v>162</v>
      </c>
      <c r="C99" s="176" t="s">
        <v>163</v>
      </c>
      <c r="D99" s="191" t="s">
        <v>68</v>
      </c>
      <c r="E99" s="156">
        <v>1</v>
      </c>
      <c r="F99" s="159">
        <f t="shared" si="32"/>
        <v>0</v>
      </c>
      <c r="G99" s="160">
        <f t="shared" si="33"/>
        <v>0</v>
      </c>
      <c r="H99" s="160"/>
      <c r="I99" s="160">
        <f t="shared" si="34"/>
        <v>0</v>
      </c>
      <c r="J99" s="160"/>
      <c r="K99" s="160">
        <f t="shared" si="35"/>
        <v>0</v>
      </c>
      <c r="L99" s="160">
        <v>21</v>
      </c>
      <c r="M99" s="160">
        <f t="shared" si="36"/>
        <v>0</v>
      </c>
      <c r="N99" s="152">
        <v>0</v>
      </c>
      <c r="O99" s="152">
        <f t="shared" si="37"/>
        <v>0</v>
      </c>
      <c r="P99" s="152">
        <v>0</v>
      </c>
      <c r="Q99" s="152">
        <f t="shared" si="38"/>
        <v>0</v>
      </c>
      <c r="R99" s="152"/>
      <c r="S99" s="152"/>
      <c r="T99" s="153">
        <v>0</v>
      </c>
      <c r="U99" s="152">
        <f t="shared" si="39"/>
        <v>0</v>
      </c>
      <c r="V99" s="148"/>
      <c r="W99" s="148"/>
      <c r="X99" s="148"/>
      <c r="Y99" s="148"/>
      <c r="Z99" s="148"/>
      <c r="AA99" s="148"/>
      <c r="AB99" s="148"/>
      <c r="AC99" s="148"/>
      <c r="AD99" s="148"/>
      <c r="AE99" s="148" t="s">
        <v>72</v>
      </c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x14ac:dyDescent="0.25">
      <c r="A100" s="202" t="s">
        <v>65</v>
      </c>
      <c r="B100" s="151" t="s">
        <v>42</v>
      </c>
      <c r="C100" s="177" t="s">
        <v>43</v>
      </c>
      <c r="D100" s="192"/>
      <c r="E100" s="157"/>
      <c r="F100" s="161"/>
      <c r="G100" s="161">
        <f>SUMIF(AE101:AE102,"&lt;&gt;NOR",G101:G102)</f>
        <v>0</v>
      </c>
      <c r="H100" s="161"/>
      <c r="I100" s="161">
        <f>SUM(I101:I102)</f>
        <v>0</v>
      </c>
      <c r="J100" s="161"/>
      <c r="K100" s="161">
        <f>SUM(K101:K102)</f>
        <v>0</v>
      </c>
      <c r="L100" s="161"/>
      <c r="M100" s="161">
        <f>SUM(M101:M102)</f>
        <v>0</v>
      </c>
      <c r="N100" s="154"/>
      <c r="O100" s="154">
        <f>SUM(O101:O102)</f>
        <v>0</v>
      </c>
      <c r="P100" s="154"/>
      <c r="Q100" s="154">
        <f>SUM(Q101:Q102)</f>
        <v>4.2000000000000003E-2</v>
      </c>
      <c r="R100" s="154"/>
      <c r="S100" s="154"/>
      <c r="T100" s="155"/>
      <c r="U100" s="154">
        <f>SUM(U101:U102)</f>
        <v>2.27</v>
      </c>
      <c r="AE100" t="s">
        <v>66</v>
      </c>
    </row>
    <row r="101" spans="1:60" outlineLevel="1" x14ac:dyDescent="0.25">
      <c r="A101" s="201">
        <v>82</v>
      </c>
      <c r="B101" s="150" t="s">
        <v>164</v>
      </c>
      <c r="C101" s="176" t="s">
        <v>270</v>
      </c>
      <c r="D101" s="191" t="s">
        <v>68</v>
      </c>
      <c r="E101" s="156">
        <v>6</v>
      </c>
      <c r="F101" s="159">
        <f>H101+J101</f>
        <v>0</v>
      </c>
      <c r="G101" s="160">
        <f>ROUND(E101*F101,2)</f>
        <v>0</v>
      </c>
      <c r="H101" s="160"/>
      <c r="I101" s="160">
        <f>ROUND(E101*H101,2)</f>
        <v>0</v>
      </c>
      <c r="J101" s="160"/>
      <c r="K101" s="160">
        <f>ROUND(E101*J101,2)</f>
        <v>0</v>
      </c>
      <c r="L101" s="160">
        <v>21</v>
      </c>
      <c r="M101" s="160">
        <f>G101*(1+L101/100)</f>
        <v>0</v>
      </c>
      <c r="N101" s="152">
        <v>0</v>
      </c>
      <c r="O101" s="152">
        <f>ROUND(E101*N101,5)</f>
        <v>0</v>
      </c>
      <c r="P101" s="152">
        <v>0</v>
      </c>
      <c r="Q101" s="152">
        <f>ROUND(E101*P101,5)</f>
        <v>0</v>
      </c>
      <c r="R101" s="152"/>
      <c r="S101" s="152"/>
      <c r="T101" s="153">
        <v>0</v>
      </c>
      <c r="U101" s="152">
        <f>ROUND(E101*T101,2)</f>
        <v>0</v>
      </c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 t="s">
        <v>72</v>
      </c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1" x14ac:dyDescent="0.25">
      <c r="A102" s="203">
        <v>83</v>
      </c>
      <c r="B102" s="167" t="s">
        <v>165</v>
      </c>
      <c r="C102" s="179" t="s">
        <v>271</v>
      </c>
      <c r="D102" s="194" t="s">
        <v>103</v>
      </c>
      <c r="E102" s="168">
        <v>28</v>
      </c>
      <c r="F102" s="169">
        <f>H102+J102</f>
        <v>0</v>
      </c>
      <c r="G102" s="170">
        <f>ROUND(E102*F102,2)</f>
        <v>0</v>
      </c>
      <c r="H102" s="170"/>
      <c r="I102" s="170">
        <f>ROUND(E102*H102,2)</f>
        <v>0</v>
      </c>
      <c r="J102" s="170"/>
      <c r="K102" s="170">
        <f>ROUND(E102*J102,2)</f>
        <v>0</v>
      </c>
      <c r="L102" s="170">
        <v>21</v>
      </c>
      <c r="M102" s="170">
        <f>G102*(1+L102/100)</f>
        <v>0</v>
      </c>
      <c r="N102" s="171">
        <v>0</v>
      </c>
      <c r="O102" s="171">
        <f>ROUND(E102*N102,5)</f>
        <v>0</v>
      </c>
      <c r="P102" s="171">
        <v>1.5E-3</v>
      </c>
      <c r="Q102" s="171">
        <f>ROUND(E102*P102,5)</f>
        <v>4.2000000000000003E-2</v>
      </c>
      <c r="R102" s="171"/>
      <c r="S102" s="171"/>
      <c r="T102" s="172">
        <v>8.1000000000000003E-2</v>
      </c>
      <c r="U102" s="171">
        <f>ROUND(E102*T102,2)</f>
        <v>2.27</v>
      </c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 t="s">
        <v>72</v>
      </c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x14ac:dyDescent="0.25">
      <c r="A103" s="9"/>
      <c r="B103" s="7" t="s">
        <v>166</v>
      </c>
      <c r="C103" s="180" t="s">
        <v>166</v>
      </c>
      <c r="D103" s="9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AC103">
        <v>15</v>
      </c>
      <c r="AD103">
        <v>21</v>
      </c>
    </row>
    <row r="104" spans="1:60" x14ac:dyDescent="0.25">
      <c r="A104" s="204"/>
      <c r="B104" s="173" t="s">
        <v>178</v>
      </c>
      <c r="C104" s="181" t="s">
        <v>166</v>
      </c>
      <c r="D104" s="195"/>
      <c r="E104" s="174"/>
      <c r="F104" s="174"/>
      <c r="G104" s="175">
        <f>G8+G35+G60+G81+G90+G92+G100</f>
        <v>0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AC104">
        <f>SUMIF(L7:L102,AC103,G7:G102)</f>
        <v>0</v>
      </c>
      <c r="AD104">
        <f>SUMIF(L7:L102,AD103,G7:G102)</f>
        <v>0</v>
      </c>
      <c r="AE104" t="s">
        <v>167</v>
      </c>
    </row>
    <row r="105" spans="1:60" x14ac:dyDescent="0.25">
      <c r="A105" s="9"/>
      <c r="B105" s="7" t="s">
        <v>166</v>
      </c>
      <c r="C105" s="180" t="s">
        <v>166</v>
      </c>
      <c r="D105" s="9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60" x14ac:dyDescent="0.25">
      <c r="A106" s="9"/>
      <c r="B106" s="7" t="s">
        <v>166</v>
      </c>
      <c r="C106" s="180" t="s">
        <v>166</v>
      </c>
      <c r="D106" s="9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60" x14ac:dyDescent="0.25">
      <c r="A107" s="278" t="s">
        <v>274</v>
      </c>
      <c r="B107" s="278"/>
      <c r="C107" s="279"/>
      <c r="D107" s="9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60" x14ac:dyDescent="0.25">
      <c r="A108" s="259"/>
      <c r="B108" s="260"/>
      <c r="C108" s="261"/>
      <c r="D108" s="260"/>
      <c r="E108" s="260"/>
      <c r="F108" s="260"/>
      <c r="G108" s="262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AE108" t="s">
        <v>168</v>
      </c>
    </row>
    <row r="109" spans="1:60" x14ac:dyDescent="0.25">
      <c r="A109" s="263"/>
      <c r="B109" s="264"/>
      <c r="C109" s="265"/>
      <c r="D109" s="264"/>
      <c r="E109" s="264"/>
      <c r="F109" s="264"/>
      <c r="G109" s="26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60" x14ac:dyDescent="0.25">
      <c r="A110" s="263"/>
      <c r="B110" s="264"/>
      <c r="C110" s="265"/>
      <c r="D110" s="264"/>
      <c r="E110" s="264"/>
      <c r="F110" s="264"/>
      <c r="G110" s="26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60" x14ac:dyDescent="0.25">
      <c r="A111" s="263"/>
      <c r="B111" s="264"/>
      <c r="C111" s="265"/>
      <c r="D111" s="264"/>
      <c r="E111" s="264"/>
      <c r="F111" s="264"/>
      <c r="G111" s="26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60" x14ac:dyDescent="0.25">
      <c r="A112" s="267"/>
      <c r="B112" s="268"/>
      <c r="C112" s="269"/>
      <c r="D112" s="268"/>
      <c r="E112" s="268"/>
      <c r="F112" s="268"/>
      <c r="G112" s="270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31" x14ac:dyDescent="0.25">
      <c r="A113" s="9"/>
      <c r="B113" s="7" t="s">
        <v>166</v>
      </c>
      <c r="C113" s="180" t="s">
        <v>166</v>
      </c>
      <c r="D113" s="9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31" x14ac:dyDescent="0.25">
      <c r="C114" s="182"/>
      <c r="AE114" t="s">
        <v>169</v>
      </c>
    </row>
  </sheetData>
  <mergeCells count="6">
    <mergeCell ref="A108:G112"/>
    <mergeCell ref="A1:G1"/>
    <mergeCell ref="C2:G2"/>
    <mergeCell ref="C3:G3"/>
    <mergeCell ref="C4:G4"/>
    <mergeCell ref="A107:C107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47</vt:i4>
      </vt:variant>
    </vt:vector>
  </HeadingPairs>
  <TitlesOfParts>
    <vt:vector size="51" baseType="lpstr">
      <vt:lpstr>Pokyny pre vyplnenie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Pol'!Oblasť_tlače</vt:lpstr>
      <vt:lpstr>Stavba!Oblasť_tlače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uzivatel</cp:lastModifiedBy>
  <cp:lastPrinted>2014-02-28T09:52:57Z</cp:lastPrinted>
  <dcterms:created xsi:type="dcterms:W3CDTF">2009-04-08T07:15:50Z</dcterms:created>
  <dcterms:modified xsi:type="dcterms:W3CDTF">2022-04-17T20:37:17Z</dcterms:modified>
  <cp:category/>
</cp:coreProperties>
</file>