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9-202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ponuka'!$A$1:$O$36</definedName>
  </definedNames>
  <calcPr calcId="162913"/>
</workbook>
</file>

<file path=xl/calcChain.xml><?xml version="1.0" encoding="utf-8"?>
<calcChain xmlns="http://schemas.openxmlformats.org/spreadsheetml/2006/main">
  <c r="L21" i="1" l="1"/>
  <c r="G18" i="1" l="1"/>
  <c r="O18" i="1" s="1"/>
  <c r="P18" i="1" s="1"/>
  <c r="G16" i="1"/>
  <c r="O16" i="1" s="1"/>
  <c r="P16" i="1" s="1"/>
  <c r="G17" i="1"/>
  <c r="O17" i="1" s="1"/>
  <c r="P17" i="1" s="1"/>
  <c r="G14" i="1" l="1"/>
  <c r="O14" i="1" s="1"/>
  <c r="G15" i="1"/>
  <c r="G19" i="1"/>
  <c r="G13" i="1"/>
  <c r="G12" i="1"/>
  <c r="O12" i="1" l="1"/>
  <c r="P12" i="1" s="1"/>
  <c r="G20" i="1"/>
  <c r="O20" i="1" s="1"/>
  <c r="P14" i="1"/>
  <c r="O19" i="1" l="1"/>
  <c r="P19" i="1" s="1"/>
  <c r="O15" i="1"/>
  <c r="P15" i="1" s="1"/>
  <c r="O13" i="1"/>
  <c r="O21" i="1" l="1"/>
  <c r="P21" i="1" s="1"/>
  <c r="P13" i="1"/>
  <c r="O23" i="1" l="1"/>
  <c r="O22" i="1" s="1"/>
</calcChain>
</file>

<file path=xl/sharedStrings.xml><?xml version="1.0" encoding="utf-8"?>
<sst xmlns="http://schemas.openxmlformats.org/spreadsheetml/2006/main" count="115" uniqueCount="86">
  <si>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</si>
  <si>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</si>
  <si>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</si>
  <si>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</si>
  <si>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</si>
  <si>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</si>
  <si>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</si>
  <si>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</si>
  <si>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</si>
  <si>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</si>
  <si>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</si>
  <si>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</si>
  <si>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</si>
  <si>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</si>
  <si>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</si>
  <si>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</si>
  <si>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</si>
  <si>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</si>
  <si>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</si>
  <si>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</si>
  <si>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</si>
  <si>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</si>
  <si>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</si>
  <si>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</si>
  <si>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</si>
  <si>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</si>
  <si>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</si>
  <si>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</si>
  <si>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</si>
  <si>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</si>
  <si>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</si>
  <si>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</si>
  <si>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</si>
  <si>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</si>
  <si>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</si>
  <si>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</si>
  <si>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</si>
  <si>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</si>
  <si>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</si>
  <si>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</si>
  <si>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</si>
  <si>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</si>
  <si>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</si>
  <si>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</si>
  <si>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</si>
  <si>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</si>
  <si>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</si>
  <si>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</si>
  <si>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</si>
  <si>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</si>
  <si>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</si>
  <si>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</si>
  <si>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</si>
  <si>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</si>
  <si>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</si>
  <si>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</si>
  <si>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</si>
  <si>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</si>
  <si>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</si>
  <si>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</si>
  <si>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</si>
  <si>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</si>
  <si>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</si>
  <si>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</si>
  <si>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</si>
  <si>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</si>
  <si>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</si>
  <si>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</si>
  <si>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</si>
  <si>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</si>
  <si>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</si>
  <si>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 xml:space="preserve">Lesnícke služby v ťažbovom procese - viacoperačné technológie na OZ Považie, VC Nitrianske Rudno  </t>
  </si>
  <si>
    <t>LO Lehota</t>
  </si>
  <si>
    <t>286 A 00</t>
  </si>
  <si>
    <t>VÚ-</t>
  </si>
  <si>
    <t>284 00</t>
  </si>
  <si>
    <t>286 C 00</t>
  </si>
  <si>
    <t>287 00</t>
  </si>
  <si>
    <t>305 10</t>
  </si>
  <si>
    <t>320 B 00</t>
  </si>
  <si>
    <t>324 00</t>
  </si>
  <si>
    <t>326 20</t>
  </si>
  <si>
    <t>Lesy SR š.p. OZ Považie, LS Nitrianske Rudno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</si>
  <si>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</si>
  <si>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</si>
  <si>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október 2022 až december 2022.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Miloš Pilát (mobil 0918 333 613)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</si>
</sst>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7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4" fontId="10" fillId="3" borderId="45" xfId="0" applyNumberFormat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4" fontId="10" fillId="3" borderId="46" xfId="0" applyNumberFormat="1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right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4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zoomScaleNormal="100" zoomScaleSheetLayoutView="100" workbookViewId="0">
      <selection activeCell="D38" sqref="D3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0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4" t="s">
        <v>71</v>
      </c>
      <c r="D3" s="85"/>
      <c r="E3" s="85"/>
      <c r="F3" s="85"/>
      <c r="G3" s="85"/>
      <c r="H3" s="85"/>
      <c r="I3" s="85"/>
      <c r="J3" s="85"/>
      <c r="K3" s="8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8"/>
      <c r="F5" s="12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9" t="s">
        <v>82</v>
      </c>
      <c r="C6" s="129"/>
      <c r="D6" s="129"/>
      <c r="E6" s="129"/>
      <c r="F6" s="12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0"/>
      <c r="C7" s="130"/>
      <c r="D7" s="130"/>
      <c r="E7" s="130"/>
      <c r="F7" s="13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6" t="s">
        <v>66</v>
      </c>
      <c r="B8" s="12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8" t="s">
        <v>70</v>
      </c>
      <c r="B9" s="131" t="s">
        <v>2</v>
      </c>
      <c r="C9" s="140" t="s">
        <v>53</v>
      </c>
      <c r="D9" s="141"/>
      <c r="E9" s="142" t="s">
        <v>3</v>
      </c>
      <c r="F9" s="143"/>
      <c r="G9" s="144"/>
      <c r="H9" s="134" t="s">
        <v>4</v>
      </c>
      <c r="I9" s="93" t="s">
        <v>5</v>
      </c>
      <c r="J9" s="137" t="s">
        <v>6</v>
      </c>
      <c r="K9" s="124" t="s">
        <v>7</v>
      </c>
      <c r="L9" s="93" t="s">
        <v>54</v>
      </c>
      <c r="M9" s="93" t="s">
        <v>60</v>
      </c>
      <c r="N9" s="96" t="s">
        <v>58</v>
      </c>
      <c r="O9" s="98" t="s">
        <v>59</v>
      </c>
    </row>
    <row r="10" spans="1:16" ht="21.75" customHeight="1" x14ac:dyDescent="0.25">
      <c r="A10" s="25"/>
      <c r="B10" s="132"/>
      <c r="C10" s="100" t="s">
        <v>67</v>
      </c>
      <c r="D10" s="101"/>
      <c r="E10" s="100" t="s">
        <v>9</v>
      </c>
      <c r="F10" s="102" t="s">
        <v>10</v>
      </c>
      <c r="G10" s="145" t="s">
        <v>11</v>
      </c>
      <c r="H10" s="135"/>
      <c r="I10" s="94"/>
      <c r="J10" s="138"/>
      <c r="K10" s="125"/>
      <c r="L10" s="94"/>
      <c r="M10" s="94"/>
      <c r="N10" s="97"/>
      <c r="O10" s="99"/>
    </row>
    <row r="11" spans="1:16" ht="49.9" customHeight="1" thickBot="1" x14ac:dyDescent="0.3">
      <c r="A11" s="26"/>
      <c r="B11" s="132"/>
      <c r="C11" s="100"/>
      <c r="D11" s="101"/>
      <c r="E11" s="100"/>
      <c r="F11" s="103"/>
      <c r="G11" s="146"/>
      <c r="H11" s="136"/>
      <c r="I11" s="94"/>
      <c r="J11" s="139"/>
      <c r="K11" s="125"/>
      <c r="L11" s="95"/>
      <c r="M11" s="95"/>
      <c r="N11" s="97"/>
      <c r="O11" s="99"/>
    </row>
    <row r="12" spans="1:16" ht="82.15" customHeight="1" x14ac:dyDescent="0.25">
      <c r="A12" s="27" t="s">
        <v>72</v>
      </c>
      <c r="B12" s="65" t="s">
        <v>75</v>
      </c>
      <c r="C12" s="121" t="s">
        <v>83</v>
      </c>
      <c r="D12" s="121"/>
      <c r="E12" s="66">
        <v>50</v>
      </c>
      <c r="F12" s="66">
        <v>250</v>
      </c>
      <c r="G12" s="81">
        <f>E12+F12</f>
        <v>300</v>
      </c>
      <c r="H12" s="80" t="s">
        <v>74</v>
      </c>
      <c r="I12" s="67">
        <v>60</v>
      </c>
      <c r="J12" s="67">
        <v>0.24</v>
      </c>
      <c r="K12" s="78">
        <v>400</v>
      </c>
      <c r="L12" s="79">
        <v>7056</v>
      </c>
      <c r="M12" s="28" t="s">
        <v>61</v>
      </c>
      <c r="N12" s="57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72" t="s">
        <v>72</v>
      </c>
      <c r="B13" s="73" t="s">
        <v>73</v>
      </c>
      <c r="C13" s="122" t="s">
        <v>84</v>
      </c>
      <c r="D13" s="123"/>
      <c r="E13" s="74">
        <v>31</v>
      </c>
      <c r="F13" s="75">
        <v>34</v>
      </c>
      <c r="G13" s="71">
        <f>E13+F13</f>
        <v>65</v>
      </c>
      <c r="H13" s="76" t="s">
        <v>74</v>
      </c>
      <c r="I13" s="34">
        <v>30</v>
      </c>
      <c r="J13" s="34">
        <v>0.23</v>
      </c>
      <c r="K13" s="56">
        <v>400</v>
      </c>
      <c r="L13" s="77">
        <v>1300</v>
      </c>
      <c r="M13" s="32" t="s">
        <v>61</v>
      </c>
      <c r="N13" s="57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 t="s">
        <v>72</v>
      </c>
      <c r="B14" s="34" t="s">
        <v>76</v>
      </c>
      <c r="C14" s="82" t="s">
        <v>84</v>
      </c>
      <c r="D14" s="133"/>
      <c r="E14" s="62">
        <v>122</v>
      </c>
      <c r="F14" s="35">
        <v>344</v>
      </c>
      <c r="G14" s="68">
        <f t="shared" ref="G14:G19" si="1">E14+F14</f>
        <v>466</v>
      </c>
      <c r="H14" s="64" t="s">
        <v>74</v>
      </c>
      <c r="I14" s="34">
        <v>60</v>
      </c>
      <c r="J14" s="34">
        <v>0.33</v>
      </c>
      <c r="K14" s="56">
        <v>400</v>
      </c>
      <c r="L14" s="69">
        <v>8751.4800000000014</v>
      </c>
      <c r="M14" s="36" t="s">
        <v>61</v>
      </c>
      <c r="N14" s="57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 t="s">
        <v>72</v>
      </c>
      <c r="B15" s="29" t="s">
        <v>77</v>
      </c>
      <c r="C15" s="82" t="s">
        <v>84</v>
      </c>
      <c r="D15" s="83"/>
      <c r="E15" s="61">
        <v>2</v>
      </c>
      <c r="F15" s="30">
        <v>190</v>
      </c>
      <c r="G15" s="68">
        <f t="shared" si="1"/>
        <v>192</v>
      </c>
      <c r="H15" s="63" t="s">
        <v>74</v>
      </c>
      <c r="I15" s="29">
        <v>65</v>
      </c>
      <c r="J15" s="29">
        <v>0.17</v>
      </c>
      <c r="K15" s="60">
        <v>700</v>
      </c>
      <c r="L15" s="69">
        <v>5769.6</v>
      </c>
      <c r="M15" s="36" t="s">
        <v>61</v>
      </c>
      <c r="N15" s="57"/>
      <c r="O15" s="31">
        <f t="shared" ref="O15:O20" si="2">SUM(N15*G15)</f>
        <v>0</v>
      </c>
      <c r="P15" s="12" t="str">
        <f t="shared" ref="P15:P19" si="3">IF( O15=0," ", IF(100-((L15/O15)*100)&gt;20,"viac ako 20%",0))</f>
        <v xml:space="preserve"> </v>
      </c>
    </row>
    <row r="16" spans="1:16" x14ac:dyDescent="0.25">
      <c r="A16" s="33" t="s">
        <v>72</v>
      </c>
      <c r="B16" s="29" t="s">
        <v>78</v>
      </c>
      <c r="C16" s="82" t="s">
        <v>84</v>
      </c>
      <c r="D16" s="83"/>
      <c r="E16" s="61"/>
      <c r="F16" s="30">
        <v>150</v>
      </c>
      <c r="G16" s="68">
        <f t="shared" si="1"/>
        <v>150</v>
      </c>
      <c r="H16" s="63" t="s">
        <v>12</v>
      </c>
      <c r="I16" s="29">
        <v>70</v>
      </c>
      <c r="J16" s="29">
        <v>1.0900000000000001</v>
      </c>
      <c r="K16" s="70">
        <v>550</v>
      </c>
      <c r="L16" s="69">
        <v>2352</v>
      </c>
      <c r="M16" s="36" t="s">
        <v>61</v>
      </c>
      <c r="N16" s="57"/>
      <c r="O16" s="31">
        <f t="shared" si="2"/>
        <v>0</v>
      </c>
      <c r="P16" s="12" t="str">
        <f t="shared" si="3"/>
        <v xml:space="preserve"> </v>
      </c>
    </row>
    <row r="17" spans="1:16" x14ac:dyDescent="0.25">
      <c r="A17" s="33" t="s">
        <v>72</v>
      </c>
      <c r="B17" s="29" t="s">
        <v>79</v>
      </c>
      <c r="C17" s="82" t="s">
        <v>84</v>
      </c>
      <c r="D17" s="83"/>
      <c r="E17" s="61">
        <v>25</v>
      </c>
      <c r="F17" s="30">
        <v>275</v>
      </c>
      <c r="G17" s="68">
        <f t="shared" si="1"/>
        <v>300</v>
      </c>
      <c r="H17" s="63" t="s">
        <v>74</v>
      </c>
      <c r="I17" s="29">
        <v>60</v>
      </c>
      <c r="J17" s="29">
        <v>0.08</v>
      </c>
      <c r="K17" s="70">
        <v>550</v>
      </c>
      <c r="L17" s="69">
        <v>10191</v>
      </c>
      <c r="M17" s="36" t="s">
        <v>61</v>
      </c>
      <c r="N17" s="57"/>
      <c r="O17" s="31">
        <f t="shared" si="2"/>
        <v>0</v>
      </c>
      <c r="P17" s="12" t="str">
        <f t="shared" si="3"/>
        <v xml:space="preserve"> </v>
      </c>
    </row>
    <row r="18" spans="1:16" x14ac:dyDescent="0.25">
      <c r="A18" s="33" t="s">
        <v>72</v>
      </c>
      <c r="B18" s="29" t="s">
        <v>80</v>
      </c>
      <c r="C18" s="82" t="s">
        <v>84</v>
      </c>
      <c r="D18" s="83"/>
      <c r="E18" s="61">
        <v>48</v>
      </c>
      <c r="F18" s="30">
        <v>282</v>
      </c>
      <c r="G18" s="68">
        <f t="shared" si="1"/>
        <v>330</v>
      </c>
      <c r="H18" s="63" t="s">
        <v>74</v>
      </c>
      <c r="I18" s="29">
        <v>70</v>
      </c>
      <c r="J18" s="29">
        <v>0.15</v>
      </c>
      <c r="K18" s="70">
        <v>400</v>
      </c>
      <c r="L18" s="69">
        <v>9484.1999999999989</v>
      </c>
      <c r="M18" s="36" t="s">
        <v>61</v>
      </c>
      <c r="N18" s="57"/>
      <c r="O18" s="31">
        <f t="shared" si="2"/>
        <v>0</v>
      </c>
      <c r="P18" s="12" t="str">
        <f t="shared" si="3"/>
        <v xml:space="preserve"> </v>
      </c>
    </row>
    <row r="19" spans="1:16" x14ac:dyDescent="0.25">
      <c r="A19" s="33" t="s">
        <v>72</v>
      </c>
      <c r="B19" s="29" t="s">
        <v>81</v>
      </c>
      <c r="C19" s="82" t="s">
        <v>84</v>
      </c>
      <c r="D19" s="83"/>
      <c r="E19" s="61">
        <v>18</v>
      </c>
      <c r="F19" s="30">
        <v>357</v>
      </c>
      <c r="G19" s="68">
        <f t="shared" si="1"/>
        <v>375</v>
      </c>
      <c r="H19" s="63" t="s">
        <v>74</v>
      </c>
      <c r="I19" s="29">
        <v>75</v>
      </c>
      <c r="J19" s="29">
        <v>0.13</v>
      </c>
      <c r="K19" s="60">
        <v>350</v>
      </c>
      <c r="L19" s="69">
        <v>10777.5</v>
      </c>
      <c r="M19" s="36" t="s">
        <v>61</v>
      </c>
      <c r="N19" s="57"/>
      <c r="O19" s="31">
        <f t="shared" si="2"/>
        <v>0</v>
      </c>
      <c r="P19" s="12" t="str">
        <f t="shared" si="3"/>
        <v xml:space="preserve"> </v>
      </c>
    </row>
    <row r="20" spans="1:16" ht="15.75" thickBot="1" x14ac:dyDescent="0.3">
      <c r="A20" s="37"/>
      <c r="B20" s="38"/>
      <c r="C20" s="39"/>
      <c r="D20" s="40"/>
      <c r="E20" s="41"/>
      <c r="F20" s="41"/>
      <c r="G20" s="41">
        <f>SUM(G12:G19)</f>
        <v>2178</v>
      </c>
      <c r="H20" s="42"/>
      <c r="I20" s="38"/>
      <c r="J20" s="38"/>
      <c r="K20" s="39"/>
      <c r="L20" s="48"/>
      <c r="M20" s="44"/>
      <c r="N20" s="47"/>
      <c r="O20" s="48">
        <f t="shared" si="2"/>
        <v>0</v>
      </c>
      <c r="P20" s="12"/>
    </row>
    <row r="21" spans="1:16" ht="15.75" thickBot="1" x14ac:dyDescent="0.3">
      <c r="A21" s="59"/>
      <c r="B21" s="45"/>
      <c r="C21" s="45"/>
      <c r="D21" s="45"/>
      <c r="E21" s="45"/>
      <c r="F21" s="45"/>
      <c r="G21" s="45"/>
      <c r="H21" s="45"/>
      <c r="I21" s="45"/>
      <c r="J21" s="89" t="s">
        <v>13</v>
      </c>
      <c r="K21" s="89"/>
      <c r="L21" s="48">
        <f>SUM(L12:L20)</f>
        <v>55681.78</v>
      </c>
      <c r="M21" s="46"/>
      <c r="N21" s="49" t="s">
        <v>14</v>
      </c>
      <c r="O21" s="43">
        <f>SUM(O12:O20)</f>
        <v>0</v>
      </c>
      <c r="P21" s="12" t="str">
        <f>IF(O21&gt;L21,"prekročená cena","nižšia ako stanovená")</f>
        <v>nižšia ako stanovená</v>
      </c>
    </row>
    <row r="22" spans="1:16" ht="15.75" thickBot="1" x14ac:dyDescent="0.3">
      <c r="A22" s="90" t="s">
        <v>15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43">
        <f>O23-O21</f>
        <v>0</v>
      </c>
    </row>
    <row r="23" spans="1:16" ht="15.75" thickBot="1" x14ac:dyDescent="0.3">
      <c r="A23" s="90" t="s">
        <v>16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43">
        <f>IF("nie"=MID(I31,1,3),O21,(O21*1.2))</f>
        <v>0</v>
      </c>
    </row>
    <row r="24" spans="1:16" x14ac:dyDescent="0.25">
      <c r="A24" s="107" t="s">
        <v>17</v>
      </c>
      <c r="B24" s="107"/>
      <c r="C24" s="107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1:16" x14ac:dyDescent="0.25">
      <c r="A25" s="118" t="s">
        <v>65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6" ht="25.5" customHeight="1" x14ac:dyDescent="0.25">
      <c r="A26" s="51" t="s">
        <v>57</v>
      </c>
      <c r="B26" s="51"/>
      <c r="C26" s="51"/>
      <c r="D26" s="51"/>
      <c r="E26" s="51"/>
      <c r="F26" s="51"/>
      <c r="G26" s="52" t="s">
        <v>55</v>
      </c>
      <c r="H26" s="51"/>
      <c r="I26" s="51"/>
      <c r="J26" s="53"/>
      <c r="K26" s="53"/>
      <c r="L26" s="53"/>
      <c r="M26" s="53"/>
      <c r="N26" s="53"/>
      <c r="O26" s="53"/>
    </row>
    <row r="27" spans="1:16" ht="15" customHeight="1" x14ac:dyDescent="0.25">
      <c r="A27" s="109" t="s">
        <v>85</v>
      </c>
      <c r="B27" s="110"/>
      <c r="C27" s="110"/>
      <c r="D27" s="110"/>
      <c r="E27" s="111"/>
      <c r="F27" s="108" t="s">
        <v>56</v>
      </c>
      <c r="G27" s="54" t="s">
        <v>18</v>
      </c>
      <c r="H27" s="86"/>
      <c r="I27" s="87"/>
      <c r="J27" s="87"/>
      <c r="K27" s="87"/>
      <c r="L27" s="87"/>
      <c r="M27" s="87"/>
      <c r="N27" s="87"/>
      <c r="O27" s="88"/>
    </row>
    <row r="28" spans="1:16" x14ac:dyDescent="0.25">
      <c r="A28" s="112"/>
      <c r="B28" s="113"/>
      <c r="C28" s="113"/>
      <c r="D28" s="113"/>
      <c r="E28" s="114"/>
      <c r="F28" s="108"/>
      <c r="G28" s="54" t="s">
        <v>19</v>
      </c>
      <c r="H28" s="86"/>
      <c r="I28" s="87"/>
      <c r="J28" s="87"/>
      <c r="K28" s="87"/>
      <c r="L28" s="87"/>
      <c r="M28" s="87"/>
      <c r="N28" s="87"/>
      <c r="O28" s="88"/>
    </row>
    <row r="29" spans="1:16" ht="18" customHeight="1" x14ac:dyDescent="0.25">
      <c r="A29" s="112"/>
      <c r="B29" s="113"/>
      <c r="C29" s="113"/>
      <c r="D29" s="113"/>
      <c r="E29" s="114"/>
      <c r="F29" s="108"/>
      <c r="G29" s="54" t="s">
        <v>20</v>
      </c>
      <c r="H29" s="86"/>
      <c r="I29" s="87"/>
      <c r="J29" s="87"/>
      <c r="K29" s="87"/>
      <c r="L29" s="87"/>
      <c r="M29" s="87"/>
      <c r="N29" s="87"/>
      <c r="O29" s="88"/>
    </row>
    <row r="30" spans="1:16" x14ac:dyDescent="0.25">
      <c r="A30" s="112"/>
      <c r="B30" s="113"/>
      <c r="C30" s="113"/>
      <c r="D30" s="113"/>
      <c r="E30" s="114"/>
      <c r="F30" s="108"/>
      <c r="G30" s="54" t="s">
        <v>21</v>
      </c>
      <c r="H30" s="86"/>
      <c r="I30" s="87"/>
      <c r="J30" s="87"/>
      <c r="K30" s="87"/>
      <c r="L30" s="87"/>
      <c r="M30" s="87"/>
      <c r="N30" s="87"/>
      <c r="O30" s="88"/>
    </row>
    <row r="31" spans="1:16" x14ac:dyDescent="0.25">
      <c r="A31" s="112"/>
      <c r="B31" s="113"/>
      <c r="C31" s="113"/>
      <c r="D31" s="113"/>
      <c r="E31" s="114"/>
      <c r="F31" s="108"/>
      <c r="G31" s="54" t="s">
        <v>22</v>
      </c>
      <c r="H31" s="86"/>
      <c r="I31" s="87"/>
      <c r="J31" s="87"/>
      <c r="K31" s="87"/>
      <c r="L31" s="87"/>
      <c r="M31" s="87"/>
      <c r="N31" s="87"/>
      <c r="O31" s="88"/>
    </row>
    <row r="32" spans="1:16" x14ac:dyDescent="0.25">
      <c r="A32" s="112"/>
      <c r="B32" s="113"/>
      <c r="C32" s="113"/>
      <c r="D32" s="113"/>
      <c r="E32" s="11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112"/>
      <c r="B33" s="113"/>
      <c r="C33" s="113"/>
      <c r="D33" s="113"/>
      <c r="E33" s="11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15"/>
      <c r="B34" s="116"/>
      <c r="C34" s="116"/>
      <c r="D34" s="116"/>
      <c r="E34" s="117"/>
      <c r="F34" s="53"/>
      <c r="G34" s="24"/>
      <c r="H34" s="18"/>
      <c r="I34" s="24"/>
      <c r="J34" s="24" t="s">
        <v>23</v>
      </c>
      <c r="K34" s="24"/>
      <c r="L34" s="104"/>
      <c r="M34" s="105"/>
      <c r="N34" s="106"/>
      <c r="O34" s="24"/>
    </row>
    <row r="35" spans="1:15" x14ac:dyDescent="0.25">
      <c r="A35" s="53"/>
      <c r="B35" s="53"/>
      <c r="C35" s="53"/>
      <c r="D35" s="53"/>
      <c r="E35" s="53"/>
      <c r="F35" s="53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21"/>
      <c r="B36" s="21"/>
      <c r="C36" s="21"/>
      <c r="D36" s="21"/>
      <c r="E36" s="21"/>
      <c r="F36" s="21"/>
      <c r="G36" s="24"/>
      <c r="H36" s="24"/>
      <c r="I36" s="24"/>
      <c r="J36" s="24"/>
      <c r="K36" s="24"/>
      <c r="L36" s="24"/>
      <c r="M36" s="24"/>
      <c r="N36" s="24"/>
      <c r="O36" s="24"/>
    </row>
  </sheetData>
  <mergeCells count="42">
    <mergeCell ref="C14:D14"/>
    <mergeCell ref="C15:D15"/>
    <mergeCell ref="H9:H11"/>
    <mergeCell ref="I9:I11"/>
    <mergeCell ref="J9:J11"/>
    <mergeCell ref="C9:D9"/>
    <mergeCell ref="E9:G9"/>
    <mergeCell ref="G10:G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4:N34"/>
    <mergeCell ref="A24:C24"/>
    <mergeCell ref="F27:F31"/>
    <mergeCell ref="H27:O27"/>
    <mergeCell ref="H28:O28"/>
    <mergeCell ref="H29:O29"/>
    <mergeCell ref="H30:O30"/>
    <mergeCell ref="A27:E34"/>
    <mergeCell ref="A25:O25"/>
    <mergeCell ref="C16:D16"/>
    <mergeCell ref="C17:D17"/>
    <mergeCell ref="C18:D18"/>
    <mergeCell ref="C3:K3"/>
    <mergeCell ref="H31:O31"/>
    <mergeCell ref="J21:K21"/>
    <mergeCell ref="A22:N22"/>
    <mergeCell ref="A23:N23"/>
    <mergeCell ref="C19:D19"/>
    <mergeCell ref="L9:L11"/>
    <mergeCell ref="N9:N11"/>
    <mergeCell ref="O9:O11"/>
    <mergeCell ref="C10:D11"/>
    <mergeCell ref="E10:E11"/>
    <mergeCell ref="F10:F11"/>
    <mergeCell ref="M9:M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55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2022-08-15T07:25:24Z</cp:lastPrinted>
  <dcterms:created xsi:type="dcterms:W3CDTF">2012-08-13T12:29:09Z</dcterms:created>
  <dcterms:modified xsi:type="dcterms:W3CDTF">2022-10-05T13:19:28Z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