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2022\IA - Obradná sieň, rozšírený cintorín Dolné Krškany, I. etapa\Zverejnenie\"/>
    </mc:Choice>
  </mc:AlternateContent>
  <bookViews>
    <workbookView xWindow="0" yWindow="0" windowWidth="28800" windowHeight="12435"/>
  </bookViews>
  <sheets>
    <sheet name="Rekapitulácia stavby" sheetId="1" r:id="rId1"/>
    <sheet name="001 - Architektúra a stav..." sheetId="2" r:id="rId2"/>
    <sheet name="002 - Zdravotechnika " sheetId="3" r:id="rId3"/>
    <sheet name="003 - Elektroinštalácia " sheetId="4" r:id="rId4"/>
  </sheets>
  <definedNames>
    <definedName name="_xlnm._FilterDatabase" localSheetId="1" hidden="1">'001 - Architektúra a stav...'!$C$138:$K$436</definedName>
    <definedName name="_xlnm._FilterDatabase" localSheetId="2" hidden="1">'002 - Zdravotechnika '!$C$127:$K$160</definedName>
    <definedName name="_xlnm._FilterDatabase" localSheetId="3" hidden="1">'003 - Elektroinštalácia '!$C$124:$K$167</definedName>
    <definedName name="_xlnm.Print_Titles" localSheetId="1">'001 - Architektúra a stav...'!$138:$138</definedName>
    <definedName name="_xlnm.Print_Titles" localSheetId="2">'002 - Zdravotechnika '!$127:$127</definedName>
    <definedName name="_xlnm.Print_Titles" localSheetId="3">'003 - Elektroinštalácia '!$124:$124</definedName>
    <definedName name="_xlnm.Print_Titles" localSheetId="0">'Rekapitulácia stavby'!$92:$92</definedName>
    <definedName name="_xlnm.Print_Area" localSheetId="1">'001 - Architektúra a stav...'!$C$4:$J$76,'001 - Architektúra a stav...'!$C$124:$J$436</definedName>
    <definedName name="_xlnm.Print_Area" localSheetId="2">'002 - Zdravotechnika '!$C$4:$J$76,'002 - Zdravotechnika '!$C$113:$J$160</definedName>
    <definedName name="_xlnm.Print_Area" localSheetId="3">'003 - Elektroinštalácia '!$C$4:$J$76,'003 - Elektroinštalácia '!$C$110:$J$167</definedName>
    <definedName name="_xlnm.Print_Area" localSheetId="0">'Rekapitulácia stavby'!$D$4:$AO$76,'Rekapitulácia stavby'!$C$82:$AQ$99</definedName>
  </definedNames>
  <calcPr calcId="152511"/>
</workbook>
</file>

<file path=xl/calcChain.xml><?xml version="1.0" encoding="utf-8"?>
<calcChain xmlns="http://schemas.openxmlformats.org/spreadsheetml/2006/main">
  <c r="J39" i="4" l="1"/>
  <c r="J38" i="4"/>
  <c r="AY98" i="1"/>
  <c r="J37" i="4"/>
  <c r="AX98" i="1"/>
  <c r="BI167" i="4"/>
  <c r="BH167" i="4"/>
  <c r="BG167" i="4"/>
  <c r="BE167" i="4"/>
  <c r="T167" i="4"/>
  <c r="R167" i="4"/>
  <c r="P167" i="4"/>
  <c r="BI166" i="4"/>
  <c r="BH166" i="4"/>
  <c r="BG166" i="4"/>
  <c r="BE166" i="4"/>
  <c r="T166" i="4"/>
  <c r="R166" i="4"/>
  <c r="P166" i="4"/>
  <c r="BI165" i="4"/>
  <c r="BH165" i="4"/>
  <c r="BG165" i="4"/>
  <c r="BE165" i="4"/>
  <c r="T165" i="4"/>
  <c r="R165" i="4"/>
  <c r="P165" i="4"/>
  <c r="BI164" i="4"/>
  <c r="BH164" i="4"/>
  <c r="BG164" i="4"/>
  <c r="BE164" i="4"/>
  <c r="T164" i="4"/>
  <c r="R164" i="4"/>
  <c r="P164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J121" i="4"/>
  <c r="F121" i="4"/>
  <c r="F119" i="4"/>
  <c r="E117" i="4"/>
  <c r="J93" i="4"/>
  <c r="F93" i="4"/>
  <c r="F91" i="4"/>
  <c r="E89" i="4"/>
  <c r="J26" i="4"/>
  <c r="E26" i="4"/>
  <c r="J94" i="4"/>
  <c r="J25" i="4"/>
  <c r="J20" i="4"/>
  <c r="E20" i="4"/>
  <c r="F122" i="4"/>
  <c r="J19" i="4"/>
  <c r="J14" i="4"/>
  <c r="J119" i="4"/>
  <c r="E7" i="4"/>
  <c r="E113" i="4" s="1"/>
  <c r="J39" i="3"/>
  <c r="J38" i="3"/>
  <c r="AY97" i="1"/>
  <c r="J37" i="3"/>
  <c r="AX97" i="1" s="1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4" i="3"/>
  <c r="BH144" i="3"/>
  <c r="BG144" i="3"/>
  <c r="BE144" i="3"/>
  <c r="T144" i="3"/>
  <c r="T143" i="3"/>
  <c r="R144" i="3"/>
  <c r="R143" i="3"/>
  <c r="P144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P130" i="3" s="1"/>
  <c r="BI131" i="3"/>
  <c r="BH131" i="3"/>
  <c r="BG131" i="3"/>
  <c r="BE131" i="3"/>
  <c r="T131" i="3"/>
  <c r="R131" i="3"/>
  <c r="P131" i="3"/>
  <c r="J124" i="3"/>
  <c r="F124" i="3"/>
  <c r="F122" i="3"/>
  <c r="E120" i="3"/>
  <c r="J93" i="3"/>
  <c r="F93" i="3"/>
  <c r="F91" i="3"/>
  <c r="E89" i="3"/>
  <c r="J26" i="3"/>
  <c r="E26" i="3"/>
  <c r="J94" i="3"/>
  <c r="J25" i="3"/>
  <c r="J20" i="3"/>
  <c r="E20" i="3"/>
  <c r="F125" i="3" s="1"/>
  <c r="J19" i="3"/>
  <c r="J14" i="3"/>
  <c r="J122" i="3"/>
  <c r="E7" i="3"/>
  <c r="E85" i="3" s="1"/>
  <c r="J39" i="2"/>
  <c r="J38" i="2"/>
  <c r="AY96" i="1" s="1"/>
  <c r="J37" i="2"/>
  <c r="AX96" i="1" s="1"/>
  <c r="BI436" i="2"/>
  <c r="BH436" i="2"/>
  <c r="BG436" i="2"/>
  <c r="BE436" i="2"/>
  <c r="T436" i="2"/>
  <c r="R436" i="2"/>
  <c r="P436" i="2"/>
  <c r="BI435" i="2"/>
  <c r="BH435" i="2"/>
  <c r="BG435" i="2"/>
  <c r="BE435" i="2"/>
  <c r="T435" i="2"/>
  <c r="R435" i="2"/>
  <c r="P435" i="2"/>
  <c r="BI433" i="2"/>
  <c r="BH433" i="2"/>
  <c r="BG433" i="2"/>
  <c r="BE433" i="2"/>
  <c r="T433" i="2"/>
  <c r="T432" i="2"/>
  <c r="T431" i="2" s="1"/>
  <c r="R433" i="2"/>
  <c r="R432" i="2"/>
  <c r="R431" i="2" s="1"/>
  <c r="P433" i="2"/>
  <c r="P432" i="2"/>
  <c r="P431" i="2" s="1"/>
  <c r="BI427" i="2"/>
  <c r="BH427" i="2"/>
  <c r="BG427" i="2"/>
  <c r="BE427" i="2"/>
  <c r="T427" i="2"/>
  <c r="T426" i="2"/>
  <c r="R427" i="2"/>
  <c r="R426" i="2" s="1"/>
  <c r="P427" i="2"/>
  <c r="P426" i="2" s="1"/>
  <c r="BI425" i="2"/>
  <c r="BH425" i="2"/>
  <c r="BG425" i="2"/>
  <c r="BE425" i="2"/>
  <c r="T425" i="2"/>
  <c r="R425" i="2"/>
  <c r="P425" i="2"/>
  <c r="BI424" i="2"/>
  <c r="BH424" i="2"/>
  <c r="BG424" i="2"/>
  <c r="BE424" i="2"/>
  <c r="T424" i="2"/>
  <c r="R424" i="2"/>
  <c r="P424" i="2"/>
  <c r="BI421" i="2"/>
  <c r="BH421" i="2"/>
  <c r="BG421" i="2"/>
  <c r="BE421" i="2"/>
  <c r="T421" i="2"/>
  <c r="R421" i="2"/>
  <c r="P421" i="2"/>
  <c r="BI420" i="2"/>
  <c r="BH420" i="2"/>
  <c r="BG420" i="2"/>
  <c r="BE420" i="2"/>
  <c r="T420" i="2"/>
  <c r="R420" i="2"/>
  <c r="P420" i="2"/>
  <c r="BI419" i="2"/>
  <c r="BH419" i="2"/>
  <c r="BG419" i="2"/>
  <c r="BE419" i="2"/>
  <c r="T419" i="2"/>
  <c r="R419" i="2"/>
  <c r="P419" i="2"/>
  <c r="BI404" i="2"/>
  <c r="BH404" i="2"/>
  <c r="BG404" i="2"/>
  <c r="BE404" i="2"/>
  <c r="T404" i="2"/>
  <c r="R404" i="2"/>
  <c r="P404" i="2"/>
  <c r="BI402" i="2"/>
  <c r="BH402" i="2"/>
  <c r="BG402" i="2"/>
  <c r="BE402" i="2"/>
  <c r="T402" i="2"/>
  <c r="R402" i="2"/>
  <c r="P402" i="2"/>
  <c r="BI399" i="2"/>
  <c r="BH399" i="2"/>
  <c r="BG399" i="2"/>
  <c r="BE399" i="2"/>
  <c r="T399" i="2"/>
  <c r="R399" i="2"/>
  <c r="P399" i="2"/>
  <c r="BI396" i="2"/>
  <c r="BH396" i="2"/>
  <c r="BG396" i="2"/>
  <c r="BE396" i="2"/>
  <c r="T396" i="2"/>
  <c r="R396" i="2"/>
  <c r="P396" i="2"/>
  <c r="BI393" i="2"/>
  <c r="BH393" i="2"/>
  <c r="BG393" i="2"/>
  <c r="BE393" i="2"/>
  <c r="T393" i="2"/>
  <c r="R393" i="2"/>
  <c r="P393" i="2"/>
  <c r="BI390" i="2"/>
  <c r="BH390" i="2"/>
  <c r="BG390" i="2"/>
  <c r="BE390" i="2"/>
  <c r="T390" i="2"/>
  <c r="R390" i="2"/>
  <c r="P390" i="2"/>
  <c r="BI387" i="2"/>
  <c r="BH387" i="2"/>
  <c r="BG387" i="2"/>
  <c r="BE387" i="2"/>
  <c r="T387" i="2"/>
  <c r="R387" i="2"/>
  <c r="P387" i="2"/>
  <c r="BI384" i="2"/>
  <c r="BH384" i="2"/>
  <c r="BG384" i="2"/>
  <c r="BE384" i="2"/>
  <c r="T384" i="2"/>
  <c r="R384" i="2"/>
  <c r="P384" i="2"/>
  <c r="BI383" i="2"/>
  <c r="BH383" i="2"/>
  <c r="BG383" i="2"/>
  <c r="BE383" i="2"/>
  <c r="T383" i="2"/>
  <c r="R383" i="2"/>
  <c r="P383" i="2"/>
  <c r="BI382" i="2"/>
  <c r="BH382" i="2"/>
  <c r="BG382" i="2"/>
  <c r="BE382" i="2"/>
  <c r="T382" i="2"/>
  <c r="R382" i="2"/>
  <c r="P382" i="2"/>
  <c r="BI374" i="2"/>
  <c r="BH374" i="2"/>
  <c r="BG374" i="2"/>
  <c r="BE374" i="2"/>
  <c r="T374" i="2"/>
  <c r="R374" i="2"/>
  <c r="P374" i="2"/>
  <c r="BI372" i="2"/>
  <c r="BH372" i="2"/>
  <c r="BG372" i="2"/>
  <c r="BE372" i="2"/>
  <c r="T372" i="2"/>
  <c r="R372" i="2"/>
  <c r="P372" i="2"/>
  <c r="BI369" i="2"/>
  <c r="BH369" i="2"/>
  <c r="BG369" i="2"/>
  <c r="BE369" i="2"/>
  <c r="T369" i="2"/>
  <c r="R369" i="2"/>
  <c r="P369" i="2"/>
  <c r="BI368" i="2"/>
  <c r="BH368" i="2"/>
  <c r="BG368" i="2"/>
  <c r="BE368" i="2"/>
  <c r="T368" i="2"/>
  <c r="R368" i="2"/>
  <c r="P368" i="2"/>
  <c r="BI367" i="2"/>
  <c r="BH367" i="2"/>
  <c r="BG367" i="2"/>
  <c r="BE367" i="2"/>
  <c r="T367" i="2"/>
  <c r="R367" i="2"/>
  <c r="P367" i="2"/>
  <c r="BI366" i="2"/>
  <c r="BH366" i="2"/>
  <c r="BG366" i="2"/>
  <c r="BE366" i="2"/>
  <c r="T366" i="2"/>
  <c r="R366" i="2"/>
  <c r="P366" i="2"/>
  <c r="BI365" i="2"/>
  <c r="BH365" i="2"/>
  <c r="BG365" i="2"/>
  <c r="BE365" i="2"/>
  <c r="T365" i="2"/>
  <c r="R365" i="2"/>
  <c r="P365" i="2"/>
  <c r="BI362" i="2"/>
  <c r="BH362" i="2"/>
  <c r="BG362" i="2"/>
  <c r="BE362" i="2"/>
  <c r="T362" i="2"/>
  <c r="R362" i="2"/>
  <c r="P362" i="2"/>
  <c r="BI361" i="2"/>
  <c r="BH361" i="2"/>
  <c r="BG361" i="2"/>
  <c r="BE361" i="2"/>
  <c r="T361" i="2"/>
  <c r="R361" i="2"/>
  <c r="P361" i="2"/>
  <c r="BI360" i="2"/>
  <c r="BH360" i="2"/>
  <c r="BG360" i="2"/>
  <c r="BE360" i="2"/>
  <c r="T360" i="2"/>
  <c r="R360" i="2"/>
  <c r="P360" i="2"/>
  <c r="BI359" i="2"/>
  <c r="BH359" i="2"/>
  <c r="BG359" i="2"/>
  <c r="BE359" i="2"/>
  <c r="T359" i="2"/>
  <c r="R359" i="2"/>
  <c r="P359" i="2"/>
  <c r="BI358" i="2"/>
  <c r="BH358" i="2"/>
  <c r="BG358" i="2"/>
  <c r="BE358" i="2"/>
  <c r="T358" i="2"/>
  <c r="R358" i="2"/>
  <c r="P358" i="2"/>
  <c r="BI356" i="2"/>
  <c r="BH356" i="2"/>
  <c r="BG356" i="2"/>
  <c r="BE356" i="2"/>
  <c r="T356" i="2"/>
  <c r="R356" i="2"/>
  <c r="P356" i="2"/>
  <c r="BI353" i="2"/>
  <c r="BH353" i="2"/>
  <c r="BG353" i="2"/>
  <c r="BE353" i="2"/>
  <c r="T353" i="2"/>
  <c r="R353" i="2"/>
  <c r="P353" i="2"/>
  <c r="BI350" i="2"/>
  <c r="BH350" i="2"/>
  <c r="BG350" i="2"/>
  <c r="BE350" i="2"/>
  <c r="T350" i="2"/>
  <c r="R350" i="2"/>
  <c r="P350" i="2"/>
  <c r="BI348" i="2"/>
  <c r="BH348" i="2"/>
  <c r="BG348" i="2"/>
  <c r="BE348" i="2"/>
  <c r="T348" i="2"/>
  <c r="R348" i="2"/>
  <c r="P348" i="2"/>
  <c r="BI344" i="2"/>
  <c r="BH344" i="2"/>
  <c r="BG344" i="2"/>
  <c r="BE344" i="2"/>
  <c r="T344" i="2"/>
  <c r="R344" i="2"/>
  <c r="P344" i="2"/>
  <c r="BI341" i="2"/>
  <c r="BH341" i="2"/>
  <c r="BG341" i="2"/>
  <c r="BE341" i="2"/>
  <c r="T341" i="2"/>
  <c r="R341" i="2"/>
  <c r="P341" i="2"/>
  <c r="BI338" i="2"/>
  <c r="BH338" i="2"/>
  <c r="BG338" i="2"/>
  <c r="BE338" i="2"/>
  <c r="T338" i="2"/>
  <c r="R338" i="2"/>
  <c r="P338" i="2"/>
  <c r="BI336" i="2"/>
  <c r="BH336" i="2"/>
  <c r="BG336" i="2"/>
  <c r="BE336" i="2"/>
  <c r="T336" i="2"/>
  <c r="R336" i="2"/>
  <c r="P336" i="2"/>
  <c r="BI333" i="2"/>
  <c r="BH333" i="2"/>
  <c r="BG333" i="2"/>
  <c r="BE333" i="2"/>
  <c r="T333" i="2"/>
  <c r="R333" i="2"/>
  <c r="P333" i="2"/>
  <c r="BI332" i="2"/>
  <c r="BH332" i="2"/>
  <c r="BG332" i="2"/>
  <c r="BE332" i="2"/>
  <c r="T332" i="2"/>
  <c r="R332" i="2"/>
  <c r="P332" i="2"/>
  <c r="BI331" i="2"/>
  <c r="BH331" i="2"/>
  <c r="BG331" i="2"/>
  <c r="BE331" i="2"/>
  <c r="T331" i="2"/>
  <c r="R331" i="2"/>
  <c r="P331" i="2"/>
  <c r="BI328" i="2"/>
  <c r="BH328" i="2"/>
  <c r="BG328" i="2"/>
  <c r="BE328" i="2"/>
  <c r="T328" i="2"/>
  <c r="R328" i="2"/>
  <c r="P328" i="2"/>
  <c r="BI327" i="2"/>
  <c r="BH327" i="2"/>
  <c r="BG327" i="2"/>
  <c r="BE327" i="2"/>
  <c r="T327" i="2"/>
  <c r="R327" i="2"/>
  <c r="P327" i="2"/>
  <c r="BI324" i="2"/>
  <c r="BH324" i="2"/>
  <c r="BG324" i="2"/>
  <c r="BE324" i="2"/>
  <c r="T324" i="2"/>
  <c r="R324" i="2"/>
  <c r="P324" i="2"/>
  <c r="BI323" i="2"/>
  <c r="BH323" i="2"/>
  <c r="BG323" i="2"/>
  <c r="BE323" i="2"/>
  <c r="T323" i="2"/>
  <c r="R323" i="2"/>
  <c r="P323" i="2"/>
  <c r="BI322" i="2"/>
  <c r="BH322" i="2"/>
  <c r="BG322" i="2"/>
  <c r="BE322" i="2"/>
  <c r="T322" i="2"/>
  <c r="R322" i="2"/>
  <c r="P322" i="2"/>
  <c r="BI321" i="2"/>
  <c r="BH321" i="2"/>
  <c r="BG321" i="2"/>
  <c r="BE321" i="2"/>
  <c r="T321" i="2"/>
  <c r="R321" i="2"/>
  <c r="P321" i="2"/>
  <c r="BI318" i="2"/>
  <c r="BH318" i="2"/>
  <c r="BG318" i="2"/>
  <c r="BE318" i="2"/>
  <c r="T318" i="2"/>
  <c r="R318" i="2"/>
  <c r="P318" i="2"/>
  <c r="BI316" i="2"/>
  <c r="BH316" i="2"/>
  <c r="BG316" i="2"/>
  <c r="BE316" i="2"/>
  <c r="T316" i="2"/>
  <c r="R316" i="2"/>
  <c r="P316" i="2"/>
  <c r="BI315" i="2"/>
  <c r="BH315" i="2"/>
  <c r="BG315" i="2"/>
  <c r="BE315" i="2"/>
  <c r="T315" i="2"/>
  <c r="R315" i="2"/>
  <c r="P315" i="2"/>
  <c r="BI314" i="2"/>
  <c r="BH314" i="2"/>
  <c r="BG314" i="2"/>
  <c r="BE314" i="2"/>
  <c r="T314" i="2"/>
  <c r="R314" i="2"/>
  <c r="P314" i="2"/>
  <c r="BI313" i="2"/>
  <c r="BH313" i="2"/>
  <c r="BG313" i="2"/>
  <c r="BE313" i="2"/>
  <c r="T313" i="2"/>
  <c r="R313" i="2"/>
  <c r="P313" i="2"/>
  <c r="BI312" i="2"/>
  <c r="BH312" i="2"/>
  <c r="BG312" i="2"/>
  <c r="BE312" i="2"/>
  <c r="T312" i="2"/>
  <c r="R312" i="2"/>
  <c r="P312" i="2"/>
  <c r="BI308" i="2"/>
  <c r="BH308" i="2"/>
  <c r="BG308" i="2"/>
  <c r="BE308" i="2"/>
  <c r="T308" i="2"/>
  <c r="R308" i="2"/>
  <c r="P308" i="2"/>
  <c r="BI305" i="2"/>
  <c r="BH305" i="2"/>
  <c r="BG305" i="2"/>
  <c r="BE305" i="2"/>
  <c r="T305" i="2"/>
  <c r="R305" i="2"/>
  <c r="P305" i="2"/>
  <c r="BI302" i="2"/>
  <c r="BH302" i="2"/>
  <c r="BG302" i="2"/>
  <c r="BE302" i="2"/>
  <c r="T302" i="2"/>
  <c r="T301" i="2"/>
  <c r="R302" i="2"/>
  <c r="R301" i="2"/>
  <c r="P302" i="2"/>
  <c r="P301" i="2" s="1"/>
  <c r="BI296" i="2"/>
  <c r="BH296" i="2"/>
  <c r="BG296" i="2"/>
  <c r="BE296" i="2"/>
  <c r="T296" i="2"/>
  <c r="R296" i="2"/>
  <c r="P296" i="2"/>
  <c r="BI295" i="2"/>
  <c r="BH295" i="2"/>
  <c r="BG295" i="2"/>
  <c r="BE295" i="2"/>
  <c r="T295" i="2"/>
  <c r="R295" i="2"/>
  <c r="P295" i="2"/>
  <c r="BI294" i="2"/>
  <c r="BH294" i="2"/>
  <c r="BG294" i="2"/>
  <c r="BE294" i="2"/>
  <c r="T294" i="2"/>
  <c r="R294" i="2"/>
  <c r="P294" i="2"/>
  <c r="BI293" i="2"/>
  <c r="BH293" i="2"/>
  <c r="BG293" i="2"/>
  <c r="BE293" i="2"/>
  <c r="T293" i="2"/>
  <c r="R293" i="2"/>
  <c r="P293" i="2"/>
  <c r="BI292" i="2"/>
  <c r="BH292" i="2"/>
  <c r="BG292" i="2"/>
  <c r="BE292" i="2"/>
  <c r="T292" i="2"/>
  <c r="R292" i="2"/>
  <c r="P292" i="2"/>
  <c r="BI291" i="2"/>
  <c r="BH291" i="2"/>
  <c r="BG291" i="2"/>
  <c r="BE291" i="2"/>
  <c r="T291" i="2"/>
  <c r="R291" i="2"/>
  <c r="P291" i="2"/>
  <c r="BI290" i="2"/>
  <c r="BH290" i="2"/>
  <c r="BG290" i="2"/>
  <c r="BE290" i="2"/>
  <c r="T290" i="2"/>
  <c r="R290" i="2"/>
  <c r="P290" i="2"/>
  <c r="BI289" i="2"/>
  <c r="BH289" i="2"/>
  <c r="BG289" i="2"/>
  <c r="BE289" i="2"/>
  <c r="T289" i="2"/>
  <c r="R289" i="2"/>
  <c r="P289" i="2"/>
  <c r="BI284" i="2"/>
  <c r="BH284" i="2"/>
  <c r="BG284" i="2"/>
  <c r="BE284" i="2"/>
  <c r="T284" i="2"/>
  <c r="R284" i="2"/>
  <c r="P284" i="2"/>
  <c r="BI279" i="2"/>
  <c r="BH279" i="2"/>
  <c r="BG279" i="2"/>
  <c r="BE279" i="2"/>
  <c r="T279" i="2"/>
  <c r="R279" i="2"/>
  <c r="P279" i="2"/>
  <c r="BI267" i="2"/>
  <c r="BH267" i="2"/>
  <c r="BG267" i="2"/>
  <c r="BE267" i="2"/>
  <c r="T267" i="2"/>
  <c r="R267" i="2"/>
  <c r="P267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4" i="2"/>
  <c r="BH264" i="2"/>
  <c r="BG264" i="2"/>
  <c r="BE264" i="2"/>
  <c r="T264" i="2"/>
  <c r="R264" i="2"/>
  <c r="P264" i="2"/>
  <c r="BI263" i="2"/>
  <c r="BH263" i="2"/>
  <c r="BG263" i="2"/>
  <c r="BE263" i="2"/>
  <c r="T263" i="2"/>
  <c r="R263" i="2"/>
  <c r="P263" i="2"/>
  <c r="BI248" i="2"/>
  <c r="BH248" i="2"/>
  <c r="BG248" i="2"/>
  <c r="BE248" i="2"/>
  <c r="T248" i="2"/>
  <c r="R248" i="2"/>
  <c r="P248" i="2"/>
  <c r="BI239" i="2"/>
  <c r="BH239" i="2"/>
  <c r="BG239" i="2"/>
  <c r="BE239" i="2"/>
  <c r="T239" i="2"/>
  <c r="R239" i="2"/>
  <c r="P239" i="2"/>
  <c r="BI233" i="2"/>
  <c r="BH233" i="2"/>
  <c r="BG233" i="2"/>
  <c r="BE233" i="2"/>
  <c r="T233" i="2"/>
  <c r="R233" i="2"/>
  <c r="P233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4" i="2"/>
  <c r="BH224" i="2"/>
  <c r="BG224" i="2"/>
  <c r="BE224" i="2"/>
  <c r="T224" i="2"/>
  <c r="R224" i="2"/>
  <c r="P224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5" i="2"/>
  <c r="BH215" i="2"/>
  <c r="BG215" i="2"/>
  <c r="BE215" i="2"/>
  <c r="T215" i="2"/>
  <c r="R215" i="2"/>
  <c r="P215" i="2"/>
  <c r="BI212" i="2"/>
  <c r="BH212" i="2"/>
  <c r="BG212" i="2"/>
  <c r="BE212" i="2"/>
  <c r="T212" i="2"/>
  <c r="R212" i="2"/>
  <c r="P212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0" i="2"/>
  <c r="BH200" i="2"/>
  <c r="BG200" i="2"/>
  <c r="BE200" i="2"/>
  <c r="T200" i="2"/>
  <c r="R200" i="2"/>
  <c r="P200" i="2"/>
  <c r="BI196" i="2"/>
  <c r="BH196" i="2"/>
  <c r="BG196" i="2"/>
  <c r="BE196" i="2"/>
  <c r="T196" i="2"/>
  <c r="R196" i="2"/>
  <c r="P196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84" i="2"/>
  <c r="BH184" i="2"/>
  <c r="BG184" i="2"/>
  <c r="BE184" i="2"/>
  <c r="T184" i="2"/>
  <c r="R184" i="2"/>
  <c r="P184" i="2"/>
  <c r="BI181" i="2"/>
  <c r="BH181" i="2"/>
  <c r="BG181" i="2"/>
  <c r="BE181" i="2"/>
  <c r="T181" i="2"/>
  <c r="R181" i="2"/>
  <c r="P181" i="2"/>
  <c r="BI175" i="2"/>
  <c r="BH175" i="2"/>
  <c r="BG175" i="2"/>
  <c r="BE175" i="2"/>
  <c r="T175" i="2"/>
  <c r="R175" i="2"/>
  <c r="P175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53" i="2"/>
  <c r="BH153" i="2"/>
  <c r="BG153" i="2"/>
  <c r="BE153" i="2"/>
  <c r="T153" i="2"/>
  <c r="R153" i="2"/>
  <c r="P153" i="2"/>
  <c r="BI147" i="2"/>
  <c r="BH147" i="2"/>
  <c r="BG147" i="2"/>
  <c r="BE147" i="2"/>
  <c r="T147" i="2"/>
  <c r="R147" i="2"/>
  <c r="P147" i="2"/>
  <c r="BI142" i="2"/>
  <c r="BH142" i="2"/>
  <c r="BG142" i="2"/>
  <c r="BE142" i="2"/>
  <c r="T142" i="2"/>
  <c r="R142" i="2"/>
  <c r="P142" i="2"/>
  <c r="J135" i="2"/>
  <c r="F135" i="2"/>
  <c r="F133" i="2"/>
  <c r="E131" i="2"/>
  <c r="J93" i="2"/>
  <c r="F93" i="2"/>
  <c r="F91" i="2"/>
  <c r="E89" i="2"/>
  <c r="J26" i="2"/>
  <c r="E26" i="2"/>
  <c r="J94" i="2"/>
  <c r="J25" i="2"/>
  <c r="J20" i="2"/>
  <c r="E20" i="2"/>
  <c r="F136" i="2"/>
  <c r="J19" i="2"/>
  <c r="J14" i="2"/>
  <c r="J91" i="2" s="1"/>
  <c r="E7" i="2"/>
  <c r="E127" i="2"/>
  <c r="L90" i="1"/>
  <c r="AM90" i="1"/>
  <c r="AM89" i="1"/>
  <c r="L89" i="1"/>
  <c r="AM87" i="1"/>
  <c r="L87" i="1"/>
  <c r="L85" i="1"/>
  <c r="J328" i="2"/>
  <c r="BK239" i="2"/>
  <c r="J424" i="2"/>
  <c r="BK362" i="2"/>
  <c r="J322" i="2"/>
  <c r="BK267" i="2"/>
  <c r="J196" i="2"/>
  <c r="J147" i="2"/>
  <c r="BK367" i="2"/>
  <c r="J305" i="2"/>
  <c r="J218" i="2"/>
  <c r="BK433" i="2"/>
  <c r="J344" i="2"/>
  <c r="J313" i="2"/>
  <c r="J248" i="2"/>
  <c r="BK166" i="2"/>
  <c r="J369" i="2"/>
  <c r="J284" i="2"/>
  <c r="BK205" i="2"/>
  <c r="BK369" i="2"/>
  <c r="BK327" i="2"/>
  <c r="BK208" i="2"/>
  <c r="J353" i="2"/>
  <c r="BK289" i="2"/>
  <c r="J435" i="2"/>
  <c r="BK328" i="2"/>
  <c r="J264" i="2"/>
  <c r="AS95" i="1"/>
  <c r="J150" i="3"/>
  <c r="BK160" i="3"/>
  <c r="J138" i="3"/>
  <c r="BK146" i="3"/>
  <c r="BK160" i="4"/>
  <c r="J142" i="4"/>
  <c r="J129" i="4"/>
  <c r="J136" i="4"/>
  <c r="J159" i="4"/>
  <c r="J165" i="4"/>
  <c r="BK130" i="4"/>
  <c r="J158" i="4"/>
  <c r="J135" i="4"/>
  <c r="BK420" i="2"/>
  <c r="BK313" i="2"/>
  <c r="J192" i="2"/>
  <c r="BK399" i="2"/>
  <c r="BK361" i="2"/>
  <c r="BK294" i="2"/>
  <c r="J224" i="2"/>
  <c r="BK181" i="2"/>
  <c r="J374" i="2"/>
  <c r="J312" i="2"/>
  <c r="J289" i="2"/>
  <c r="BK192" i="2"/>
  <c r="BK396" i="2"/>
  <c r="BK338" i="2"/>
  <c r="BK302" i="2"/>
  <c r="J239" i="2"/>
  <c r="BK168" i="2"/>
  <c r="J404" i="2"/>
  <c r="J302" i="2"/>
  <c r="J230" i="2"/>
  <c r="J162" i="2"/>
  <c r="J396" i="2"/>
  <c r="J350" i="2"/>
  <c r="BK292" i="2"/>
  <c r="BK372" i="2"/>
  <c r="J327" i="2"/>
  <c r="J169" i="2"/>
  <c r="BK360" i="2"/>
  <c r="J233" i="2"/>
  <c r="J153" i="2"/>
  <c r="BK147" i="3"/>
  <c r="J147" i="3"/>
  <c r="BK157" i="3"/>
  <c r="BK158" i="3"/>
  <c r="BK159" i="3"/>
  <c r="J144" i="3"/>
  <c r="BK159" i="4"/>
  <c r="BK146" i="4"/>
  <c r="J157" i="4"/>
  <c r="J139" i="4"/>
  <c r="BK162" i="4"/>
  <c r="BK148" i="4"/>
  <c r="BK153" i="4"/>
  <c r="BK154" i="4"/>
  <c r="BK382" i="2"/>
  <c r="BK312" i="2"/>
  <c r="BK290" i="2"/>
  <c r="J433" i="2"/>
  <c r="BK374" i="2"/>
  <c r="BK324" i="2"/>
  <c r="BK296" i="2"/>
  <c r="BK215" i="2"/>
  <c r="J161" i="2"/>
  <c r="BK384" i="2"/>
  <c r="BK332" i="2"/>
  <c r="J290" i="2"/>
  <c r="BK212" i="2"/>
  <c r="J142" i="2"/>
  <c r="J393" i="2"/>
  <c r="BK356" i="2"/>
  <c r="BK322" i="2"/>
  <c r="BK279" i="2"/>
  <c r="J181" i="2"/>
  <c r="J362" i="2"/>
  <c r="BK295" i="2"/>
  <c r="BK218" i="2"/>
  <c r="J427" i="2"/>
  <c r="J420" i="2"/>
  <c r="J356" i="2"/>
  <c r="J332" i="2"/>
  <c r="BK230" i="2"/>
  <c r="BK390" i="2"/>
  <c r="J348" i="2"/>
  <c r="J200" i="2"/>
  <c r="BK436" i="2"/>
  <c r="BK402" i="2"/>
  <c r="BK321" i="2"/>
  <c r="BK263" i="2"/>
  <c r="J157" i="3"/>
  <c r="BK134" i="3"/>
  <c r="J149" i="3"/>
  <c r="J136" i="3"/>
  <c r="J148" i="3"/>
  <c r="J154" i="3"/>
  <c r="J153" i="3"/>
  <c r="BK141" i="3"/>
  <c r="J154" i="4"/>
  <c r="J148" i="4"/>
  <c r="BK136" i="4"/>
  <c r="J151" i="4"/>
  <c r="BK132" i="4"/>
  <c r="BK150" i="4"/>
  <c r="BK129" i="4"/>
  <c r="J162" i="4"/>
  <c r="BK164" i="4"/>
  <c r="BK138" i="4"/>
  <c r="J144" i="4"/>
  <c r="J130" i="4"/>
  <c r="J359" i="2"/>
  <c r="BK284" i="2"/>
  <c r="BK393" i="2"/>
  <c r="BK353" i="2"/>
  <c r="BK233" i="2"/>
  <c r="BK167" i="2"/>
  <c r="J368" i="2"/>
  <c r="BK264" i="2"/>
  <c r="BK147" i="2"/>
  <c r="J390" i="2"/>
  <c r="BK323" i="2"/>
  <c r="J294" i="2"/>
  <c r="J208" i="2"/>
  <c r="BK162" i="2"/>
  <c r="BK358" i="2"/>
  <c r="BK265" i="2"/>
  <c r="BK421" i="2"/>
  <c r="BK365" i="2"/>
  <c r="J308" i="2"/>
  <c r="BK359" i="2"/>
  <c r="J318" i="2"/>
  <c r="BK368" i="2"/>
  <c r="BK293" i="2"/>
  <c r="BK200" i="2"/>
  <c r="BK142" i="3"/>
  <c r="BK144" i="3"/>
  <c r="BK139" i="3"/>
  <c r="J146" i="3"/>
  <c r="BK138" i="3"/>
  <c r="BK167" i="4"/>
  <c r="J149" i="4"/>
  <c r="BK166" i="4"/>
  <c r="BK140" i="4"/>
  <c r="BK149" i="4"/>
  <c r="J152" i="4"/>
  <c r="J156" i="4"/>
  <c r="J155" i="4"/>
  <c r="BK131" i="4"/>
  <c r="BK387" i="2"/>
  <c r="J167" i="2"/>
  <c r="J366" i="2"/>
  <c r="J292" i="2"/>
  <c r="J205" i="2"/>
  <c r="J425" i="2"/>
  <c r="BK314" i="2"/>
  <c r="J279" i="2"/>
  <c r="BK419" i="2"/>
  <c r="J360" i="2"/>
  <c r="J316" i="2"/>
  <c r="J215" i="2"/>
  <c r="BK153" i="2"/>
  <c r="J324" i="2"/>
  <c r="BK425" i="2"/>
  <c r="J372" i="2"/>
  <c r="J321" i="2"/>
  <c r="BK175" i="2"/>
  <c r="BK219" i="2"/>
  <c r="J338" i="2"/>
  <c r="J229" i="2"/>
  <c r="J155" i="3"/>
  <c r="J160" i="3"/>
  <c r="J137" i="3"/>
  <c r="J132" i="3"/>
  <c r="BK136" i="3"/>
  <c r="BK135" i="3"/>
  <c r="J150" i="4"/>
  <c r="BK135" i="4"/>
  <c r="J143" i="4"/>
  <c r="J145" i="4"/>
  <c r="J161" i="4"/>
  <c r="BK157" i="4"/>
  <c r="BK156" i="4"/>
  <c r="BK128" i="4"/>
  <c r="J341" i="2"/>
  <c r="J323" i="2"/>
  <c r="J293" i="2"/>
  <c r="BK427" i="2"/>
  <c r="J367" i="2"/>
  <c r="BK336" i="2"/>
  <c r="BK316" i="2"/>
  <c r="J266" i="2"/>
  <c r="BK204" i="2"/>
  <c r="BK424" i="2"/>
  <c r="BK333" i="2"/>
  <c r="BK308" i="2"/>
  <c r="J184" i="2"/>
  <c r="J421" i="2"/>
  <c r="J383" i="2"/>
  <c r="BK331" i="2"/>
  <c r="J315" i="2"/>
  <c r="J263" i="2"/>
  <c r="BK169" i="2"/>
  <c r="J387" i="2"/>
  <c r="BK341" i="2"/>
  <c r="J267" i="2"/>
  <c r="BK224" i="2"/>
  <c r="BK209" i="2"/>
  <c r="BK383" i="2"/>
  <c r="BK344" i="2"/>
  <c r="J265" i="2"/>
  <c r="J168" i="2"/>
  <c r="J358" i="2"/>
  <c r="BK305" i="2"/>
  <c r="J436" i="2"/>
  <c r="BK366" i="2"/>
  <c r="J291" i="2"/>
  <c r="J204" i="2"/>
  <c r="BK153" i="3"/>
  <c r="BK155" i="3"/>
  <c r="J142" i="3"/>
  <c r="BK154" i="3"/>
  <c r="BK133" i="3"/>
  <c r="J141" i="3"/>
  <c r="J133" i="3"/>
  <c r="BK165" i="4"/>
  <c r="BK151" i="4"/>
  <c r="J138" i="4"/>
  <c r="J160" i="4"/>
  <c r="J141" i="4"/>
  <c r="J164" i="4"/>
  <c r="J132" i="4"/>
  <c r="BK158" i="4"/>
  <c r="J163" i="4"/>
  <c r="BK161" i="4"/>
  <c r="BK142" i="4"/>
  <c r="BK348" i="2"/>
  <c r="J296" i="2"/>
  <c r="BK161" i="2"/>
  <c r="J384" i="2"/>
  <c r="J331" i="2"/>
  <c r="J314" i="2"/>
  <c r="BK229" i="2"/>
  <c r="BK191" i="2"/>
  <c r="J399" i="2"/>
  <c r="J336" i="2"/>
  <c r="J295" i="2"/>
  <c r="BK248" i="2"/>
  <c r="J166" i="2"/>
  <c r="J402" i="2"/>
  <c r="J365" i="2"/>
  <c r="J333" i="2"/>
  <c r="BK291" i="2"/>
  <c r="J191" i="2"/>
  <c r="J419" i="2"/>
  <c r="J361" i="2"/>
  <c r="BK266" i="2"/>
  <c r="J219" i="2"/>
  <c r="J382" i="2"/>
  <c r="J209" i="2"/>
  <c r="BK196" i="2"/>
  <c r="BK435" i="2"/>
  <c r="BK350" i="2"/>
  <c r="BK315" i="2"/>
  <c r="J175" i="2"/>
  <c r="BK132" i="3"/>
  <c r="BK149" i="3"/>
  <c r="BK131" i="3"/>
  <c r="J134" i="3"/>
  <c r="J158" i="3"/>
  <c r="J135" i="3"/>
  <c r="J153" i="4"/>
  <c r="BK139" i="4"/>
  <c r="J128" i="4"/>
  <c r="BK155" i="4"/>
  <c r="J167" i="4"/>
  <c r="J131" i="4"/>
  <c r="J146" i="4"/>
  <c r="J134" i="4"/>
  <c r="BK142" i="2"/>
  <c r="BK184" i="2"/>
  <c r="BK404" i="2"/>
  <c r="BK318" i="2"/>
  <c r="J212" i="2"/>
  <c r="BK150" i="3"/>
  <c r="J159" i="3"/>
  <c r="J139" i="3"/>
  <c r="BK137" i="3"/>
  <c r="J131" i="3"/>
  <c r="BK148" i="3"/>
  <c r="J166" i="4"/>
  <c r="BK145" i="4"/>
  <c r="BK134" i="4"/>
  <c r="BK144" i="4"/>
  <c r="BK163" i="4"/>
  <c r="BK152" i="4"/>
  <c r="BK143" i="4"/>
  <c r="BK141" i="4"/>
  <c r="J140" i="4"/>
  <c r="P141" i="2" l="1"/>
  <c r="T174" i="2"/>
  <c r="P238" i="2"/>
  <c r="R283" i="2"/>
  <c r="T304" i="2"/>
  <c r="P337" i="2"/>
  <c r="BK357" i="2"/>
  <c r="J357" i="2"/>
  <c r="J111" i="2" s="1"/>
  <c r="R373" i="2"/>
  <c r="R130" i="3"/>
  <c r="P145" i="3"/>
  <c r="R152" i="3"/>
  <c r="T141" i="2"/>
  <c r="P195" i="2"/>
  <c r="R238" i="2"/>
  <c r="BK304" i="2"/>
  <c r="J304" i="2"/>
  <c r="J107" i="2"/>
  <c r="R317" i="2"/>
  <c r="BK349" i="2"/>
  <c r="J349" i="2" s="1"/>
  <c r="J110" i="2" s="1"/>
  <c r="P349" i="2"/>
  <c r="P373" i="2"/>
  <c r="R403" i="2"/>
  <c r="P434" i="2"/>
  <c r="BK130" i="3"/>
  <c r="T140" i="3"/>
  <c r="BK152" i="3"/>
  <c r="P156" i="3"/>
  <c r="P151" i="3" s="1"/>
  <c r="T127" i="4"/>
  <c r="BK174" i="2"/>
  <c r="J174" i="2"/>
  <c r="J101" i="2"/>
  <c r="T195" i="2"/>
  <c r="T283" i="2"/>
  <c r="T317" i="2"/>
  <c r="P357" i="2"/>
  <c r="T373" i="2"/>
  <c r="R434" i="2"/>
  <c r="T130" i="3"/>
  <c r="P152" i="3"/>
  <c r="BK137" i="4"/>
  <c r="J137" i="4" s="1"/>
  <c r="J102" i="4" s="1"/>
  <c r="P174" i="2"/>
  <c r="BK238" i="2"/>
  <c r="J238" i="2" s="1"/>
  <c r="J103" i="2" s="1"/>
  <c r="P283" i="2"/>
  <c r="R304" i="2"/>
  <c r="BK337" i="2"/>
  <c r="J337" i="2"/>
  <c r="J109" i="2"/>
  <c r="R357" i="2"/>
  <c r="BK403" i="2"/>
  <c r="J403" i="2"/>
  <c r="J113" i="2"/>
  <c r="BK434" i="2"/>
  <c r="J434" i="2" s="1"/>
  <c r="J117" i="2" s="1"/>
  <c r="R140" i="3"/>
  <c r="T152" i="3"/>
  <c r="P137" i="4"/>
  <c r="R141" i="2"/>
  <c r="BK195" i="2"/>
  <c r="J195" i="2"/>
  <c r="J102" i="2" s="1"/>
  <c r="T238" i="2"/>
  <c r="P304" i="2"/>
  <c r="P317" i="2"/>
  <c r="R337" i="2"/>
  <c r="T349" i="2"/>
  <c r="BK373" i="2"/>
  <c r="J373" i="2"/>
  <c r="J112" i="2" s="1"/>
  <c r="T403" i="2"/>
  <c r="BK140" i="3"/>
  <c r="J140" i="3" s="1"/>
  <c r="J101" i="3" s="1"/>
  <c r="R145" i="3"/>
  <c r="BK156" i="3"/>
  <c r="J156" i="3"/>
  <c r="J106" i="3" s="1"/>
  <c r="P127" i="4"/>
  <c r="R133" i="4"/>
  <c r="BK147" i="4"/>
  <c r="J147" i="4" s="1"/>
  <c r="J103" i="4" s="1"/>
  <c r="P147" i="4"/>
  <c r="BK141" i="2"/>
  <c r="BK140" i="2" s="1"/>
  <c r="J140" i="2" s="1"/>
  <c r="J99" i="2" s="1"/>
  <c r="R174" i="2"/>
  <c r="R195" i="2"/>
  <c r="BK283" i="2"/>
  <c r="J283" i="2" s="1"/>
  <c r="J104" i="2" s="1"/>
  <c r="BK317" i="2"/>
  <c r="J317" i="2" s="1"/>
  <c r="J108" i="2" s="1"/>
  <c r="T337" i="2"/>
  <c r="R349" i="2"/>
  <c r="T357" i="2"/>
  <c r="P403" i="2"/>
  <c r="T434" i="2"/>
  <c r="P140" i="3"/>
  <c r="P129" i="3" s="1"/>
  <c r="P128" i="3" s="1"/>
  <c r="AU97" i="1" s="1"/>
  <c r="T145" i="3"/>
  <c r="R156" i="3"/>
  <c r="R127" i="4"/>
  <c r="T133" i="4"/>
  <c r="R137" i="4"/>
  <c r="R147" i="4"/>
  <c r="BK145" i="3"/>
  <c r="J145" i="3"/>
  <c r="J103" i="3" s="1"/>
  <c r="T156" i="3"/>
  <c r="BK127" i="4"/>
  <c r="J127" i="4"/>
  <c r="J100" i="4"/>
  <c r="BK133" i="4"/>
  <c r="J133" i="4"/>
  <c r="J101" i="4"/>
  <c r="P133" i="4"/>
  <c r="T137" i="4"/>
  <c r="T147" i="4"/>
  <c r="BK143" i="3"/>
  <c r="J143" i="3"/>
  <c r="J102" i="3" s="1"/>
  <c r="BK426" i="2"/>
  <c r="J426" i="2"/>
  <c r="J114" i="2" s="1"/>
  <c r="BK301" i="2"/>
  <c r="J301" i="2"/>
  <c r="J105" i="2"/>
  <c r="BK432" i="2"/>
  <c r="J432" i="2" s="1"/>
  <c r="J116" i="2" s="1"/>
  <c r="J91" i="4"/>
  <c r="BF146" i="4"/>
  <c r="BF150" i="4"/>
  <c r="J152" i="3"/>
  <c r="J105" i="3"/>
  <c r="E85" i="4"/>
  <c r="J122" i="4"/>
  <c r="BF132" i="4"/>
  <c r="BF142" i="4"/>
  <c r="BF143" i="4"/>
  <c r="BF144" i="4"/>
  <c r="BF148" i="4"/>
  <c r="BF151" i="4"/>
  <c r="BF159" i="4"/>
  <c r="BF165" i="4"/>
  <c r="BF128" i="4"/>
  <c r="BF136" i="4"/>
  <c r="BF138" i="4"/>
  <c r="BF139" i="4"/>
  <c r="BF149" i="4"/>
  <c r="BF156" i="4"/>
  <c r="BF163" i="4"/>
  <c r="BF164" i="4"/>
  <c r="F94" i="4"/>
  <c r="BF134" i="4"/>
  <c r="BF161" i="4"/>
  <c r="BF131" i="4"/>
  <c r="BF135" i="4"/>
  <c r="BF160" i="4"/>
  <c r="BF167" i="4"/>
  <c r="J130" i="3"/>
  <c r="J100" i="3"/>
  <c r="BF129" i="4"/>
  <c r="BF130" i="4"/>
  <c r="BF145" i="4"/>
  <c r="BF152" i="4"/>
  <c r="BF153" i="4"/>
  <c r="BF155" i="4"/>
  <c r="BF158" i="4"/>
  <c r="BF162" i="4"/>
  <c r="BF140" i="4"/>
  <c r="BF141" i="4"/>
  <c r="BF154" i="4"/>
  <c r="BF157" i="4"/>
  <c r="BF166" i="4"/>
  <c r="F94" i="3"/>
  <c r="BF136" i="3"/>
  <c r="BF138" i="3"/>
  <c r="BK303" i="2"/>
  <c r="J303" i="2" s="1"/>
  <c r="J106" i="2" s="1"/>
  <c r="BF142" i="3"/>
  <c r="BF153" i="3"/>
  <c r="BF154" i="3"/>
  <c r="J91" i="3"/>
  <c r="J125" i="3"/>
  <c r="BF131" i="3"/>
  <c r="BF141" i="3"/>
  <c r="BF144" i="3"/>
  <c r="BF147" i="3"/>
  <c r="BF149" i="3"/>
  <c r="BF150" i="3"/>
  <c r="BF134" i="3"/>
  <c r="BF135" i="3"/>
  <c r="BF155" i="3"/>
  <c r="BF160" i="3"/>
  <c r="E116" i="3"/>
  <c r="BF146" i="3"/>
  <c r="BF132" i="3"/>
  <c r="BF133" i="3"/>
  <c r="BF157" i="3"/>
  <c r="BF137" i="3"/>
  <c r="BF139" i="3"/>
  <c r="BF148" i="3"/>
  <c r="BF158" i="3"/>
  <c r="BF159" i="3"/>
  <c r="BF161" i="2"/>
  <c r="BF162" i="2"/>
  <c r="BF168" i="2"/>
  <c r="BF181" i="2"/>
  <c r="BF205" i="2"/>
  <c r="BF267" i="2"/>
  <c r="BF305" i="2"/>
  <c r="BF312" i="2"/>
  <c r="BF353" i="2"/>
  <c r="BF362" i="2"/>
  <c r="BF382" i="2"/>
  <c r="BF424" i="2"/>
  <c r="BF425" i="2"/>
  <c r="BF435" i="2"/>
  <c r="BF436" i="2"/>
  <c r="F94" i="2"/>
  <c r="BF147" i="2"/>
  <c r="BF166" i="2"/>
  <c r="BF167" i="2"/>
  <c r="BF204" i="2"/>
  <c r="BF248" i="2"/>
  <c r="BF266" i="2"/>
  <c r="BF315" i="2"/>
  <c r="BF323" i="2"/>
  <c r="BF331" i="2"/>
  <c r="BF341" i="2"/>
  <c r="BF383" i="2"/>
  <c r="E85" i="2"/>
  <c r="BF153" i="2"/>
  <c r="BF184" i="2"/>
  <c r="BF215" i="2"/>
  <c r="BF233" i="2"/>
  <c r="BF290" i="2"/>
  <c r="BF294" i="2"/>
  <c r="BF296" i="2"/>
  <c r="BF302" i="2"/>
  <c r="BF338" i="2"/>
  <c r="BF361" i="2"/>
  <c r="BF384" i="2"/>
  <c r="BF387" i="2"/>
  <c r="BF390" i="2"/>
  <c r="J136" i="2"/>
  <c r="BF191" i="2"/>
  <c r="BF192" i="2"/>
  <c r="BF200" i="2"/>
  <c r="BF239" i="2"/>
  <c r="BF289" i="2"/>
  <c r="BF291" i="2"/>
  <c r="BF308" i="2"/>
  <c r="BF313" i="2"/>
  <c r="BF314" i="2"/>
  <c r="BF332" i="2"/>
  <c r="BF333" i="2"/>
  <c r="BF348" i="2"/>
  <c r="BF367" i="2"/>
  <c r="BF399" i="2"/>
  <c r="BF421" i="2"/>
  <c r="BF433" i="2"/>
  <c r="J133" i="2"/>
  <c r="BF142" i="2"/>
  <c r="BF218" i="2"/>
  <c r="BF295" i="2"/>
  <c r="BF321" i="2"/>
  <c r="BF327" i="2"/>
  <c r="BF350" i="2"/>
  <c r="BF358" i="2"/>
  <c r="BF366" i="2"/>
  <c r="BF374" i="2"/>
  <c r="BF404" i="2"/>
  <c r="BF224" i="2"/>
  <c r="BF229" i="2"/>
  <c r="BF292" i="2"/>
  <c r="BF318" i="2"/>
  <c r="BF322" i="2"/>
  <c r="BF324" i="2"/>
  <c r="BF328" i="2"/>
  <c r="BF356" i="2"/>
  <c r="BF359" i="2"/>
  <c r="BF372" i="2"/>
  <c r="BF393" i="2"/>
  <c r="BF402" i="2"/>
  <c r="BF420" i="2"/>
  <c r="BF169" i="2"/>
  <c r="BF263" i="2"/>
  <c r="BF264" i="2"/>
  <c r="BF279" i="2"/>
  <c r="BF284" i="2"/>
  <c r="BF293" i="2"/>
  <c r="BF344" i="2"/>
  <c r="BF369" i="2"/>
  <c r="BF419" i="2"/>
  <c r="BF175" i="2"/>
  <c r="BF196" i="2"/>
  <c r="BF208" i="2"/>
  <c r="BF209" i="2"/>
  <c r="BF212" i="2"/>
  <c r="BF219" i="2"/>
  <c r="BF230" i="2"/>
  <c r="BF265" i="2"/>
  <c r="BF316" i="2"/>
  <c r="BF336" i="2"/>
  <c r="BF360" i="2"/>
  <c r="BF365" i="2"/>
  <c r="BF368" i="2"/>
  <c r="BF396" i="2"/>
  <c r="BF427" i="2"/>
  <c r="F35" i="3"/>
  <c r="AZ97" i="1" s="1"/>
  <c r="F38" i="3"/>
  <c r="BC97" i="1" s="1"/>
  <c r="J35" i="4"/>
  <c r="AV98" i="1" s="1"/>
  <c r="F38" i="4"/>
  <c r="BC98" i="1"/>
  <c r="J35" i="3"/>
  <c r="AV97" i="1" s="1"/>
  <c r="F35" i="4"/>
  <c r="AZ98" i="1" s="1"/>
  <c r="F39" i="4"/>
  <c r="BD98" i="1" s="1"/>
  <c r="F35" i="2"/>
  <c r="AZ96" i="1"/>
  <c r="F38" i="2"/>
  <c r="BC96" i="1" s="1"/>
  <c r="F37" i="2"/>
  <c r="BB96" i="1" s="1"/>
  <c r="F39" i="2"/>
  <c r="BD96" i="1" s="1"/>
  <c r="AS94" i="1"/>
  <c r="F37" i="3"/>
  <c r="BB97" i="1" s="1"/>
  <c r="F39" i="3"/>
  <c r="BD97" i="1"/>
  <c r="F37" i="4"/>
  <c r="BB98" i="1"/>
  <c r="J35" i="2"/>
  <c r="AV96" i="1"/>
  <c r="J141" i="2" l="1"/>
  <c r="J100" i="2" s="1"/>
  <c r="P126" i="4"/>
  <c r="P125" i="4"/>
  <c r="AU98" i="1"/>
  <c r="R140" i="2"/>
  <c r="BK151" i="3"/>
  <c r="BK128" i="3" s="1"/>
  <c r="J128" i="3" s="1"/>
  <c r="J32" i="3" s="1"/>
  <c r="AG97" i="1" s="1"/>
  <c r="J151" i="3"/>
  <c r="J104" i="3"/>
  <c r="R129" i="3"/>
  <c r="T303" i="2"/>
  <c r="T129" i="3"/>
  <c r="T126" i="4"/>
  <c r="T125" i="4" s="1"/>
  <c r="R126" i="4"/>
  <c r="R125" i="4"/>
  <c r="T151" i="3"/>
  <c r="BK129" i="3"/>
  <c r="R151" i="3"/>
  <c r="P303" i="2"/>
  <c r="P139" i="2" s="1"/>
  <c r="AU96" i="1" s="1"/>
  <c r="R303" i="2"/>
  <c r="T140" i="2"/>
  <c r="T139" i="2"/>
  <c r="P140" i="2"/>
  <c r="BK126" i="4"/>
  <c r="J126" i="4" s="1"/>
  <c r="J99" i="4" s="1"/>
  <c r="BK431" i="2"/>
  <c r="J431" i="2"/>
  <c r="J115" i="2" s="1"/>
  <c r="J36" i="3"/>
  <c r="AW97" i="1" s="1"/>
  <c r="AT97" i="1" s="1"/>
  <c r="BB95" i="1"/>
  <c r="BB94" i="1"/>
  <c r="AX94" i="1"/>
  <c r="AZ95" i="1"/>
  <c r="AZ94" i="1" s="1"/>
  <c r="W29" i="1" s="1"/>
  <c r="F36" i="2"/>
  <c r="BA96" i="1" s="1"/>
  <c r="F36" i="3"/>
  <c r="BA97" i="1"/>
  <c r="BC95" i="1"/>
  <c r="AY95" i="1"/>
  <c r="J36" i="2"/>
  <c r="AW96" i="1" s="1"/>
  <c r="AT96" i="1" s="1"/>
  <c r="J36" i="4"/>
  <c r="AW98" i="1"/>
  <c r="AT98" i="1"/>
  <c r="BD95" i="1"/>
  <c r="BD94" i="1"/>
  <c r="W33" i="1" s="1"/>
  <c r="F36" i="4"/>
  <c r="BA98" i="1" s="1"/>
  <c r="R128" i="3" l="1"/>
  <c r="R139" i="2"/>
  <c r="T128" i="3"/>
  <c r="BK139" i="2"/>
  <c r="J139" i="2"/>
  <c r="J32" i="2" s="1"/>
  <c r="AG96" i="1" s="1"/>
  <c r="J98" i="2"/>
  <c r="J129" i="3"/>
  <c r="J99" i="3"/>
  <c r="BK125" i="4"/>
  <c r="J125" i="4"/>
  <c r="J98" i="4"/>
  <c r="J98" i="3"/>
  <c r="J41" i="3"/>
  <c r="AN97" i="1"/>
  <c r="AX95" i="1"/>
  <c r="AV94" i="1"/>
  <c r="AK29" i="1" s="1"/>
  <c r="AU95" i="1"/>
  <c r="AU94" i="1"/>
  <c r="BA95" i="1"/>
  <c r="AW95" i="1" s="1"/>
  <c r="AV95" i="1"/>
  <c r="W31" i="1"/>
  <c r="BC94" i="1"/>
  <c r="W32" i="1"/>
  <c r="J41" i="2" l="1"/>
  <c r="AN96" i="1"/>
  <c r="J32" i="4"/>
  <c r="AG98" i="1"/>
  <c r="AG95" i="1"/>
  <c r="AG94" i="1" s="1"/>
  <c r="AK26" i="1" s="1"/>
  <c r="AT95" i="1"/>
  <c r="BA94" i="1"/>
  <c r="W30" i="1"/>
  <c r="AY94" i="1"/>
  <c r="J41" i="4" l="1"/>
  <c r="AN95" i="1"/>
  <c r="AN98" i="1"/>
  <c r="AW94" i="1"/>
  <c r="AK30" i="1"/>
  <c r="AK35" i="1" s="1"/>
  <c r="AT94" i="1" l="1"/>
  <c r="AN94" i="1" l="1"/>
</calcChain>
</file>

<file path=xl/sharedStrings.xml><?xml version="1.0" encoding="utf-8"?>
<sst xmlns="http://schemas.openxmlformats.org/spreadsheetml/2006/main" count="4637" uniqueCount="826">
  <si>
    <t>Export Komplet</t>
  </si>
  <si>
    <t/>
  </si>
  <si>
    <t>2.0</t>
  </si>
  <si>
    <t>False</t>
  </si>
  <si>
    <t>{045ffe02-546f-4367-aba7-79aaf2b3d419}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</si>
  <si>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</si>
  <si>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</si>
  <si>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</si>
  <si>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</si>
  <si>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</si>
  <si>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</si>
  <si>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</si>
  <si>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</si>
  <si>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</si>
  <si>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Cintorín Dolné Krškany - rozšírenie - aktualizácia</t>
  </si>
  <si>
    <t>JKSO:</t>
  </si>
  <si>
    <t>KS:</t>
  </si>
  <si>
    <t>Miesto:</t>
  </si>
  <si>
    <t>Nitra, k.ú. Dolné Krškany</t>
  </si>
  <si>
    <t>Dátum:</t>
  </si>
  <si>
    <t>17. 5. 2022</t>
  </si>
  <si>
    <t>Objednávateľ:</t>
  </si>
  <si>
    <t>IČO:</t>
  </si>
  <si>
    <t>Mesto Nitra, Štefánikova tr.60/80, 950 06 Nitra</t>
  </si>
  <si>
    <t>IČ DPH:</t>
  </si>
  <si>
    <t>Zhotoviteľ:</t>
  </si>
  <si>
    <t>Vyplň údaj</t>
  </si>
  <si>
    <t>Projektant:</t>
  </si>
  <si>
    <t>A+D Projekta, s.r.o, Nitra</t>
  </si>
  <si>
    <t>True</t>
  </si>
  <si>
    <t>0,01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</si>
  <si>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</si>
  <si>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</si>
  <si>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</si>
  <si>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</si>
  <si>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</si>
  <si>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</si>
  <si>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</si>
  <si>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</si>
  <si>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</si>
  <si>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</si>
  <si>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</si>
  <si>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</si>
  <si>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</si>
  <si>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</si>
  <si>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</si>
  <si>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</si>
  <si>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</si>
  <si>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</si>
  <si>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</si>
  <si>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</si>
  <si>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</si>
  <si>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</si>
  <si>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</si>
  <si>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</si>
  <si>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</si>
  <si>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</si>
  <si>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</si>
  <si>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</si>
  <si>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</si>
  <si>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</si>
  <si>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</si>
  <si>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</si>
  <si>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</si>
  <si>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</si>
  <si>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</si>
  <si>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</si>
  <si>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</si>
  <si>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</si>
  <si>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</si>
  <si>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</si>
  <si>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</si>
  <si>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</si>
  <si>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</si>
  <si>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</si>
  <si>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</si>
  <si>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</si>
  <si>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</si>
  <si>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01</t>
  </si>
  <si>
    <t>SO 02 Obradná sieň</t>
  </si>
  <si>
    <t>STA</t>
  </si>
  <si>
    <t>1</t>
  </si>
  <si>
    <t>{bcd1ba2a-db1e-4637-9fb3-251e7ad8b314}</t>
  </si>
  <si>
    <t>/</t>
  </si>
  <si>
    <t>001</t>
  </si>
  <si>
    <t>Architektúra a stavebné konštrukcie (hrubá stavba)</t>
  </si>
  <si>
    <t>Časť</t>
  </si>
  <si>
    <t>2</t>
  </si>
  <si>
    <t>{955bce7c-0099-484f-9203-33ad17c5d8b1}</t>
  </si>
  <si>
    <t>002</t>
  </si>
  <si>
    <t xml:space="preserve">Zdravotechnika </t>
  </si>
  <si>
    <t>{4c007601-bff9-468d-82a9-888c13ec3c4c}</t>
  </si>
  <si>
    <t>003</t>
  </si>
  <si>
    <t xml:space="preserve">Elektroinštalácia </t>
  </si>
  <si>
    <t>{de2df3de-7b97-4bac-9831-3cf08db09f9d}</t>
  </si>
  <si>
    <t>KRYCÍ LIST ROZPOČTU</t>
  </si>
  <si>
    <t>Objekt:</t>
  </si>
  <si>
    <t>01 - SO 02 Obradná sieň</t>
  </si>
  <si>
    <t>Časť:</t>
  </si>
  <si>
    <t>001 - Architektúra a stavebné konštrukcie (hrubá stavba)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</si>
  <si>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</si>
  <si>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</si>
  <si>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</si>
  <si>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</si>
  <si>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</si>
  <si>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</si>
  <si>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</si>
  <si>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</si>
  <si>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</si>
  <si>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</si>
  <si>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6 - Úpravy povrchov, podlahy, osadenie</t>
  </si>
  <si>
    <t xml:space="preserve">    99 - Presun hmôt HSV</t>
  </si>
  <si>
    <t>PSV - Práce a dodávky PSV</t>
  </si>
  <si>
    <t xml:space="preserve">    711 - Izolácie proti vode a vlhkosti</t>
  </si>
  <si>
    <t xml:space="preserve">    712 - Izolácie striech, povlakové krytiny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</si>
  <si>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</si>
  <si>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</si>
  <si>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</si>
  <si>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</si>
  <si>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</si>
  <si>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783 - Dokončovacie práce - nátery</t>
  </si>
  <si>
    <t>VRN - Vedľajšie rozpočtové náklady</t>
  </si>
  <si>
    <t xml:space="preserve">    VRN06 - Zariadenie staveniska</t>
  </si>
  <si>
    <t>OST - Ostatné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</si>
  <si>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</si>
  <si>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</si>
  <si>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</si>
  <si>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</si>
  <si>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</si>
  <si>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</si>
  <si>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</si>
  <si>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</si>
  <si>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</si>
  <si>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</si>
  <si>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</si>
  <si>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</si>
  <si>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</si>
  <si>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</si>
  <si>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</si>
  <si>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</si>
  <si>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</si>
  <si>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121101111.S</t>
  </si>
  <si>
    <t>Odstránenie ornice s vodor. premiestn. na hromady, so zložením na vzdialenosť do 100 m a do 100m3</t>
  </si>
  <si>
    <t>m3</t>
  </si>
  <si>
    <t>4</t>
  </si>
  <si>
    <t>VV</t>
  </si>
  <si>
    <t>"objekt " 10,8*7,2*0,2</t>
  </si>
  <si>
    <t>"p4"  165,6*0,2</t>
  </si>
  <si>
    <t>"p5" 11,9*0,2</t>
  </si>
  <si>
    <t>Súčet</t>
  </si>
  <si>
    <t>122201101.S</t>
  </si>
  <si>
    <t>Odkopávka a prekopávka nezapažená v hornine 3, do 100 m3</t>
  </si>
  <si>
    <t>"objekt na -0,4</t>
  </si>
  <si>
    <t>11,1*7,4*0,2</t>
  </si>
  <si>
    <t>"spev.plochy na -0,5</t>
  </si>
  <si>
    <t>"m2" (251,9-11,1*7,4)*0,3</t>
  </si>
  <si>
    <t>3</t>
  </si>
  <si>
    <t>132201101.S</t>
  </si>
  <si>
    <t>Výkop ryhy do šírky 600 mm v horn.3 do 100 m3</t>
  </si>
  <si>
    <t>6</t>
  </si>
  <si>
    <t>"základové pásy</t>
  </si>
  <si>
    <t>7,4*0,5*(0,8-0,4)</t>
  </si>
  <si>
    <t>7,4*0,6*(0,8-0,4)</t>
  </si>
  <si>
    <t>9,9*0,43*(0,8-0,4)*2</t>
  </si>
  <si>
    <t>8,1*0,45*(0,8-0,4)*2</t>
  </si>
  <si>
    <t>6,54*0,5*(0,8-0,4)</t>
  </si>
  <si>
    <t>132201109.S</t>
  </si>
  <si>
    <t>Príplatok k cene za lepivosť pri hĺbení rýh šírky do 600 mm zapažených i nezapažených s urovnaním dna v hornine 3</t>
  </si>
  <si>
    <t>8</t>
  </si>
  <si>
    <t>5</t>
  </si>
  <si>
    <t>162201101.S</t>
  </si>
  <si>
    <t>Vodorovné premiestnenie výkopku z horniny 1-4 do 20m</t>
  </si>
  <si>
    <t>10</t>
  </si>
  <si>
    <t>"ornica na zatrávnenie</t>
  </si>
  <si>
    <t>195,0*0,2</t>
  </si>
  <si>
    <t>162501102.S</t>
  </si>
  <si>
    <t>Vodorovné premiestnenie výkopku po spevnenej ceste z horniny tr.1-4, do 100 m3 na vzdialenosť do 3000 m</t>
  </si>
  <si>
    <t>12</t>
  </si>
  <si>
    <t>7</t>
  </si>
  <si>
    <t>162501105.S</t>
  </si>
  <si>
    <t>Vodorovné premiestnenie výkopku po spevnenej ceste z horniny tr.1-4, do 100 m3, príplatok k cene za každých ďalšich a začatých 1000 m (7x)</t>
  </si>
  <si>
    <t>14</t>
  </si>
  <si>
    <t>9</t>
  </si>
  <si>
    <t>171209002.S</t>
  </si>
  <si>
    <t>Poplatok za skladovanie - zemina a kamenivo (17 05) ostatné</t>
  </si>
  <si>
    <t>t</t>
  </si>
  <si>
    <t>18</t>
  </si>
  <si>
    <t>181101102.S</t>
  </si>
  <si>
    <t>Úprava pláne v zárezoch v hornine 1-4 so zhutnením</t>
  </si>
  <si>
    <t>m2</t>
  </si>
  <si>
    <t>"objekt " 10,8*7,2</t>
  </si>
  <si>
    <t>"p4"  165,6</t>
  </si>
  <si>
    <t>"p5" 11,9</t>
  </si>
  <si>
    <t>Zakladanie</t>
  </si>
  <si>
    <t>22</t>
  </si>
  <si>
    <t>274313611.S</t>
  </si>
  <si>
    <t>Betón základových pásov, prostý tr. C 16/20</t>
  </si>
  <si>
    <t>44</t>
  </si>
  <si>
    <t>7,4*0,5*(0,8-0,1)</t>
  </si>
  <si>
    <t>7,4*0,6*(0,8-0,1)</t>
  </si>
  <si>
    <t>9,9*0,43*(0,8-0,1)*2</t>
  </si>
  <si>
    <t>6,54*0,5*(0,8-0,1)</t>
  </si>
  <si>
    <t>23</t>
  </si>
  <si>
    <t>274321312.S</t>
  </si>
  <si>
    <t>Betón základových pásov, železový (bez výstuže), tr. C 20/25</t>
  </si>
  <si>
    <t>46</t>
  </si>
  <si>
    <t>8,1*0,45*(0,8-0,1)*2</t>
  </si>
  <si>
    <t>24</t>
  </si>
  <si>
    <t>274351215.S</t>
  </si>
  <si>
    <t>Debnenie stien základových pásov, zhotovenie-dielce</t>
  </si>
  <si>
    <t>48</t>
  </si>
  <si>
    <t>2*(11,0+7,4)*(0,4-0,1)</t>
  </si>
  <si>
    <t>2*(8,1+0,945)*(0,4-0,1)*2</t>
  </si>
  <si>
    <t>2*(8,1+3,75)*(0,4-0,1)</t>
  </si>
  <si>
    <t>2*(1,3+6,45)*(0,4-0,1)</t>
  </si>
  <si>
    <t>8,1*(0,8-0,4)*4</t>
  </si>
  <si>
    <t>25</t>
  </si>
  <si>
    <t>274351216.S</t>
  </si>
  <si>
    <t>Debnenie stien základových pásov, odstránenie-dielce</t>
  </si>
  <si>
    <t>50</t>
  </si>
  <si>
    <t>26</t>
  </si>
  <si>
    <t>274361821.S</t>
  </si>
  <si>
    <t>Výstuž základových pásov z ocele B500 (10505)</t>
  </si>
  <si>
    <t>52</t>
  </si>
  <si>
    <t>5,103*0,06</t>
  </si>
  <si>
    <t>Zvislé a kompletné konštrukcie</t>
  </si>
  <si>
    <t>29</t>
  </si>
  <si>
    <t>311321315.S</t>
  </si>
  <si>
    <t>Betón nadzákladových múrov, železový (bez výstuže) tr. C 20/25</t>
  </si>
  <si>
    <t>58</t>
  </si>
  <si>
    <t>1,26*0,25*3,7*2</t>
  </si>
  <si>
    <t>4,75*0,225*3,7*2</t>
  </si>
  <si>
    <t>30</t>
  </si>
  <si>
    <t>311351105.S</t>
  </si>
  <si>
    <t>Debnenie nadzákladových múrov obojstranné zhotovenie-dielce</t>
  </si>
  <si>
    <t>60</t>
  </si>
  <si>
    <t>(1,26+0,25)*2*3,7*2</t>
  </si>
  <si>
    <t>(4,76+0,225)*2*3,7*2</t>
  </si>
  <si>
    <t>31</t>
  </si>
  <si>
    <t>311351106.S</t>
  </si>
  <si>
    <t>Debnenie nadzákladových múrov obojstranné odstránenie-dielce</t>
  </si>
  <si>
    <t>62</t>
  </si>
  <si>
    <t>32</t>
  </si>
  <si>
    <t>311361821.S</t>
  </si>
  <si>
    <t>Výstuž nadzákladových múrov B500 (10505)</t>
  </si>
  <si>
    <t>64</t>
  </si>
  <si>
    <t>10,24*0,100</t>
  </si>
  <si>
    <t>33</t>
  </si>
  <si>
    <t>317160132.S</t>
  </si>
  <si>
    <t>Keramický preklad nenosný šírky 120 mm, výšky 65 mm, dĺžky 1000 mm</t>
  </si>
  <si>
    <t>ks</t>
  </si>
  <si>
    <t>66</t>
  </si>
  <si>
    <t>34</t>
  </si>
  <si>
    <t>332321315.S</t>
  </si>
  <si>
    <t>Betón stĺpov a pilierov oblých, ťahadiel, rámových stojok, vzpier, železový (bez výstuže) tr. C 20/25</t>
  </si>
  <si>
    <t>68</t>
  </si>
  <si>
    <t>3,14*0,15*0,15*3,7*6</t>
  </si>
  <si>
    <t>35</t>
  </si>
  <si>
    <t>331361821.S</t>
  </si>
  <si>
    <t>Výstuž stĺpov, pilierov, stojok hranatých z bet. ocele B500 (10505)</t>
  </si>
  <si>
    <t>70</t>
  </si>
  <si>
    <t>1,586*0,150</t>
  </si>
  <si>
    <t>36</t>
  </si>
  <si>
    <t>332351101.S</t>
  </si>
  <si>
    <t>Debnenie oblých stĺpov (pilierov) výšky do 4 m, zhotovenie-dielce</t>
  </si>
  <si>
    <t>72</t>
  </si>
  <si>
    <t>2*3,14*0,15*3,7*6</t>
  </si>
  <si>
    <t>37</t>
  </si>
  <si>
    <t>332351102.S</t>
  </si>
  <si>
    <t>Debnenie oblých stĺpov (pilierov) výšky do 4 m, odstránenie-dielce</t>
  </si>
  <si>
    <t>74</t>
  </si>
  <si>
    <t>38</t>
  </si>
  <si>
    <t>341321315.S</t>
  </si>
  <si>
    <t>Betón stien a priečok, železový (bez výstuže) tr. C 20/25</t>
  </si>
  <si>
    <t>76</t>
  </si>
  <si>
    <t>"sokel mont.obvod.plášťa</t>
  </si>
  <si>
    <t>1,7*0,1*0,25*2</t>
  </si>
  <si>
    <t>3,5*0,1*0,25*2</t>
  </si>
  <si>
    <t>39</t>
  </si>
  <si>
    <t>341351105.S</t>
  </si>
  <si>
    <t>Debnenie stien a priečok obojstranné zhotovenie-dielce</t>
  </si>
  <si>
    <t>78</t>
  </si>
  <si>
    <t>2*(1,7+0,1)*0,25*2</t>
  </si>
  <si>
    <t>2*(3,5+0,1)*0,25*2</t>
  </si>
  <si>
    <t>40</t>
  </si>
  <si>
    <t>341351106.S</t>
  </si>
  <si>
    <t>Debnenie stien a priečok obojstranné odstránenie-dielce</t>
  </si>
  <si>
    <t>80</t>
  </si>
  <si>
    <t>41</t>
  </si>
  <si>
    <t>341361821.S</t>
  </si>
  <si>
    <t>Výstuž stien a priečok B500 (10505)</t>
  </si>
  <si>
    <t>82</t>
  </si>
  <si>
    <t>0,26*0,08</t>
  </si>
  <si>
    <t>42</t>
  </si>
  <si>
    <t>342240061.S</t>
  </si>
  <si>
    <t>Priečky z tehál pálených dierovaných nebrúsených na pero a drážku hrúbky 140 mm, na klasickú maltu</t>
  </si>
  <si>
    <t>84</t>
  </si>
  <si>
    <t>1,5*3,7</t>
  </si>
  <si>
    <t>1,5*2,4</t>
  </si>
  <si>
    <t>-0,6*1,97</t>
  </si>
  <si>
    <t>Vodorovné konštrukcie</t>
  </si>
  <si>
    <t>43</t>
  </si>
  <si>
    <t>411321414.S</t>
  </si>
  <si>
    <t>Betón stropov doskových a trámových,  železový tr. C 25/30</t>
  </si>
  <si>
    <t>86</t>
  </si>
  <si>
    <t>10,35*7,04*0,18</t>
  </si>
  <si>
    <t>-3,7*4,9*0,18</t>
  </si>
  <si>
    <t>-5,5*0,135*0,18*2</t>
  </si>
  <si>
    <t>1,26*0,2*0,18*2</t>
  </si>
  <si>
    <t>4,57*0,2*0,18</t>
  </si>
  <si>
    <t>"nadbetónovanie</t>
  </si>
  <si>
    <t>(5,7+6,17)*2*0,3*0,25</t>
  </si>
  <si>
    <t>411351101.S</t>
  </si>
  <si>
    <t>Debnenie stropov doskových zhotovenie-dielce</t>
  </si>
  <si>
    <t>88</t>
  </si>
  <si>
    <t>10,35*7,04</t>
  </si>
  <si>
    <t>-4,9*3,7</t>
  </si>
  <si>
    <t>-5,5*0,135*2</t>
  </si>
  <si>
    <t>1,26*0,2*2</t>
  </si>
  <si>
    <t>4,57*0,2</t>
  </si>
  <si>
    <t>Medzisúčet</t>
  </si>
  <si>
    <t>2*(5,7+6,17)*0,25*2</t>
  </si>
  <si>
    <t>"boky</t>
  </si>
  <si>
    <t>2*(10,35+7,04)*0,18</t>
  </si>
  <si>
    <t>2*(3,7+4,9)*0,18</t>
  </si>
  <si>
    <t>0,135*0,18*2*2</t>
  </si>
  <si>
    <t>0,2*0,18*2*3</t>
  </si>
  <si>
    <t>45</t>
  </si>
  <si>
    <t>411351102.S</t>
  </si>
  <si>
    <t>Debnenie stropov doskových odstránenie-dielce</t>
  </si>
  <si>
    <t>90</t>
  </si>
  <si>
    <t>411354173.S</t>
  </si>
  <si>
    <t>Podporná konštrukcia stropov výšky do 4 m pre zaťaženie do 12 kPa zhotovenie</t>
  </si>
  <si>
    <t>92</t>
  </si>
  <si>
    <t>47</t>
  </si>
  <si>
    <t>411354174.S</t>
  </si>
  <si>
    <t>Podporná konštrukcia stropov výšky do 4 m pre zaťaženie do 12 kPa odstránenie</t>
  </si>
  <si>
    <t>94</t>
  </si>
  <si>
    <t>411361821.S</t>
  </si>
  <si>
    <t>Výstuž stropov doskových, trámových, vložkových,konzolových alebo balkónových, B500 (10505)</t>
  </si>
  <si>
    <t>96</t>
  </si>
  <si>
    <t>49</t>
  </si>
  <si>
    <t>417391151.S</t>
  </si>
  <si>
    <t>Montáž obkladu betónových konštrukcií vykonaný súčasne s betónovaním extrudovaným polystyrénom</t>
  </si>
  <si>
    <t>98</t>
  </si>
  <si>
    <t xml:space="preserve">"lemovanie stropnej dosky </t>
  </si>
  <si>
    <t>2*(10,35+7,04)*(0,18+0,25)</t>
  </si>
  <si>
    <t>0,135*(0,25+0,18)*2*2</t>
  </si>
  <si>
    <t>0,2*(0,25+0,18)*2*3</t>
  </si>
  <si>
    <t>-5,5*(0,25+0,18)*2</t>
  </si>
  <si>
    <t>5,5*(0,43+0,4+0,25)*2</t>
  </si>
  <si>
    <t>7,04*(0,3+0,25)*2</t>
  </si>
  <si>
    <t>"sokel mont.steny</t>
  </si>
  <si>
    <t>1,7*0,25*2</t>
  </si>
  <si>
    <t>3,5*0,25*2</t>
  </si>
  <si>
    <t>M</t>
  </si>
  <si>
    <t>283750000700.S</t>
  </si>
  <si>
    <t>Doska XPS hr. 50 mm, zateplenie soklov, suterénov, podláh</t>
  </si>
  <si>
    <t>100</t>
  </si>
  <si>
    <t>xps50</t>
  </si>
  <si>
    <t>33,197*1,05 "Prepočítané koeficientom množstva</t>
  </si>
  <si>
    <t>Úpravy povrchov, podlahy, osadenie</t>
  </si>
  <si>
    <t>67</t>
  </si>
  <si>
    <t>622255034.S</t>
  </si>
  <si>
    <t>Montáž stien prevetrávanej fasády z fasádnych dosiek, s hliníkovou konštrukcou, uchytenie na nity, s tepelnou izoláciou hr. 120 mm</t>
  </si>
  <si>
    <t>134</t>
  </si>
  <si>
    <t>"B</t>
  </si>
  <si>
    <t>(1,77+0,135+0,215+0,15)*3,7*2</t>
  </si>
  <si>
    <t>(3,57+0,135+0,215+0,15)*3,7*2</t>
  </si>
  <si>
    <t>591510000101</t>
  </si>
  <si>
    <t>Fasádna doska z vysokotlakého laminátu exteriérová. hr.10mm</t>
  </si>
  <si>
    <t>136</t>
  </si>
  <si>
    <t>631312611.S</t>
  </si>
  <si>
    <t>Mazanina z betónu prostého (m3) tr. C 16/20 hr.nad 50 do 80 mm</t>
  </si>
  <si>
    <t>140</t>
  </si>
  <si>
    <t>71</t>
  </si>
  <si>
    <t>631315511.S</t>
  </si>
  <si>
    <t>Mazanina z betónu prostého (m3) tr. C 12/15 hr.nad 120 do 240 mm</t>
  </si>
  <si>
    <t>142</t>
  </si>
  <si>
    <t>631319151.S</t>
  </si>
  <si>
    <t>Príplatok za prehlad. povrchu betónovej mazaniny min. tr.C 8/10 oceľ. hlad. hr. 50-80 mm</t>
  </si>
  <si>
    <t>144</t>
  </si>
  <si>
    <t>73</t>
  </si>
  <si>
    <t>631319171.S</t>
  </si>
  <si>
    <t>Príplatok za strhnutie povrchu mazaniny latou pre hr. obidvoch vrstiev mazaniny nad 50 do 80 mm</t>
  </si>
  <si>
    <t>146</t>
  </si>
  <si>
    <t>631362021</t>
  </si>
  <si>
    <t>Výstuž mazanín z betónov (z kameniva) a z ľahkých betónov zo zváraných sietí z drôtov typu KARI</t>
  </si>
  <si>
    <t>148</t>
  </si>
  <si>
    <t>75</t>
  </si>
  <si>
    <t>631362422.S</t>
  </si>
  <si>
    <t>Výstuž mazanín z betónov (z kameniva) a z ľahkých betónov zo sietí KARI, priemer drôtu 6/6 mm, veľkosť oka 150x150 mm</t>
  </si>
  <si>
    <t>150</t>
  </si>
  <si>
    <t>631571003.S</t>
  </si>
  <si>
    <t>Násyp zo štrkopiesku 0-32 (pre spevnenie podkladu)</t>
  </si>
  <si>
    <t>152</t>
  </si>
  <si>
    <t>"pod podkladný betón</t>
  </si>
  <si>
    <t>8,1*(0,945*2+3,75)*0,15</t>
  </si>
  <si>
    <t>6,45*1,3*0,15</t>
  </si>
  <si>
    <t>99</t>
  </si>
  <si>
    <t>Presun hmôt HSV</t>
  </si>
  <si>
    <t>998011001.S</t>
  </si>
  <si>
    <t>Presun hmôt pre budovy (801, 803, 812), zvislá konštr. z tehál, tvárnic, z kovu výšky do 6 m</t>
  </si>
  <si>
    <t>541823905</t>
  </si>
  <si>
    <t>PSV</t>
  </si>
  <si>
    <t>Práce a dodávky PSV</t>
  </si>
  <si>
    <t>711</t>
  </si>
  <si>
    <t>Izolácie proti vode a vlhkosti</t>
  </si>
  <si>
    <t>97</t>
  </si>
  <si>
    <t>711111001.S</t>
  </si>
  <si>
    <t>Zhotovenie izolácie proti zemnej vlhkosti vodorovná náterom penetračným za studena</t>
  </si>
  <si>
    <t>16</t>
  </si>
  <si>
    <t>194</t>
  </si>
  <si>
    <t>10,8*7,2</t>
  </si>
  <si>
    <t>711112001.S</t>
  </si>
  <si>
    <t>Zhotovenie  izolácie proti zemnej vlhkosti zvislá penetračným náterom za studena</t>
  </si>
  <si>
    <t>196</t>
  </si>
  <si>
    <t>2*(10,8+7,2)*0,25</t>
  </si>
  <si>
    <t>-(1,1*2+2,05+2*5,4)*0,15</t>
  </si>
  <si>
    <t>246170000900</t>
  </si>
  <si>
    <t>Lak asfaltový ALP-PENETRAL SN v sudoch</t>
  </si>
  <si>
    <t>198</t>
  </si>
  <si>
    <t>711141559.S</t>
  </si>
  <si>
    <t>Zhotovenie  izolácie proti zemnej vlhkosti a tlakovej vode vodorovná NAIP pritavením</t>
  </si>
  <si>
    <t>200</t>
  </si>
  <si>
    <t>101</t>
  </si>
  <si>
    <t>711142559.S</t>
  </si>
  <si>
    <t>Zhotovenie  izolácie proti zemnej vlhkosti a tlakovej vode zvislá NAIP pritavením</t>
  </si>
  <si>
    <t>202</t>
  </si>
  <si>
    <t>102</t>
  </si>
  <si>
    <t>628310001000.S</t>
  </si>
  <si>
    <t>Pás asfaltový s posypom hr. 3,5 mm vystužený sklenenou rohožou</t>
  </si>
  <si>
    <t>204</t>
  </si>
  <si>
    <t>103</t>
  </si>
  <si>
    <t>998711201.S</t>
  </si>
  <si>
    <t>Presun hmôt pre izoláciu proti vode v objektoch výšky do 6 m</t>
  </si>
  <si>
    <t>%</t>
  </si>
  <si>
    <t>206</t>
  </si>
  <si>
    <t>712</t>
  </si>
  <si>
    <t>Izolácie striech, povlakové krytiny</t>
  </si>
  <si>
    <t>104</t>
  </si>
  <si>
    <t>712370070.S</t>
  </si>
  <si>
    <t>Zhotovenie povlakovej krytiny striech plochých do 10° PVC-P fóliou upevnenou prikotvením so zvarením spoju</t>
  </si>
  <si>
    <t>208</t>
  </si>
  <si>
    <t>12,3*8,7</t>
  </si>
  <si>
    <t>105</t>
  </si>
  <si>
    <t>283220002000.S</t>
  </si>
  <si>
    <t>Hydroizolačná fólia PVC-P hr. 1,5 mm izolácia plochých striech</t>
  </si>
  <si>
    <t>210</t>
  </si>
  <si>
    <t>106</t>
  </si>
  <si>
    <t>311970001200.S</t>
  </si>
  <si>
    <t>Kotviaci prvok 4,8x140 mm do trapézového plechu hr. do 0.9 mm, oceľový</t>
  </si>
  <si>
    <t>212</t>
  </si>
  <si>
    <t>107</t>
  </si>
  <si>
    <t>712873360.R</t>
  </si>
  <si>
    <t>Doplnkové príslušenstvo povlakovej krytiny- ukončujúce,lemovacie a prestupové prvky</t>
  </si>
  <si>
    <t>214</t>
  </si>
  <si>
    <t>108</t>
  </si>
  <si>
    <t>712973850.S</t>
  </si>
  <si>
    <t>Detaily k termoplastom všeobecne, oplechovanie okraja odkvapovou záveternou lištou z hrubopolpast. plechu RŠ 330 mm</t>
  </si>
  <si>
    <t>m</t>
  </si>
  <si>
    <t>216</t>
  </si>
  <si>
    <t>9,0*2</t>
  </si>
  <si>
    <t>109</t>
  </si>
  <si>
    <t>311690001000.S</t>
  </si>
  <si>
    <t>Rozperný nit 6x30 mm do betónu, hliníkový</t>
  </si>
  <si>
    <t>218</t>
  </si>
  <si>
    <t>110</t>
  </si>
  <si>
    <t>712973890.S</t>
  </si>
  <si>
    <t>Detaily k termoplastom všeobecne, oplechovanie okraja odkvapovou lištou z hrubopolpast. plechu RŠ 250 mm</t>
  </si>
  <si>
    <t>220</t>
  </si>
  <si>
    <t>24,6</t>
  </si>
  <si>
    <t>111</t>
  </si>
  <si>
    <t>222</t>
  </si>
  <si>
    <t>112</t>
  </si>
  <si>
    <t>712990040.S</t>
  </si>
  <si>
    <t>Položenie geotextílie vodorovne alebo zvislo na strechy ploché do 10°</t>
  </si>
  <si>
    <t>224</t>
  </si>
  <si>
    <t>113</t>
  </si>
  <si>
    <t>693110004500.S</t>
  </si>
  <si>
    <t>Geotextília polypropylénová netkaná 300 g/m2</t>
  </si>
  <si>
    <t>226</t>
  </si>
  <si>
    <t>107,01*1,15 "Prepočítané koeficientom množstva</t>
  </si>
  <si>
    <t>114</t>
  </si>
  <si>
    <t>998712201</t>
  </si>
  <si>
    <t>Presun hmôt pre izoláciu povlakovej krytiny v objektoch výšky do 6 m</t>
  </si>
  <si>
    <t>228</t>
  </si>
  <si>
    <t>762</t>
  </si>
  <si>
    <t>Konštrukcie tesárske</t>
  </si>
  <si>
    <t>125</t>
  </si>
  <si>
    <t>762341004.S</t>
  </si>
  <si>
    <t>Montáž debnenia jednoduchých striech, na krokvy a kontralaty z dosiek na zraz</t>
  </si>
  <si>
    <t>250</t>
  </si>
  <si>
    <t>126</t>
  </si>
  <si>
    <t>605110009900.S</t>
  </si>
  <si>
    <t>Dosky a fošne zo smreku neopracované omietané akosť I hr. 24-32 mm, š. 250-300 mm</t>
  </si>
  <si>
    <t>252</t>
  </si>
  <si>
    <t>8,7*12,3*0,032*1,1</t>
  </si>
  <si>
    <t>127</t>
  </si>
  <si>
    <t>762795000.S</t>
  </si>
  <si>
    <t>Spojovacie prostriedky pre priestorové viazané konštrukcie - klince, svorky, fixačné dosky</t>
  </si>
  <si>
    <t>254</t>
  </si>
  <si>
    <t>3,767/1,1</t>
  </si>
  <si>
    <t>18,13*0,02</t>
  </si>
  <si>
    <t>128</t>
  </si>
  <si>
    <t>998762102.S</t>
  </si>
  <si>
    <t>Presun hmôt pre konštrukcie tesárske v objektoch výšky do 12 m</t>
  </si>
  <si>
    <t>256</t>
  </si>
  <si>
    <t>763</t>
  </si>
  <si>
    <t>Konštrukcie - drevostavby</t>
  </si>
  <si>
    <t>130</t>
  </si>
  <si>
    <t>763732112.S</t>
  </si>
  <si>
    <t>Montáž strešnej konštrukcie z väzníkov priehradových, konštrukčnej dĺžky do 18 m</t>
  </si>
  <si>
    <t>260</t>
  </si>
  <si>
    <t>13*8,7</t>
  </si>
  <si>
    <t>131</t>
  </si>
  <si>
    <t>612220000600.S</t>
  </si>
  <si>
    <t>Väzník strešný drevený priehradový pre sedlové strechy rozpätia 12 - 20 m</t>
  </si>
  <si>
    <t>262</t>
  </si>
  <si>
    <t>132</t>
  </si>
  <si>
    <t>998763201</t>
  </si>
  <si>
    <t>Presun hmôt pre drevostavby v objektoch výšky do 12 m</t>
  </si>
  <si>
    <t>264</t>
  </si>
  <si>
    <t>764</t>
  </si>
  <si>
    <t>Konštrukcie klampiarske</t>
  </si>
  <si>
    <t>133</t>
  </si>
  <si>
    <t>764354038.S</t>
  </si>
  <si>
    <t>Montáž zberného kotlíka z titánzinkového TiZn plechu, pre rúry s priemerom do 120 mm</t>
  </si>
  <si>
    <t>266</t>
  </si>
  <si>
    <t>553440058900.S</t>
  </si>
  <si>
    <t>Kotlík zberný titán-zinok pre kruhové potrubie, rozmer 120 mm</t>
  </si>
  <si>
    <t>268</t>
  </si>
  <si>
    <t>135</t>
  </si>
  <si>
    <t>764354039.S</t>
  </si>
  <si>
    <t>Montáž ochranného polkruhového žľabu pred lístim r.š. 250 - 400 mm</t>
  </si>
  <si>
    <t>270</t>
  </si>
  <si>
    <t>553440033200.S</t>
  </si>
  <si>
    <t>Ochrana polkruhového žľabu pred lístím z ťahokovu titán-zinok, rozmer 330 mm</t>
  </si>
  <si>
    <t>272</t>
  </si>
  <si>
    <t>137</t>
  </si>
  <si>
    <t>764354127.S</t>
  </si>
  <si>
    <t>Žľaby z titánzinkového TiZn plechu, pododkvapové polkruhové r.š. 330 mm</t>
  </si>
  <si>
    <t>274</t>
  </si>
  <si>
    <t>138</t>
  </si>
  <si>
    <t>764454023.S</t>
  </si>
  <si>
    <t>Montáž kolien z titánzinkového TiZn plechu, pre zvodové rúry</t>
  </si>
  <si>
    <t>276</t>
  </si>
  <si>
    <t>139</t>
  </si>
  <si>
    <t>553440056900.S</t>
  </si>
  <si>
    <t>Koleno lisované titán-zinok 72°, priemer 100 mm</t>
  </si>
  <si>
    <t>278</t>
  </si>
  <si>
    <t>764454025.S</t>
  </si>
  <si>
    <t>Montáž odskoku z titánzinkového TiZn plechu, pre zvodové rúry</t>
  </si>
  <si>
    <t>280</t>
  </si>
  <si>
    <t>141</t>
  </si>
  <si>
    <t>553440057500</t>
  </si>
  <si>
    <t>Koleno lisované odskokové titán-zinok TZKO 100, priemer 100 mm, KJG</t>
  </si>
  <si>
    <t>282</t>
  </si>
  <si>
    <t>764454123.S</t>
  </si>
  <si>
    <t>Zvodové rúry z titánzinkového TiZn plechu, kruhové priemer 100 mm</t>
  </si>
  <si>
    <t>284</t>
  </si>
  <si>
    <t>10,5</t>
  </si>
  <si>
    <t>143</t>
  </si>
  <si>
    <t>998764201.S</t>
  </si>
  <si>
    <t>Presun hmôt pre konštrukcie klampiarske v objektoch výšky do 6 m</t>
  </si>
  <si>
    <t>286</t>
  </si>
  <si>
    <t>766</t>
  </si>
  <si>
    <t>Konštrukcie stolárske</t>
  </si>
  <si>
    <t>766621265.S</t>
  </si>
  <si>
    <t>Montáž okien, stien drevených s hydroizolačnými ISO páskami (exteriérová a interiérová)</t>
  </si>
  <si>
    <t>288</t>
  </si>
  <si>
    <t>"d01"  2*(2,05+3,78)</t>
  </si>
  <si>
    <t>"d02" 2*(5,46+3,78)*2</t>
  </si>
  <si>
    <t>"d03a" 2*(1,11+3,78)</t>
  </si>
  <si>
    <t>"d03b" 2*(1,11+3,78)</t>
  </si>
  <si>
    <t>"d04a" 2*(1,11+3,78)</t>
  </si>
  <si>
    <t>"d04b" 2*(1,11+3,78)</t>
  </si>
  <si>
    <t>145</t>
  </si>
  <si>
    <t>283290006100.S</t>
  </si>
  <si>
    <t>Tesniaca paropriepustná fólia polymér-flísová, š. 290 mm, dĺ. 30 m, pre tesnenie pripájacej škáry okenného rámu a muriva z exteriéru</t>
  </si>
  <si>
    <t>290</t>
  </si>
  <si>
    <t>283290006200.S</t>
  </si>
  <si>
    <t>Tesniaca paronepriepustná fólia polymér-flísová, š. 70 mm, dĺ. 30 m, pre tesnenie pripájacej škáry okenného rámu a muriva z interiéru</t>
  </si>
  <si>
    <t>292</t>
  </si>
  <si>
    <t>147</t>
  </si>
  <si>
    <t>611000000101</t>
  </si>
  <si>
    <t>Exteriérová drevena celozasklená stena s 2kr dverami 2050/3780, podrobná špecifikácia podľa PD, pol. D01</t>
  </si>
  <si>
    <t>294</t>
  </si>
  <si>
    <t>611000000102</t>
  </si>
  <si>
    <t>Exteriérová drevena celozasklená stena s 2kr dverami  5460/3780, podrobná špecifikácia podľa PD, pol. D02</t>
  </si>
  <si>
    <t>296</t>
  </si>
  <si>
    <t>149</t>
  </si>
  <si>
    <t>611000000103</t>
  </si>
  <si>
    <t>Exteriérová drevena celozasklená stena  1110/3780  , podrobná špecifikácia podľa PD, pol.D03a</t>
  </si>
  <si>
    <t>298</t>
  </si>
  <si>
    <t>611000000104</t>
  </si>
  <si>
    <t>Exteriérová drevena celozasklená stena 1110/3780, podrobná špecifikácia podľa PD, pol.  D03b</t>
  </si>
  <si>
    <t>300</t>
  </si>
  <si>
    <t>151</t>
  </si>
  <si>
    <t>611000000105</t>
  </si>
  <si>
    <t>Exteriérová drevena celozasklená stena s vetracím krídlom sklopným1110/3780, podrobná špecifikácia podľa PD, pol.  D04a</t>
  </si>
  <si>
    <t>302</t>
  </si>
  <si>
    <t>611000000106</t>
  </si>
  <si>
    <t>Exteriérová drevena celozasklená stena s vetracím krídlom sklopným1110/3780, podrobná špecifikácia podľa PD, pol.  D04b</t>
  </si>
  <si>
    <t>304</t>
  </si>
  <si>
    <t>164</t>
  </si>
  <si>
    <t>998766201.S</t>
  </si>
  <si>
    <t>Presun hmot pre konštrukcie stolárske v objektoch výšky do 6 m</t>
  </si>
  <si>
    <t>328</t>
  </si>
  <si>
    <t>767</t>
  </si>
  <si>
    <t>Konštrukcie doplnkové kovové</t>
  </si>
  <si>
    <t>165</t>
  </si>
  <si>
    <t>767137512.S</t>
  </si>
  <si>
    <t>Obloženie kompozitnými doskami skrutkovaním</t>
  </si>
  <si>
    <t>330</t>
  </si>
  <si>
    <t>"B1</t>
  </si>
  <si>
    <t>"m2" 2,735*2</t>
  </si>
  <si>
    <t>10,5*0,385*2</t>
  </si>
  <si>
    <t>"C</t>
  </si>
  <si>
    <t>"m2" 7,2*2</t>
  </si>
  <si>
    <t>12,3*(0,4+0,85)*2</t>
  </si>
  <si>
    <t>"interiér</t>
  </si>
  <si>
    <t>1,5*3,6*2</t>
  </si>
  <si>
    <t>3,35*3,6*2</t>
  </si>
  <si>
    <t>"oltárny stôl</t>
  </si>
  <si>
    <t>1,2*0,665*2</t>
  </si>
  <si>
    <t>166</t>
  </si>
  <si>
    <t>332</t>
  </si>
  <si>
    <t>168</t>
  </si>
  <si>
    <t>767137531.R</t>
  </si>
  <si>
    <t>D+M podkonštrukcie z AL profilov</t>
  </si>
  <si>
    <t>336</t>
  </si>
  <si>
    <t>171</t>
  </si>
  <si>
    <t>767995104.S</t>
  </si>
  <si>
    <t>Montáž ostatných atypických kovových stavebných doplnkových konštrukcií nad 20 do 50 kg</t>
  </si>
  <si>
    <t>kg</t>
  </si>
  <si>
    <t>342</t>
  </si>
  <si>
    <t>1484,0</t>
  </si>
  <si>
    <t>172</t>
  </si>
  <si>
    <t>553000000003</t>
  </si>
  <si>
    <t>Oceľová nosná konštrukcia fasády z profilu 100x100x5mm, 1xzákl.náter</t>
  </si>
  <si>
    <t>344</t>
  </si>
  <si>
    <t>173</t>
  </si>
  <si>
    <t>998767201.S</t>
  </si>
  <si>
    <t>Presun hmôt pre kovové stavebné doplnkové konštrukcie v objektoch výšky do 6 m</t>
  </si>
  <si>
    <t>346</t>
  </si>
  <si>
    <t>783</t>
  </si>
  <si>
    <t>Dokončovacie práce - nátery</t>
  </si>
  <si>
    <t>783782404.S</t>
  </si>
  <si>
    <t>Nátery tesárskych konštrukcií, povrchová impregnácia proti drevokaznému hmyzu, hubám a plesniam, jednonásobná</t>
  </si>
  <si>
    <t>388</t>
  </si>
  <si>
    <t>"väzníkový krov</t>
  </si>
  <si>
    <t>120,0</t>
  </si>
  <si>
    <t>VRN</t>
  </si>
  <si>
    <t>Vedľajšie rozpočtové náklady</t>
  </si>
  <si>
    <t>VRN06</t>
  </si>
  <si>
    <t>Zariadenie staveniska</t>
  </si>
  <si>
    <t>000600011</t>
  </si>
  <si>
    <t>396</t>
  </si>
  <si>
    <t>OST</t>
  </si>
  <si>
    <t>Ostatné</t>
  </si>
  <si>
    <t>199</t>
  </si>
  <si>
    <t>000300001.S</t>
  </si>
  <si>
    <t>Geodetické práce - vytýčenie stavby</t>
  </si>
  <si>
    <t>kpl</t>
  </si>
  <si>
    <t>1024</t>
  </si>
  <si>
    <t>-1038685254</t>
  </si>
  <si>
    <t>000300011.S</t>
  </si>
  <si>
    <t>Geodetické práce - vytýčenie inžinierských sieti</t>
  </si>
  <si>
    <t>689225392</t>
  </si>
  <si>
    <t xml:space="preserve">002 - Zdravotechnika </t>
  </si>
  <si>
    <t xml:space="preserve">    8 - Rúrové vedenie</t>
  </si>
  <si>
    <t xml:space="preserve">    721 - Zdravotech. vnútorná kanalizácia</t>
  </si>
  <si>
    <t xml:space="preserve">    722 - Zdravotechnika - vnútorný vodovod</t>
  </si>
  <si>
    <t>132201202</t>
  </si>
  <si>
    <t>Výkop ryhy šírky 600-2000mm horn.3 od 100 do 1000 m3</t>
  </si>
  <si>
    <t>132201209</t>
  </si>
  <si>
    <t>Hĺbenie rýh š. nad 600 do 2 000 mm zapažených i nezapažených, s urovnaním dna. Príplatok k cenám za lepivosť horniny 3</t>
  </si>
  <si>
    <t>162601102</t>
  </si>
  <si>
    <t>Vodorovné premiestnenie výkopku tr.1-4 do 5000 m</t>
  </si>
  <si>
    <t>171201201</t>
  </si>
  <si>
    <t>Uloženie sypaniny na skládky do 100 m3</t>
  </si>
  <si>
    <t>P01000001</t>
  </si>
  <si>
    <t>Poplatok za skládku</t>
  </si>
  <si>
    <t>174101001</t>
  </si>
  <si>
    <t>Zásyp sypaninou so zhutnením jám, šachiet, rýh, zárezov alebo okolo objektov do 100 m3</t>
  </si>
  <si>
    <t>175101101</t>
  </si>
  <si>
    <t>Obsyp potrubia sypaninou z vhodných hornín 1 až 4 bez prehodenia sypaniny</t>
  </si>
  <si>
    <t>5833725100</t>
  </si>
  <si>
    <t>Štrkopiesok 0-63 b</t>
  </si>
  <si>
    <t>175101109</t>
  </si>
  <si>
    <t>Príplatok k cene za prehodenie sypaniny</t>
  </si>
  <si>
    <t>270328136</t>
  </si>
  <si>
    <t>Konštrukcie základové z betónu  železového s výstužou, hmot. nad 90 kg/m3 tr. C25/30</t>
  </si>
  <si>
    <t>11</t>
  </si>
  <si>
    <t>564841111</t>
  </si>
  <si>
    <t>Podklad zo štrkodrviny s rozprestrením a zhutnením, hr.po zhutnení 120 mm</t>
  </si>
  <si>
    <t>451573111</t>
  </si>
  <si>
    <t>Lôžko pod potrubie, stoky a drobné objekty, v otvorenom výkope z piesku a štrkopiesku do 63 mm</t>
  </si>
  <si>
    <t>Rúrové vedenie</t>
  </si>
  <si>
    <t>13</t>
  </si>
  <si>
    <t>8932521114N.1</t>
  </si>
  <si>
    <t>Dodavka + Osadenie žumpy, prefabrikovaná o obsahu 8 m3   KL AN 8</t>
  </si>
  <si>
    <t>sub</t>
  </si>
  <si>
    <t>894401111</t>
  </si>
  <si>
    <t>Osadenie betónového dielca pre šachty, rovná alebo prechodová skruž TBS</t>
  </si>
  <si>
    <t>28</t>
  </si>
  <si>
    <t>15</t>
  </si>
  <si>
    <t>5922470150</t>
  </si>
  <si>
    <t>Skruž betónová rovná TBS 1000/250-S s poplastovanou stupačkou</t>
  </si>
  <si>
    <t>8991031111</t>
  </si>
  <si>
    <t>Osadenie poklopu liatinového a oceľového vrátane rámu hmotn. nad 100 do 150 kg</t>
  </si>
  <si>
    <t>17</t>
  </si>
  <si>
    <t>55242142001</t>
  </si>
  <si>
    <t>Poklop D400</t>
  </si>
  <si>
    <t>721</t>
  </si>
  <si>
    <t>Zdravotech. vnútorná kanalizácia</t>
  </si>
  <si>
    <t>721171111</t>
  </si>
  <si>
    <t>Potrubie z PVC - U odpadové ležaté hrdlové D 125x2, 8</t>
  </si>
  <si>
    <t>19</t>
  </si>
  <si>
    <t>721290111</t>
  </si>
  <si>
    <t>Ostatné - skúška tesnosti kanalizácie v objektoch vodou do DN 125</t>
  </si>
  <si>
    <t>998721101.S</t>
  </si>
  <si>
    <t>Presun hmôt pre vnútornú kanalizáciu v objektoch výšky do 6 m</t>
  </si>
  <si>
    <t>722</t>
  </si>
  <si>
    <t>Zdravotechnika - vnútorný vodovod</t>
  </si>
  <si>
    <t>21</t>
  </si>
  <si>
    <t>722150203.S</t>
  </si>
  <si>
    <t>Potrubie z oceľových rúrok závitových asfalt. a jutovaných bezšvíkových bežných 11 353.0, 10 004.00 DN 25</t>
  </si>
  <si>
    <t>722290226</t>
  </si>
  <si>
    <t>Tlaková skúška vodovodného potrubia závitového do DN 50</t>
  </si>
  <si>
    <t>722290234</t>
  </si>
  <si>
    <t>Prepláchnutie a dezinfekcia vodovodného potrubia do DN 80</t>
  </si>
  <si>
    <t>998722101</t>
  </si>
  <si>
    <t>Presun hmôt pre vnútorný vodovod v objektoch výšky do 6 m</t>
  </si>
  <si>
    <t xml:space="preserve">003 - Elektroinštalácia </t>
  </si>
  <si>
    <t>M - Práce a dodávky M bez DPH</t>
  </si>
  <si>
    <t xml:space="preserve">    21-M - Elektromontáže</t>
  </si>
  <si>
    <t xml:space="preserve">    21-M m - Nosný materiál</t>
  </si>
  <si>
    <t xml:space="preserve">    21-M z01 - Montaz bleskozvodu</t>
  </si>
  <si>
    <t xml:space="preserve">    21-M z03 - Material  bleskozvodu</t>
  </si>
  <si>
    <t>Práce a dodávky M bez DPH</t>
  </si>
  <si>
    <t>21-M</t>
  </si>
  <si>
    <t>Elektromontáže</t>
  </si>
  <si>
    <t>210100101</t>
  </si>
  <si>
    <t>Ukončenie Cu a Al drôtov a lán včítane zapojenie, jedna žila, vodič s prierezom do 16 mm2</t>
  </si>
  <si>
    <t>210810052</t>
  </si>
  <si>
    <t>Silový kábel medený 750 - 1000 V /mm2/  uložený p.o.CYKY-CYKYm 750 V 4x6</t>
  </si>
  <si>
    <t>210102001</t>
  </si>
  <si>
    <t>Spojka epoxidová pre celoplastové káble SVPe do 1 kV do 4 x 25 mm2</t>
  </si>
  <si>
    <t>210000105</t>
  </si>
  <si>
    <t>PPV - pomocné pridružené výkony</t>
  </si>
  <si>
    <t>210000193</t>
  </si>
  <si>
    <t>Revízna správa</t>
  </si>
  <si>
    <t>21-M m</t>
  </si>
  <si>
    <t>Nosný materiál</t>
  </si>
  <si>
    <t>3410109301</t>
  </si>
  <si>
    <t>Kábel silový medený CYKY  4Bx6,0</t>
  </si>
  <si>
    <t>3410109303</t>
  </si>
  <si>
    <t>Spojka 1kV epoxid. 4x6,0</t>
  </si>
  <si>
    <t>999000003</t>
  </si>
  <si>
    <t>Podružný materiál</t>
  </si>
  <si>
    <t>21-M z01</t>
  </si>
  <si>
    <t>Montaz bleskozvodu</t>
  </si>
  <si>
    <t>210220101</t>
  </si>
  <si>
    <t>Zvodový vodič včítane podpery FeZn do D 10 mm, A1 D 10 mm Cu D 8 mm</t>
  </si>
  <si>
    <t>210220022</t>
  </si>
  <si>
    <t>Uzemňovacie vedenie v zemi včít. svoriek, prepojenia, izolácie spojov FeZn D 8 - 10 mm</t>
  </si>
  <si>
    <t>210220021</t>
  </si>
  <si>
    <t>Uzemňovacie vedenie v zemi včít. svoriek,prepojenia, izolácie spojov FeZn do 120 mm2</t>
  </si>
  <si>
    <t>210220211</t>
  </si>
  <si>
    <t>Zachyt.tyč včít.upevnenia do dreva do 2 m dľžky tyče</t>
  </si>
  <si>
    <t>210220301</t>
  </si>
  <si>
    <t>Bleskozvodová svorka do 2 skrutiek (SS, SR 03)</t>
  </si>
  <si>
    <t>210220401</t>
  </si>
  <si>
    <t>Označenie zvodov štítkami smaltované, z umelej hmot</t>
  </si>
  <si>
    <t>210010004</t>
  </si>
  <si>
    <t>Rúrka ohybná elektroinštalačná, uložená pod omietkou, typ 23 - 29 mm</t>
  </si>
  <si>
    <t>210010313</t>
  </si>
  <si>
    <t>Škatuľa odbočná s viečkom, bez zapojenia (KO 125) štvorcová</t>
  </si>
  <si>
    <t>210000105.1</t>
  </si>
  <si>
    <t>PPV pridružené výkony</t>
  </si>
  <si>
    <t>21-M z03</t>
  </si>
  <si>
    <t>Material  bleskozvodu</t>
  </si>
  <si>
    <t>1561522500</t>
  </si>
  <si>
    <t>Drôt ALMGSI  8.00mm</t>
  </si>
  <si>
    <t>1561522501</t>
  </si>
  <si>
    <t>Drôt pozinkovaný mäkký 11343 d10.00mm</t>
  </si>
  <si>
    <t>3544112000</t>
  </si>
  <si>
    <t>Páska uzemňovacia 30x4 mm</t>
  </si>
  <si>
    <t>3540200800</t>
  </si>
  <si>
    <t>HR-Držiak DJ 4h</t>
  </si>
  <si>
    <t>3540201600</t>
  </si>
  <si>
    <t>HR Držiak zvodovej tyče na upevnenie na drevené konštrukcie DJ 4d</t>
  </si>
  <si>
    <t>Kus</t>
  </si>
  <si>
    <t>3540300400</t>
  </si>
  <si>
    <t>HR-Jimacia tyc JP15 ALMGSI</t>
  </si>
  <si>
    <t>3540401900</t>
  </si>
  <si>
    <t>HR-Ochr.strieska OS 01</t>
  </si>
  <si>
    <t>3540402100</t>
  </si>
  <si>
    <t>HR-Ochr.strieska OS 04</t>
  </si>
  <si>
    <t>3540405900</t>
  </si>
  <si>
    <t>HR-Svorka SJ 01</t>
  </si>
  <si>
    <t>27</t>
  </si>
  <si>
    <t>3540404100</t>
  </si>
  <si>
    <t>HR-Podpera PV 15  BRAMAC</t>
  </si>
  <si>
    <t>54</t>
  </si>
  <si>
    <t>3540403600</t>
  </si>
  <si>
    <t>HR-Podpera PV 11</t>
  </si>
  <si>
    <t>56</t>
  </si>
  <si>
    <t>3544199600</t>
  </si>
  <si>
    <t>Svorka vodovodná SR 03 vod d 6-12 mm</t>
  </si>
  <si>
    <t>3540406200</t>
  </si>
  <si>
    <t>HR-Svorka SO</t>
  </si>
  <si>
    <t>3540406800</t>
  </si>
  <si>
    <t>HR-Svorka SS</t>
  </si>
  <si>
    <t>3540408300</t>
  </si>
  <si>
    <t>HR-Svorka SZ</t>
  </si>
  <si>
    <t>3540406700</t>
  </si>
  <si>
    <t>HR-Svorka SR 02</t>
  </si>
  <si>
    <t>5489511000</t>
  </si>
  <si>
    <t>Štítok</t>
  </si>
  <si>
    <t>3450704200</t>
  </si>
  <si>
    <t>I-Trubka FXp  25</t>
  </si>
  <si>
    <t>3450913000</t>
  </si>
  <si>
    <t>Krabica  KO-125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</si>
</sst>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27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2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5" fillId="5" borderId="0" xfId="0" applyFont="1" applyFill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166" fontId="23" fillId="0" borderId="0" xfId="0" applyNumberFormat="1" applyFont="1" applyBorder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1" fillId="0" borderId="14" xfId="0" applyNumberFormat="1" applyFont="1" applyBorder="1" applyAlignment="1">
      <alignment vertical="center"/>
    </xf>
    <xf numFmtId="4" fontId="31" fillId="0" borderId="0" xfId="0" applyNumberFormat="1" applyFont="1" applyBorder="1" applyAlignment="1">
      <alignment vertical="center"/>
    </xf>
    <xf numFmtId="166" fontId="31" fillId="0" borderId="0" xfId="0" applyNumberFormat="1" applyFont="1" applyBorder="1" applyAlignment="1">
      <alignment vertical="center"/>
    </xf>
    <xf numFmtId="4" fontId="31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5" fillId="5" borderId="0" xfId="0" applyFont="1" applyFill="1" applyAlignment="1">
      <alignment horizontal="left" vertical="center"/>
    </xf>
    <xf numFmtId="0" fontId="25" fillId="5" borderId="0" xfId="0" applyFont="1" applyFill="1" applyAlignment="1">
      <alignment horizontal="right" vertical="center"/>
    </xf>
    <xf numFmtId="0" fontId="3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5" fillId="5" borderId="16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7" fillId="0" borderId="0" xfId="0" applyNumberFormat="1" applyFont="1" applyAlignment="1"/>
    <xf numFmtId="166" fontId="36" fillId="0" borderId="12" xfId="0" applyNumberFormat="1" applyFont="1" applyBorder="1" applyAlignment="1"/>
    <xf numFmtId="166" fontId="36" fillId="0" borderId="13" xfId="0" applyNumberFormat="1" applyFont="1" applyBorder="1" applyAlignment="1"/>
    <xf numFmtId="167" fontId="3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5" fillId="0" borderId="22" xfId="0" applyFont="1" applyBorder="1" applyAlignment="1" applyProtection="1">
      <alignment horizontal="center" vertical="center"/>
      <protection locked="0"/>
    </xf>
    <xf numFmtId="49" fontId="25" fillId="0" borderId="22" xfId="0" applyNumberFormat="1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center" vertical="center" wrapText="1"/>
      <protection locked="0"/>
    </xf>
    <xf numFmtId="167" fontId="25" fillId="0" borderId="22" xfId="0" applyNumberFormat="1" applyFont="1" applyBorder="1" applyAlignment="1" applyProtection="1">
      <alignment vertical="center"/>
      <protection locked="0"/>
    </xf>
    <xf numFmtId="167" fontId="25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6" fillId="3" borderId="14" xfId="0" applyFont="1" applyFill="1" applyBorder="1" applyAlignment="1" applyProtection="1">
      <alignment horizontal="left" vertical="center"/>
      <protection locked="0"/>
    </xf>
    <xf numFmtId="0" fontId="26" fillId="0" borderId="0" xfId="0" applyFont="1" applyBorder="1" applyAlignment="1">
      <alignment horizontal="center" vertical="center"/>
    </xf>
    <xf numFmtId="166" fontId="26" fillId="0" borderId="0" xfId="0" applyNumberFormat="1" applyFont="1" applyBorder="1" applyAlignment="1">
      <alignment vertical="center"/>
    </xf>
    <xf numFmtId="166" fontId="26" fillId="0" borderId="15" xfId="0" applyNumberFormat="1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9" fillId="0" borderId="22" xfId="0" applyFont="1" applyBorder="1" applyAlignment="1" applyProtection="1">
      <alignment horizontal="center" vertical="center"/>
      <protection locked="0"/>
    </xf>
    <xf numFmtId="49" fontId="39" fillId="0" borderId="22" xfId="0" applyNumberFormat="1" applyFont="1" applyBorder="1" applyAlignment="1" applyProtection="1">
      <alignment horizontal="left" vertical="center" wrapText="1"/>
      <protection locked="0"/>
    </xf>
    <xf numFmtId="0" fontId="39" fillId="0" borderId="22" xfId="0" applyFont="1" applyBorder="1" applyAlignment="1" applyProtection="1">
      <alignment horizontal="left" vertical="center" wrapText="1"/>
      <protection locked="0"/>
    </xf>
    <xf numFmtId="0" fontId="39" fillId="0" borderId="22" xfId="0" applyFont="1" applyBorder="1" applyAlignment="1" applyProtection="1">
      <alignment horizontal="center" vertical="center" wrapText="1"/>
      <protection locked="0"/>
    </xf>
    <xf numFmtId="167" fontId="39" fillId="0" borderId="22" xfId="0" applyNumberFormat="1" applyFont="1" applyBorder="1" applyAlignment="1" applyProtection="1">
      <alignment vertical="center"/>
      <protection locked="0"/>
    </xf>
    <xf numFmtId="167" fontId="39" fillId="3" borderId="22" xfId="0" applyNumberFormat="1" applyFont="1" applyFill="1" applyBorder="1" applyAlignment="1" applyProtection="1">
      <alignment vertical="center"/>
      <protection locked="0"/>
    </xf>
    <xf numFmtId="0" fontId="40" fillId="0" borderId="22" xfId="0" applyFont="1" applyBorder="1" applyAlignment="1" applyProtection="1">
      <alignment vertical="center"/>
      <protection locked="0"/>
    </xf>
    <xf numFmtId="0" fontId="40" fillId="0" borderId="3" xfId="0" applyFont="1" applyBorder="1" applyAlignment="1">
      <alignment vertical="center"/>
    </xf>
    <xf numFmtId="0" fontId="39" fillId="3" borderId="14" xfId="0" applyFont="1" applyFill="1" applyBorder="1" applyAlignment="1" applyProtection="1">
      <alignment horizontal="left" vertical="center"/>
      <protection locked="0"/>
    </xf>
    <xf numFmtId="0" fontId="39" fillId="0" borderId="0" xfId="0" applyFont="1" applyBorder="1" applyAlignment="1">
      <alignment horizontal="center" vertical="center"/>
    </xf>
    <xf numFmtId="0" fontId="26" fillId="3" borderId="19" xfId="0" applyFont="1" applyFill="1" applyBorder="1" applyAlignment="1" applyProtection="1">
      <alignment horizontal="left" vertical="center"/>
      <protection locked="0"/>
    </xf>
    <xf numFmtId="0" fontId="26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166" fontId="26" fillId="0" borderId="21" xfId="0" applyNumberFormat="1" applyFont="1" applyBorder="1" applyAlignment="1">
      <alignment vertical="center"/>
    </xf>
    <xf numFmtId="0" fontId="39" fillId="3" borderId="19" xfId="0" applyFont="1" applyFill="1" applyBorder="1" applyAlignment="1" applyProtection="1">
      <alignment horizontal="left" vertical="center"/>
      <protection locked="0"/>
    </xf>
    <xf numFmtId="0" fontId="39" fillId="0" borderId="20" xfId="0" applyFont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164" fontId="19" fillId="0" borderId="0" xfId="0" applyNumberFormat="1" applyFont="1" applyAlignment="1">
      <alignment horizontal="left" vertical="center"/>
    </xf>
    <xf numFmtId="0" fontId="19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4" fontId="27" fillId="0" borderId="0" xfId="0" applyNumberFormat="1" applyFont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33" fillId="0" borderId="0" xfId="0" applyFont="1" applyAlignment="1">
      <alignment horizontal="left" vertical="center" wrapText="1"/>
    </xf>
    <xf numFmtId="4" fontId="30" fillId="0" borderId="0" xfId="0" applyNumberFormat="1" applyFont="1" applyAlignment="1">
      <alignment horizontal="right" vertical="center"/>
    </xf>
    <xf numFmtId="0" fontId="30" fillId="0" borderId="0" xfId="0" applyFont="1" applyAlignment="1">
      <alignment vertical="center"/>
    </xf>
    <xf numFmtId="4" fontId="30" fillId="0" borderId="0" xfId="0" applyNumberFormat="1" applyFont="1" applyAlignment="1">
      <alignment vertical="center"/>
    </xf>
    <xf numFmtId="0" fontId="29" fillId="0" borderId="0" xfId="0" applyFont="1" applyAlignment="1">
      <alignment horizontal="left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5" fillId="5" borderId="6" xfId="0" applyFont="1" applyFill="1" applyBorder="1" applyAlignment="1">
      <alignment horizontal="center" vertical="center"/>
    </xf>
    <xf numFmtId="0" fontId="25" fillId="5" borderId="7" xfId="0" applyFont="1" applyFill="1" applyBorder="1" applyAlignment="1">
      <alignment horizontal="left" vertical="center"/>
    </xf>
    <xf numFmtId="0" fontId="25" fillId="5" borderId="7" xfId="0" applyFont="1" applyFill="1" applyBorder="1" applyAlignment="1">
      <alignment horizontal="right" vertical="center"/>
    </xf>
    <xf numFmtId="0" fontId="25" fillId="5" borderId="7" xfId="0" applyFont="1" applyFill="1" applyBorder="1" applyAlignment="1">
      <alignment horizontal="center" vertical="center"/>
    </xf>
    <xf numFmtId="0" fontId="25" fillId="5" borderId="8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00"/>
  <sheetViews>
    <sheetView showGridLines="0" tabSelected="1" workbookViewId="0">
      <selection activeCell="L84" sqref="L84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pans="1:74" s="1" customFormat="1" ht="36.950000000000003" customHeight="1">
      <c r="AR2" s="220" t="s">
        <v>5</v>
      </c>
      <c r="AS2" s="221"/>
      <c r="AT2" s="221"/>
      <c r="AU2" s="221"/>
      <c r="AV2" s="221"/>
      <c r="AW2" s="221"/>
      <c r="AX2" s="221"/>
      <c r="AY2" s="221"/>
      <c r="AZ2" s="221"/>
      <c r="BA2" s="221"/>
      <c r="BB2" s="221"/>
      <c r="BC2" s="221"/>
      <c r="BD2" s="221"/>
      <c r="BE2" s="221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7</v>
      </c>
    </row>
    <row r="4" spans="1:74" s="1" customFormat="1" ht="24.95" customHeight="1">
      <c r="B4" s="21"/>
      <c r="D4" s="22" t="s">
        <v>8</v>
      </c>
      <c r="AR4" s="21"/>
      <c r="AS4" s="23" t="s">
        <v>9</v>
      </c>
      <c r="BE4" s="24" t="s">
        <v>10</v>
      </c>
      <c r="BS4" s="18" t="s">
        <v>6</v>
      </c>
    </row>
    <row r="5" spans="1:74" s="1" customFormat="1" ht="12" customHeight="1">
      <c r="B5" s="21"/>
      <c r="D5" s="25" t="s">
        <v>11</v>
      </c>
      <c r="K5" s="235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221"/>
      <c r="AO5" s="221"/>
      <c r="AR5" s="21"/>
      <c r="BE5" s="232" t="s">
        <v>12</v>
      </c>
      <c r="BS5" s="18" t="s">
        <v>6</v>
      </c>
    </row>
    <row r="6" spans="1:74" s="1" customFormat="1" ht="36.950000000000003" customHeight="1">
      <c r="B6" s="21"/>
      <c r="D6" s="27" t="s">
        <v>13</v>
      </c>
      <c r="K6" s="236" t="s">
        <v>14</v>
      </c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1"/>
      <c r="W6" s="221"/>
      <c r="X6" s="221"/>
      <c r="Y6" s="221"/>
      <c r="Z6" s="221"/>
      <c r="AA6" s="221"/>
      <c r="AB6" s="221"/>
      <c r="AC6" s="221"/>
      <c r="AD6" s="221"/>
      <c r="AE6" s="221"/>
      <c r="AF6" s="221"/>
      <c r="AG6" s="221"/>
      <c r="AH6" s="221"/>
      <c r="AI6" s="221"/>
      <c r="AJ6" s="221"/>
      <c r="AK6" s="221"/>
      <c r="AL6" s="221"/>
      <c r="AM6" s="221"/>
      <c r="AN6" s="221"/>
      <c r="AO6" s="221"/>
      <c r="AR6" s="21"/>
      <c r="BE6" s="233"/>
      <c r="BS6" s="18" t="s">
        <v>6</v>
      </c>
    </row>
    <row r="7" spans="1:74" s="1" customFormat="1" ht="12" customHeight="1">
      <c r="B7" s="21"/>
      <c r="D7" s="28" t="s">
        <v>15</v>
      </c>
      <c r="K7" s="26" t="s">
        <v>1</v>
      </c>
      <c r="AK7" s="28" t="s">
        <v>16</v>
      </c>
      <c r="AN7" s="26" t="s">
        <v>1</v>
      </c>
      <c r="AR7" s="21"/>
      <c r="BE7" s="233"/>
      <c r="BS7" s="18" t="s">
        <v>6</v>
      </c>
    </row>
    <row r="8" spans="1:74" s="1" customFormat="1" ht="12" customHeight="1">
      <c r="B8" s="21"/>
      <c r="D8" s="28" t="s">
        <v>17</v>
      </c>
      <c r="K8" s="26" t="s">
        <v>18</v>
      </c>
      <c r="AK8" s="28" t="s">
        <v>19</v>
      </c>
      <c r="AN8" s="29" t="s">
        <v>20</v>
      </c>
      <c r="AR8" s="21"/>
      <c r="BE8" s="233"/>
      <c r="BS8" s="18" t="s">
        <v>6</v>
      </c>
    </row>
    <row r="9" spans="1:74" s="1" customFormat="1" ht="14.45" customHeight="1">
      <c r="B9" s="21"/>
      <c r="AR9" s="21"/>
      <c r="BE9" s="233"/>
      <c r="BS9" s="18" t="s">
        <v>6</v>
      </c>
    </row>
    <row r="10" spans="1:74" s="1" customFormat="1" ht="12" customHeight="1">
      <c r="B10" s="21"/>
      <c r="D10" s="28" t="s">
        <v>21</v>
      </c>
      <c r="AK10" s="28" t="s">
        <v>22</v>
      </c>
      <c r="AN10" s="26" t="s">
        <v>1</v>
      </c>
      <c r="AR10" s="21"/>
      <c r="BE10" s="233"/>
      <c r="BS10" s="18" t="s">
        <v>6</v>
      </c>
    </row>
    <row r="11" spans="1:74" s="1" customFormat="1" ht="18.399999999999999" customHeight="1">
      <c r="B11" s="21"/>
      <c r="E11" s="26" t="s">
        <v>23</v>
      </c>
      <c r="AK11" s="28" t="s">
        <v>24</v>
      </c>
      <c r="AN11" s="26" t="s">
        <v>1</v>
      </c>
      <c r="AR11" s="21"/>
      <c r="BE11" s="233"/>
      <c r="BS11" s="18" t="s">
        <v>6</v>
      </c>
    </row>
    <row r="12" spans="1:74" s="1" customFormat="1" ht="6.95" customHeight="1">
      <c r="B12" s="21"/>
      <c r="AR12" s="21"/>
      <c r="BE12" s="233"/>
      <c r="BS12" s="18" t="s">
        <v>6</v>
      </c>
    </row>
    <row r="13" spans="1:74" s="1" customFormat="1" ht="12" customHeight="1">
      <c r="B13" s="21"/>
      <c r="D13" s="28" t="s">
        <v>25</v>
      </c>
      <c r="AK13" s="28" t="s">
        <v>22</v>
      </c>
      <c r="AN13" s="30" t="s">
        <v>26</v>
      </c>
      <c r="AR13" s="21"/>
      <c r="BE13" s="233"/>
      <c r="BS13" s="18" t="s">
        <v>6</v>
      </c>
    </row>
    <row r="14" spans="1:74" ht="12.75">
      <c r="B14" s="21"/>
      <c r="E14" s="237" t="s">
        <v>26</v>
      </c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8" t="s">
        <v>24</v>
      </c>
      <c r="AN14" s="30" t="s">
        <v>26</v>
      </c>
      <c r="AR14" s="21"/>
      <c r="BE14" s="233"/>
      <c r="BS14" s="18" t="s">
        <v>6</v>
      </c>
    </row>
    <row r="15" spans="1:74" s="1" customFormat="1" ht="6.95" customHeight="1">
      <c r="B15" s="21"/>
      <c r="AR15" s="21"/>
      <c r="BE15" s="233"/>
      <c r="BS15" s="18" t="s">
        <v>3</v>
      </c>
    </row>
    <row r="16" spans="1:74" s="1" customFormat="1" ht="12" customHeight="1">
      <c r="B16" s="21"/>
      <c r="D16" s="28" t="s">
        <v>27</v>
      </c>
      <c r="AK16" s="28" t="s">
        <v>22</v>
      </c>
      <c r="AN16" s="26" t="s">
        <v>1</v>
      </c>
      <c r="AR16" s="21"/>
      <c r="BE16" s="233"/>
      <c r="BS16" s="18" t="s">
        <v>3</v>
      </c>
    </row>
    <row r="17" spans="1:71" s="1" customFormat="1" ht="18.399999999999999" customHeight="1">
      <c r="B17" s="21"/>
      <c r="E17" s="26" t="s">
        <v>28</v>
      </c>
      <c r="AK17" s="28" t="s">
        <v>24</v>
      </c>
      <c r="AN17" s="26" t="s">
        <v>1</v>
      </c>
      <c r="AR17" s="21"/>
      <c r="BE17" s="233"/>
      <c r="BS17" s="18" t="s">
        <v>29</v>
      </c>
    </row>
    <row r="18" spans="1:71" s="1" customFormat="1" ht="6.95" customHeight="1">
      <c r="B18" s="21"/>
      <c r="AR18" s="21"/>
      <c r="BE18" s="233"/>
      <c r="BS18" s="18" t="s">
        <v>30</v>
      </c>
    </row>
    <row r="19" spans="1:71" s="1" customFormat="1" ht="12" customHeight="1">
      <c r="B19" s="21"/>
      <c r="D19" s="28" t="s">
        <v>31</v>
      </c>
      <c r="AK19" s="28" t="s">
        <v>22</v>
      </c>
      <c r="AN19" s="26" t="s">
        <v>1</v>
      </c>
      <c r="AR19" s="21"/>
      <c r="BE19" s="233"/>
      <c r="BS19" s="18" t="s">
        <v>30</v>
      </c>
    </row>
    <row r="20" spans="1:71" s="1" customFormat="1" ht="18.399999999999999" customHeight="1">
      <c r="B20" s="21"/>
      <c r="E20" s="26" t="s">
        <v>32</v>
      </c>
      <c r="AK20" s="28" t="s">
        <v>24</v>
      </c>
      <c r="AN20" s="26" t="s">
        <v>1</v>
      </c>
      <c r="AR20" s="21"/>
      <c r="BE20" s="233"/>
      <c r="BS20" s="18" t="s">
        <v>29</v>
      </c>
    </row>
    <row r="21" spans="1:71" s="1" customFormat="1" ht="6.95" customHeight="1">
      <c r="B21" s="21"/>
      <c r="AR21" s="21"/>
      <c r="BE21" s="233"/>
    </row>
    <row r="22" spans="1:71" s="1" customFormat="1" ht="12" customHeight="1">
      <c r="B22" s="21"/>
      <c r="D22" s="28" t="s">
        <v>33</v>
      </c>
      <c r="AR22" s="21"/>
      <c r="BE22" s="233"/>
    </row>
    <row r="23" spans="1:71" s="1" customFormat="1" ht="16.5" customHeight="1">
      <c r="B23" s="21"/>
      <c r="E23" s="239" t="s">
        <v>1</v>
      </c>
      <c r="F23" s="239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  <c r="AE23" s="239"/>
      <c r="AF23" s="239"/>
      <c r="AG23" s="239"/>
      <c r="AH23" s="239"/>
      <c r="AI23" s="239"/>
      <c r="AJ23" s="239"/>
      <c r="AK23" s="239"/>
      <c r="AL23" s="239"/>
      <c r="AM23" s="239"/>
      <c r="AN23" s="239"/>
      <c r="AR23" s="21"/>
      <c r="BE23" s="233"/>
    </row>
    <row r="24" spans="1:71" s="1" customFormat="1" ht="6.95" customHeight="1">
      <c r="B24" s="21"/>
      <c r="AR24" s="21"/>
      <c r="BE24" s="233"/>
    </row>
    <row r="25" spans="1:71" s="1" customFormat="1" ht="6.95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33"/>
    </row>
    <row r="26" spans="1:71" s="2" customFormat="1" ht="25.9" customHeight="1">
      <c r="A26" s="33"/>
      <c r="B26" s="34"/>
      <c r="C26" s="33"/>
      <c r="D26" s="35" t="s">
        <v>34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240">
        <f>ROUND(AG94,2)</f>
        <v>0</v>
      </c>
      <c r="AL26" s="241"/>
      <c r="AM26" s="241"/>
      <c r="AN26" s="241"/>
      <c r="AO26" s="241"/>
      <c r="AP26" s="33"/>
      <c r="AQ26" s="33"/>
      <c r="AR26" s="34"/>
      <c r="BE26" s="233"/>
    </row>
    <row r="27" spans="1:7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4"/>
      <c r="BE27" s="233"/>
    </row>
    <row r="28" spans="1:71" s="2" customFormat="1" ht="12.75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242" t="s">
        <v>35</v>
      </c>
      <c r="M28" s="242"/>
      <c r="N28" s="242"/>
      <c r="O28" s="242"/>
      <c r="P28" s="242"/>
      <c r="Q28" s="33"/>
      <c r="R28" s="33"/>
      <c r="S28" s="33"/>
      <c r="T28" s="33"/>
      <c r="U28" s="33"/>
      <c r="V28" s="33"/>
      <c r="W28" s="242" t="s">
        <v>36</v>
      </c>
      <c r="X28" s="242"/>
      <c r="Y28" s="242"/>
      <c r="Z28" s="242"/>
      <c r="AA28" s="242"/>
      <c r="AB28" s="242"/>
      <c r="AC28" s="242"/>
      <c r="AD28" s="242"/>
      <c r="AE28" s="242"/>
      <c r="AF28" s="33"/>
      <c r="AG28" s="33"/>
      <c r="AH28" s="33"/>
      <c r="AI28" s="33"/>
      <c r="AJ28" s="33"/>
      <c r="AK28" s="242" t="s">
        <v>37</v>
      </c>
      <c r="AL28" s="242"/>
      <c r="AM28" s="242"/>
      <c r="AN28" s="242"/>
      <c r="AO28" s="242"/>
      <c r="AP28" s="33"/>
      <c r="AQ28" s="33"/>
      <c r="AR28" s="34"/>
      <c r="BE28" s="233"/>
    </row>
    <row r="29" spans="1:71" s="3" customFormat="1" ht="14.45" customHeight="1">
      <c r="B29" s="38"/>
      <c r="D29" s="28" t="s">
        <v>38</v>
      </c>
      <c r="F29" s="39" t="s">
        <v>39</v>
      </c>
      <c r="L29" s="222">
        <v>0.2</v>
      </c>
      <c r="M29" s="223"/>
      <c r="N29" s="223"/>
      <c r="O29" s="223"/>
      <c r="P29" s="223"/>
      <c r="Q29" s="40"/>
      <c r="R29" s="40"/>
      <c r="S29" s="40"/>
      <c r="T29" s="40"/>
      <c r="U29" s="40"/>
      <c r="V29" s="40"/>
      <c r="W29" s="224">
        <f>ROUND(AZ94, 2)</f>
        <v>0</v>
      </c>
      <c r="X29" s="223"/>
      <c r="Y29" s="223"/>
      <c r="Z29" s="223"/>
      <c r="AA29" s="223"/>
      <c r="AB29" s="223"/>
      <c r="AC29" s="223"/>
      <c r="AD29" s="223"/>
      <c r="AE29" s="223"/>
      <c r="AF29" s="40"/>
      <c r="AG29" s="40"/>
      <c r="AH29" s="40"/>
      <c r="AI29" s="40"/>
      <c r="AJ29" s="40"/>
      <c r="AK29" s="224">
        <f>ROUND(AV94, 2)</f>
        <v>0</v>
      </c>
      <c r="AL29" s="223"/>
      <c r="AM29" s="223"/>
      <c r="AN29" s="223"/>
      <c r="AO29" s="223"/>
      <c r="AP29" s="40"/>
      <c r="AQ29" s="40"/>
      <c r="AR29" s="41"/>
      <c r="AS29" s="40"/>
      <c r="AT29" s="40"/>
      <c r="AU29" s="40"/>
      <c r="AV29" s="40"/>
      <c r="AW29" s="40"/>
      <c r="AX29" s="40"/>
      <c r="AY29" s="40"/>
      <c r="AZ29" s="40"/>
      <c r="BE29" s="234"/>
    </row>
    <row r="30" spans="1:71" s="3" customFormat="1" ht="14.45" customHeight="1">
      <c r="B30" s="38"/>
      <c r="F30" s="39" t="s">
        <v>40</v>
      </c>
      <c r="L30" s="222">
        <v>0.2</v>
      </c>
      <c r="M30" s="223"/>
      <c r="N30" s="223"/>
      <c r="O30" s="223"/>
      <c r="P30" s="223"/>
      <c r="Q30" s="40"/>
      <c r="R30" s="40"/>
      <c r="S30" s="40"/>
      <c r="T30" s="40"/>
      <c r="U30" s="40"/>
      <c r="V30" s="40"/>
      <c r="W30" s="224">
        <f>ROUND(BA94, 2)</f>
        <v>0</v>
      </c>
      <c r="X30" s="223"/>
      <c r="Y30" s="223"/>
      <c r="Z30" s="223"/>
      <c r="AA30" s="223"/>
      <c r="AB30" s="223"/>
      <c r="AC30" s="223"/>
      <c r="AD30" s="223"/>
      <c r="AE30" s="223"/>
      <c r="AF30" s="40"/>
      <c r="AG30" s="40"/>
      <c r="AH30" s="40"/>
      <c r="AI30" s="40"/>
      <c r="AJ30" s="40"/>
      <c r="AK30" s="224">
        <f>ROUND(AW94, 2)</f>
        <v>0</v>
      </c>
      <c r="AL30" s="223"/>
      <c r="AM30" s="223"/>
      <c r="AN30" s="223"/>
      <c r="AO30" s="223"/>
      <c r="AP30" s="40"/>
      <c r="AQ30" s="40"/>
      <c r="AR30" s="41"/>
      <c r="AS30" s="40"/>
      <c r="AT30" s="40"/>
      <c r="AU30" s="40"/>
      <c r="AV30" s="40"/>
      <c r="AW30" s="40"/>
      <c r="AX30" s="40"/>
      <c r="AY30" s="40"/>
      <c r="AZ30" s="40"/>
      <c r="BE30" s="234"/>
    </row>
    <row r="31" spans="1:71" s="3" customFormat="1" ht="14.45" hidden="1" customHeight="1">
      <c r="B31" s="38"/>
      <c r="F31" s="28" t="s">
        <v>41</v>
      </c>
      <c r="L31" s="231">
        <v>0.2</v>
      </c>
      <c r="M31" s="230"/>
      <c r="N31" s="230"/>
      <c r="O31" s="230"/>
      <c r="P31" s="230"/>
      <c r="W31" s="229">
        <f>ROUND(BB94, 2)</f>
        <v>0</v>
      </c>
      <c r="X31" s="230"/>
      <c r="Y31" s="230"/>
      <c r="Z31" s="230"/>
      <c r="AA31" s="230"/>
      <c r="AB31" s="230"/>
      <c r="AC31" s="230"/>
      <c r="AD31" s="230"/>
      <c r="AE31" s="230"/>
      <c r="AK31" s="229">
        <v>0</v>
      </c>
      <c r="AL31" s="230"/>
      <c r="AM31" s="230"/>
      <c r="AN31" s="230"/>
      <c r="AO31" s="230"/>
      <c r="AR31" s="38"/>
      <c r="BE31" s="234"/>
    </row>
    <row r="32" spans="1:71" s="3" customFormat="1" ht="14.45" hidden="1" customHeight="1">
      <c r="B32" s="38"/>
      <c r="F32" s="28" t="s">
        <v>42</v>
      </c>
      <c r="L32" s="231">
        <v>0.2</v>
      </c>
      <c r="M32" s="230"/>
      <c r="N32" s="230"/>
      <c r="O32" s="230"/>
      <c r="P32" s="230"/>
      <c r="W32" s="229">
        <f>ROUND(BC94, 2)</f>
        <v>0</v>
      </c>
      <c r="X32" s="230"/>
      <c r="Y32" s="230"/>
      <c r="Z32" s="230"/>
      <c r="AA32" s="230"/>
      <c r="AB32" s="230"/>
      <c r="AC32" s="230"/>
      <c r="AD32" s="230"/>
      <c r="AE32" s="230"/>
      <c r="AK32" s="229">
        <v>0</v>
      </c>
      <c r="AL32" s="230"/>
      <c r="AM32" s="230"/>
      <c r="AN32" s="230"/>
      <c r="AO32" s="230"/>
      <c r="AR32" s="38"/>
      <c r="BE32" s="234"/>
    </row>
    <row r="33" spans="1:57" s="3" customFormat="1" ht="14.45" hidden="1" customHeight="1">
      <c r="B33" s="38"/>
      <c r="F33" s="39" t="s">
        <v>43</v>
      </c>
      <c r="L33" s="222">
        <v>0</v>
      </c>
      <c r="M33" s="223"/>
      <c r="N33" s="223"/>
      <c r="O33" s="223"/>
      <c r="P33" s="223"/>
      <c r="Q33" s="40"/>
      <c r="R33" s="40"/>
      <c r="S33" s="40"/>
      <c r="T33" s="40"/>
      <c r="U33" s="40"/>
      <c r="V33" s="40"/>
      <c r="W33" s="224">
        <f>ROUND(BD94, 2)</f>
        <v>0</v>
      </c>
      <c r="X33" s="223"/>
      <c r="Y33" s="223"/>
      <c r="Z33" s="223"/>
      <c r="AA33" s="223"/>
      <c r="AB33" s="223"/>
      <c r="AC33" s="223"/>
      <c r="AD33" s="223"/>
      <c r="AE33" s="223"/>
      <c r="AF33" s="40"/>
      <c r="AG33" s="40"/>
      <c r="AH33" s="40"/>
      <c r="AI33" s="40"/>
      <c r="AJ33" s="40"/>
      <c r="AK33" s="224">
        <v>0</v>
      </c>
      <c r="AL33" s="223"/>
      <c r="AM33" s="223"/>
      <c r="AN33" s="223"/>
      <c r="AO33" s="223"/>
      <c r="AP33" s="40"/>
      <c r="AQ33" s="40"/>
      <c r="AR33" s="41"/>
      <c r="AS33" s="40"/>
      <c r="AT33" s="40"/>
      <c r="AU33" s="40"/>
      <c r="AV33" s="40"/>
      <c r="AW33" s="40"/>
      <c r="AX33" s="40"/>
      <c r="AY33" s="40"/>
      <c r="AZ33" s="40"/>
      <c r="BE33" s="234"/>
    </row>
    <row r="34" spans="1:57" s="2" customFormat="1" ht="6.95" customHeight="1">
      <c r="A34" s="33"/>
      <c r="B34" s="34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4"/>
      <c r="BE34" s="233"/>
    </row>
    <row r="35" spans="1:57" s="2" customFormat="1" ht="25.9" customHeight="1">
      <c r="A35" s="33"/>
      <c r="B35" s="34"/>
      <c r="C35" s="42"/>
      <c r="D35" s="43" t="s">
        <v>44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 t="s">
        <v>45</v>
      </c>
      <c r="U35" s="44"/>
      <c r="V35" s="44"/>
      <c r="W35" s="44"/>
      <c r="X35" s="228" t="s">
        <v>46</v>
      </c>
      <c r="Y35" s="226"/>
      <c r="Z35" s="226"/>
      <c r="AA35" s="226"/>
      <c r="AB35" s="226"/>
      <c r="AC35" s="44"/>
      <c r="AD35" s="44"/>
      <c r="AE35" s="44"/>
      <c r="AF35" s="44"/>
      <c r="AG35" s="44"/>
      <c r="AH35" s="44"/>
      <c r="AI35" s="44"/>
      <c r="AJ35" s="44"/>
      <c r="AK35" s="225">
        <f>SUM(AK26:AK33)</f>
        <v>0</v>
      </c>
      <c r="AL35" s="226"/>
      <c r="AM35" s="226"/>
      <c r="AN35" s="226"/>
      <c r="AO35" s="227"/>
      <c r="AP35" s="42"/>
      <c r="AQ35" s="42"/>
      <c r="AR35" s="34"/>
      <c r="BE35" s="33"/>
    </row>
    <row r="36" spans="1:57" s="2" customFormat="1" ht="6.95" customHeight="1">
      <c r="A36" s="33"/>
      <c r="B36" s="34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4"/>
      <c r="BE36" s="33"/>
    </row>
    <row r="37" spans="1:57" s="2" customFormat="1" ht="14.45" customHeight="1">
      <c r="A37" s="33"/>
      <c r="B37" s="34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4"/>
      <c r="BE37" s="33"/>
    </row>
    <row r="38" spans="1:57" s="1" customFormat="1" ht="14.45" customHeight="1">
      <c r="B38" s="21"/>
      <c r="AR38" s="21"/>
    </row>
    <row r="39" spans="1:57" s="1" customFormat="1" ht="14.45" customHeight="1">
      <c r="B39" s="21"/>
      <c r="AR39" s="21"/>
    </row>
    <row r="40" spans="1:57" s="1" customFormat="1" ht="14.45" customHeight="1">
      <c r="B40" s="21"/>
      <c r="AR40" s="21"/>
    </row>
    <row r="41" spans="1:57" s="1" customFormat="1" ht="14.45" customHeight="1">
      <c r="B41" s="21"/>
      <c r="AR41" s="21"/>
    </row>
    <row r="42" spans="1:57" s="1" customFormat="1" ht="14.45" customHeight="1">
      <c r="B42" s="21"/>
      <c r="AR42" s="21"/>
    </row>
    <row r="43" spans="1:57" s="1" customFormat="1" ht="14.45" customHeight="1">
      <c r="B43" s="21"/>
      <c r="AR43" s="21"/>
    </row>
    <row r="44" spans="1:57" s="1" customFormat="1" ht="14.45" customHeight="1">
      <c r="B44" s="21"/>
      <c r="AR44" s="21"/>
    </row>
    <row r="45" spans="1:57" s="1" customFormat="1" ht="14.45" customHeight="1">
      <c r="B45" s="21"/>
      <c r="AR45" s="21"/>
    </row>
    <row r="46" spans="1:57" s="1" customFormat="1" ht="14.45" customHeight="1">
      <c r="B46" s="21"/>
      <c r="AR46" s="21"/>
    </row>
    <row r="47" spans="1:57" s="1" customFormat="1" ht="14.45" customHeight="1">
      <c r="B47" s="21"/>
      <c r="AR47" s="21"/>
    </row>
    <row r="48" spans="1:57" s="1" customFormat="1" ht="14.45" customHeight="1">
      <c r="B48" s="21"/>
      <c r="AR48" s="21"/>
    </row>
    <row r="49" spans="1:57" s="2" customFormat="1" ht="14.45" customHeight="1">
      <c r="B49" s="46"/>
      <c r="D49" s="47" t="s">
        <v>47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7" t="s">
        <v>48</v>
      </c>
      <c r="AI49" s="48"/>
      <c r="AJ49" s="48"/>
      <c r="AK49" s="48"/>
      <c r="AL49" s="48"/>
      <c r="AM49" s="48"/>
      <c r="AN49" s="48"/>
      <c r="AO49" s="48"/>
      <c r="AR49" s="46"/>
    </row>
    <row r="50" spans="1:57">
      <c r="B50" s="21"/>
      <c r="AR50" s="21"/>
    </row>
    <row r="51" spans="1:57">
      <c r="B51" s="21"/>
      <c r="AR51" s="21"/>
    </row>
    <row r="52" spans="1:57">
      <c r="B52" s="21"/>
      <c r="AR52" s="21"/>
    </row>
    <row r="53" spans="1:57">
      <c r="B53" s="21"/>
      <c r="AR53" s="21"/>
    </row>
    <row r="54" spans="1:57">
      <c r="B54" s="21"/>
      <c r="AR54" s="21"/>
    </row>
    <row r="55" spans="1:57">
      <c r="B55" s="21"/>
      <c r="AR55" s="21"/>
    </row>
    <row r="56" spans="1:57">
      <c r="B56" s="21"/>
      <c r="AR56" s="21"/>
    </row>
    <row r="57" spans="1:57">
      <c r="B57" s="21"/>
      <c r="AR57" s="21"/>
    </row>
    <row r="58" spans="1:57">
      <c r="B58" s="21"/>
      <c r="AR58" s="21"/>
    </row>
    <row r="59" spans="1:57">
      <c r="B59" s="21"/>
      <c r="AR59" s="21"/>
    </row>
    <row r="60" spans="1:57" s="2" customFormat="1" ht="12.75">
      <c r="A60" s="33"/>
      <c r="B60" s="34"/>
      <c r="C60" s="33"/>
      <c r="D60" s="49" t="s">
        <v>49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49" t="s">
        <v>50</v>
      </c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49" t="s">
        <v>49</v>
      </c>
      <c r="AI60" s="36"/>
      <c r="AJ60" s="36"/>
      <c r="AK60" s="36"/>
      <c r="AL60" s="36"/>
      <c r="AM60" s="49" t="s">
        <v>50</v>
      </c>
      <c r="AN60" s="36"/>
      <c r="AO60" s="36"/>
      <c r="AP60" s="33"/>
      <c r="AQ60" s="33"/>
      <c r="AR60" s="34"/>
      <c r="BE60" s="33"/>
    </row>
    <row r="61" spans="1:57">
      <c r="B61" s="21"/>
      <c r="AR61" s="21"/>
    </row>
    <row r="62" spans="1:57">
      <c r="B62" s="21"/>
      <c r="AR62" s="21"/>
    </row>
    <row r="63" spans="1:57">
      <c r="B63" s="21"/>
      <c r="AR63" s="21"/>
    </row>
    <row r="64" spans="1:57" s="2" customFormat="1" ht="12.75">
      <c r="A64" s="33"/>
      <c r="B64" s="34"/>
      <c r="C64" s="33"/>
      <c r="D64" s="47" t="s">
        <v>51</v>
      </c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47" t="s">
        <v>52</v>
      </c>
      <c r="AI64" s="50"/>
      <c r="AJ64" s="50"/>
      <c r="AK64" s="50"/>
      <c r="AL64" s="50"/>
      <c r="AM64" s="50"/>
      <c r="AN64" s="50"/>
      <c r="AO64" s="50"/>
      <c r="AP64" s="33"/>
      <c r="AQ64" s="33"/>
      <c r="AR64" s="34"/>
      <c r="BE64" s="33"/>
    </row>
    <row r="65" spans="1:57">
      <c r="B65" s="21"/>
      <c r="AR65" s="21"/>
    </row>
    <row r="66" spans="1:57">
      <c r="B66" s="21"/>
      <c r="AR66" s="21"/>
    </row>
    <row r="67" spans="1:57">
      <c r="B67" s="21"/>
      <c r="AR67" s="21"/>
    </row>
    <row r="68" spans="1:57">
      <c r="B68" s="21"/>
      <c r="AR68" s="21"/>
    </row>
    <row r="69" spans="1:57">
      <c r="B69" s="21"/>
      <c r="AR69" s="21"/>
    </row>
    <row r="70" spans="1:57">
      <c r="B70" s="21"/>
      <c r="AR70" s="21"/>
    </row>
    <row r="71" spans="1:57">
      <c r="B71" s="21"/>
      <c r="AR71" s="21"/>
    </row>
    <row r="72" spans="1:57">
      <c r="B72" s="21"/>
      <c r="AR72" s="21"/>
    </row>
    <row r="73" spans="1:57">
      <c r="B73" s="21"/>
      <c r="AR73" s="21"/>
    </row>
    <row r="74" spans="1:57">
      <c r="B74" s="21"/>
      <c r="AR74" s="21"/>
    </row>
    <row r="75" spans="1:57" s="2" customFormat="1" ht="12.75">
      <c r="A75" s="33"/>
      <c r="B75" s="34"/>
      <c r="C75" s="33"/>
      <c r="D75" s="49" t="s">
        <v>49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49" t="s">
        <v>50</v>
      </c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49" t="s">
        <v>49</v>
      </c>
      <c r="AI75" s="36"/>
      <c r="AJ75" s="36"/>
      <c r="AK75" s="36"/>
      <c r="AL75" s="36"/>
      <c r="AM75" s="49" t="s">
        <v>50</v>
      </c>
      <c r="AN75" s="36"/>
      <c r="AO75" s="36"/>
      <c r="AP75" s="33"/>
      <c r="AQ75" s="33"/>
      <c r="AR75" s="34"/>
      <c r="BE75" s="33"/>
    </row>
    <row r="76" spans="1:57" s="2" customFormat="1">
      <c r="A76" s="33"/>
      <c r="B76" s="34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4"/>
      <c r="BE76" s="33"/>
    </row>
    <row r="77" spans="1:57" s="2" customFormat="1" ht="6.9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34"/>
      <c r="BE77" s="33"/>
    </row>
    <row r="81" spans="1:9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34"/>
      <c r="BE81" s="33"/>
    </row>
    <row r="82" spans="1:91" s="2" customFormat="1" ht="24.95" customHeight="1">
      <c r="A82" s="33"/>
      <c r="B82" s="34"/>
      <c r="C82" s="22" t="s">
        <v>53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4"/>
      <c r="BE82" s="33"/>
    </row>
    <row r="83" spans="1:9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4"/>
      <c r="BE83" s="33"/>
    </row>
    <row r="84" spans="1:91" s="4" customFormat="1" ht="12" customHeight="1">
      <c r="B84" s="55"/>
      <c r="C84" s="28" t="s">
        <v>11</v>
      </c>
      <c r="AR84" s="55"/>
    </row>
    <row r="85" spans="1:91" s="5" customFormat="1" ht="36.950000000000003" customHeight="1">
      <c r="B85" s="56"/>
      <c r="C85" s="57" t="s">
        <v>13</v>
      </c>
      <c r="L85" s="245" t="str">
        <f>K6</f>
        <v>Cintorín Dolné Krškany - rozšírenie - aktualizácia</v>
      </c>
      <c r="M85" s="246"/>
      <c r="N85" s="246"/>
      <c r="O85" s="246"/>
      <c r="P85" s="246"/>
      <c r="Q85" s="246"/>
      <c r="R85" s="246"/>
      <c r="S85" s="246"/>
      <c r="T85" s="246"/>
      <c r="U85" s="246"/>
      <c r="V85" s="246"/>
      <c r="W85" s="246"/>
      <c r="X85" s="246"/>
      <c r="Y85" s="246"/>
      <c r="Z85" s="246"/>
      <c r="AA85" s="246"/>
      <c r="AB85" s="246"/>
      <c r="AC85" s="246"/>
      <c r="AD85" s="246"/>
      <c r="AE85" s="246"/>
      <c r="AF85" s="246"/>
      <c r="AG85" s="246"/>
      <c r="AH85" s="246"/>
      <c r="AI85" s="246"/>
      <c r="AJ85" s="246"/>
      <c r="AK85" s="246"/>
      <c r="AL85" s="246"/>
      <c r="AM85" s="246"/>
      <c r="AN85" s="246"/>
      <c r="AO85" s="246"/>
      <c r="AR85" s="56"/>
    </row>
    <row r="86" spans="1:91" s="2" customFormat="1" ht="6.95" customHeight="1">
      <c r="A86" s="33"/>
      <c r="B86" s="34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4"/>
      <c r="BE86" s="33"/>
    </row>
    <row r="87" spans="1:91" s="2" customFormat="1" ht="12" customHeight="1">
      <c r="A87" s="33"/>
      <c r="B87" s="34"/>
      <c r="C87" s="28" t="s">
        <v>17</v>
      </c>
      <c r="D87" s="33"/>
      <c r="E87" s="33"/>
      <c r="F87" s="33"/>
      <c r="G87" s="33"/>
      <c r="H87" s="33"/>
      <c r="I87" s="33"/>
      <c r="J87" s="33"/>
      <c r="K87" s="33"/>
      <c r="L87" s="58" t="str">
        <f>IF(K8="","",K8)</f>
        <v>Nitra, k.ú. Dolné Krškany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28" t="s">
        <v>19</v>
      </c>
      <c r="AJ87" s="33"/>
      <c r="AK87" s="33"/>
      <c r="AL87" s="33"/>
      <c r="AM87" s="247" t="str">
        <f>IF(AN8= "","",AN8)</f>
        <v>17. 5. 2022</v>
      </c>
      <c r="AN87" s="247"/>
      <c r="AO87" s="33"/>
      <c r="AP87" s="33"/>
      <c r="AQ87" s="33"/>
      <c r="AR87" s="34"/>
      <c r="BE87" s="33"/>
    </row>
    <row r="88" spans="1:91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4"/>
      <c r="BE88" s="33"/>
    </row>
    <row r="89" spans="1:91" s="2" customFormat="1" ht="15.2" customHeight="1">
      <c r="A89" s="33"/>
      <c r="B89" s="34"/>
      <c r="C89" s="28" t="s">
        <v>21</v>
      </c>
      <c r="D89" s="33"/>
      <c r="E89" s="33"/>
      <c r="F89" s="33"/>
      <c r="G89" s="33"/>
      <c r="H89" s="33"/>
      <c r="I89" s="33"/>
      <c r="J89" s="33"/>
      <c r="K89" s="33"/>
      <c r="L89" s="4" t="str">
        <f>IF(E11= "","",E11)</f>
        <v>Mesto Nitra, Štefánikova tr.60/80, 950 06 Nitra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28" t="s">
        <v>27</v>
      </c>
      <c r="AJ89" s="33"/>
      <c r="AK89" s="33"/>
      <c r="AL89" s="33"/>
      <c r="AM89" s="259" t="str">
        <f>IF(E17="","",E17)</f>
        <v>A+D Projekta, s.r.o, Nitra</v>
      </c>
      <c r="AN89" s="260"/>
      <c r="AO89" s="260"/>
      <c r="AP89" s="260"/>
      <c r="AQ89" s="33"/>
      <c r="AR89" s="34"/>
      <c r="AS89" s="255" t="s">
        <v>54</v>
      </c>
      <c r="AT89" s="256"/>
      <c r="AU89" s="60"/>
      <c r="AV89" s="60"/>
      <c r="AW89" s="60"/>
      <c r="AX89" s="60"/>
      <c r="AY89" s="60"/>
      <c r="AZ89" s="60"/>
      <c r="BA89" s="60"/>
      <c r="BB89" s="60"/>
      <c r="BC89" s="60"/>
      <c r="BD89" s="61"/>
      <c r="BE89" s="33"/>
    </row>
    <row r="90" spans="1:91" s="2" customFormat="1" ht="15.2" customHeight="1">
      <c r="A90" s="33"/>
      <c r="B90" s="34"/>
      <c r="C90" s="28" t="s">
        <v>25</v>
      </c>
      <c r="D90" s="33"/>
      <c r="E90" s="33"/>
      <c r="F90" s="33"/>
      <c r="G90" s="33"/>
      <c r="H90" s="33"/>
      <c r="I90" s="33"/>
      <c r="J90" s="33"/>
      <c r="K90" s="33"/>
      <c r="L90" s="4" t="str">
        <f>IF(E14= "Vyplň údaj","",E14)</f>
        <v/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28" t="s">
        <v>31</v>
      </c>
      <c r="AJ90" s="33"/>
      <c r="AK90" s="33"/>
      <c r="AL90" s="33"/>
      <c r="AM90" s="259" t="str">
        <f>IF(E20="","",E20)</f>
        <v xml:space="preserve"> </v>
      </c>
      <c r="AN90" s="260"/>
      <c r="AO90" s="260"/>
      <c r="AP90" s="260"/>
      <c r="AQ90" s="33"/>
      <c r="AR90" s="34"/>
      <c r="AS90" s="257"/>
      <c r="AT90" s="258"/>
      <c r="AU90" s="62"/>
      <c r="AV90" s="62"/>
      <c r="AW90" s="62"/>
      <c r="AX90" s="62"/>
      <c r="AY90" s="62"/>
      <c r="AZ90" s="62"/>
      <c r="BA90" s="62"/>
      <c r="BB90" s="62"/>
      <c r="BC90" s="62"/>
      <c r="BD90" s="63"/>
      <c r="BE90" s="33"/>
    </row>
    <row r="91" spans="1:91" s="2" customFormat="1" ht="10.9" customHeight="1">
      <c r="A91" s="33"/>
      <c r="B91" s="34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4"/>
      <c r="AS91" s="257"/>
      <c r="AT91" s="258"/>
      <c r="AU91" s="62"/>
      <c r="AV91" s="62"/>
      <c r="AW91" s="62"/>
      <c r="AX91" s="62"/>
      <c r="AY91" s="62"/>
      <c r="AZ91" s="62"/>
      <c r="BA91" s="62"/>
      <c r="BB91" s="62"/>
      <c r="BC91" s="62"/>
      <c r="BD91" s="63"/>
      <c r="BE91" s="33"/>
    </row>
    <row r="92" spans="1:91" s="2" customFormat="1" ht="29.25" customHeight="1">
      <c r="A92" s="33"/>
      <c r="B92" s="34"/>
      <c r="C92" s="261" t="s">
        <v>55</v>
      </c>
      <c r="D92" s="262"/>
      <c r="E92" s="262"/>
      <c r="F92" s="262"/>
      <c r="G92" s="262"/>
      <c r="H92" s="64"/>
      <c r="I92" s="264" t="s">
        <v>56</v>
      </c>
      <c r="J92" s="262"/>
      <c r="K92" s="262"/>
      <c r="L92" s="262"/>
      <c r="M92" s="262"/>
      <c r="N92" s="262"/>
      <c r="O92" s="262"/>
      <c r="P92" s="262"/>
      <c r="Q92" s="262"/>
      <c r="R92" s="262"/>
      <c r="S92" s="262"/>
      <c r="T92" s="262"/>
      <c r="U92" s="262"/>
      <c r="V92" s="262"/>
      <c r="W92" s="262"/>
      <c r="X92" s="262"/>
      <c r="Y92" s="262"/>
      <c r="Z92" s="262"/>
      <c r="AA92" s="262"/>
      <c r="AB92" s="262"/>
      <c r="AC92" s="262"/>
      <c r="AD92" s="262"/>
      <c r="AE92" s="262"/>
      <c r="AF92" s="262"/>
      <c r="AG92" s="263" t="s">
        <v>57</v>
      </c>
      <c r="AH92" s="262"/>
      <c r="AI92" s="262"/>
      <c r="AJ92" s="262"/>
      <c r="AK92" s="262"/>
      <c r="AL92" s="262"/>
      <c r="AM92" s="262"/>
      <c r="AN92" s="264" t="s">
        <v>58</v>
      </c>
      <c r="AO92" s="262"/>
      <c r="AP92" s="265"/>
      <c r="AQ92" s="65" t="s">
        <v>59</v>
      </c>
      <c r="AR92" s="34"/>
      <c r="AS92" s="66" t="s">
        <v>60</v>
      </c>
      <c r="AT92" s="67" t="s">
        <v>61</v>
      </c>
      <c r="AU92" s="67" t="s">
        <v>62</v>
      </c>
      <c r="AV92" s="67" t="s">
        <v>63</v>
      </c>
      <c r="AW92" s="67" t="s">
        <v>64</v>
      </c>
      <c r="AX92" s="67" t="s">
        <v>65</v>
      </c>
      <c r="AY92" s="67" t="s">
        <v>66</v>
      </c>
      <c r="AZ92" s="67" t="s">
        <v>67</v>
      </c>
      <c r="BA92" s="67" t="s">
        <v>68</v>
      </c>
      <c r="BB92" s="67" t="s">
        <v>69</v>
      </c>
      <c r="BC92" s="67" t="s">
        <v>70</v>
      </c>
      <c r="BD92" s="68" t="s">
        <v>71</v>
      </c>
      <c r="BE92" s="33"/>
    </row>
    <row r="93" spans="1:91" s="2" customFormat="1" ht="10.9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4"/>
      <c r="AS93" s="69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71"/>
      <c r="BE93" s="33"/>
    </row>
    <row r="94" spans="1:91" s="6" customFormat="1" ht="32.450000000000003" customHeight="1">
      <c r="B94" s="72"/>
      <c r="C94" s="73" t="s">
        <v>72</v>
      </c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248">
        <f>ROUND(AG95,2)</f>
        <v>0</v>
      </c>
      <c r="AH94" s="248"/>
      <c r="AI94" s="248"/>
      <c r="AJ94" s="248"/>
      <c r="AK94" s="248"/>
      <c r="AL94" s="248"/>
      <c r="AM94" s="248"/>
      <c r="AN94" s="249">
        <f>SUM(AG94,AT94)</f>
        <v>0</v>
      </c>
      <c r="AO94" s="249"/>
      <c r="AP94" s="249"/>
      <c r="AQ94" s="76" t="s">
        <v>1</v>
      </c>
      <c r="AR94" s="72"/>
      <c r="AS94" s="77">
        <f>ROUND(AS95,2)</f>
        <v>0</v>
      </c>
      <c r="AT94" s="78">
        <f>ROUND(SUM(AV94:AW94),2)</f>
        <v>0</v>
      </c>
      <c r="AU94" s="79">
        <f>ROUND(AU95,5)</f>
        <v>0</v>
      </c>
      <c r="AV94" s="78">
        <f>ROUND(AZ94*L29,2)</f>
        <v>0</v>
      </c>
      <c r="AW94" s="78">
        <f>ROUND(BA94*L30,2)</f>
        <v>0</v>
      </c>
      <c r="AX94" s="78">
        <f>ROUND(BB94*L29,2)</f>
        <v>0</v>
      </c>
      <c r="AY94" s="78">
        <f>ROUND(BC94*L30,2)</f>
        <v>0</v>
      </c>
      <c r="AZ94" s="78">
        <f>ROUND(AZ95,2)</f>
        <v>0</v>
      </c>
      <c r="BA94" s="78">
        <f>ROUND(BA95,2)</f>
        <v>0</v>
      </c>
      <c r="BB94" s="78">
        <f>ROUND(BB95,2)</f>
        <v>0</v>
      </c>
      <c r="BC94" s="78">
        <f>ROUND(BC95,2)</f>
        <v>0</v>
      </c>
      <c r="BD94" s="80">
        <f>ROUND(BD95,2)</f>
        <v>0</v>
      </c>
      <c r="BS94" s="81" t="s">
        <v>73</v>
      </c>
      <c r="BT94" s="81" t="s">
        <v>74</v>
      </c>
      <c r="BU94" s="82" t="s">
        <v>75</v>
      </c>
      <c r="BV94" s="81" t="s">
        <v>76</v>
      </c>
      <c r="BW94" s="81" t="s">
        <v>4</v>
      </c>
      <c r="BX94" s="81" t="s">
        <v>77</v>
      </c>
      <c r="CL94" s="81" t="s">
        <v>1</v>
      </c>
    </row>
    <row r="95" spans="1:91" s="7" customFormat="1" ht="16.5" customHeight="1">
      <c r="B95" s="83"/>
      <c r="C95" s="84"/>
      <c r="D95" s="254" t="s">
        <v>78</v>
      </c>
      <c r="E95" s="254"/>
      <c r="F95" s="254"/>
      <c r="G95" s="254"/>
      <c r="H95" s="254"/>
      <c r="I95" s="85"/>
      <c r="J95" s="254" t="s">
        <v>79</v>
      </c>
      <c r="K95" s="254"/>
      <c r="L95" s="254"/>
      <c r="M95" s="254"/>
      <c r="N95" s="254"/>
      <c r="O95" s="254"/>
      <c r="P95" s="254"/>
      <c r="Q95" s="254"/>
      <c r="R95" s="254"/>
      <c r="S95" s="254"/>
      <c r="T95" s="254"/>
      <c r="U95" s="254"/>
      <c r="V95" s="254"/>
      <c r="W95" s="254"/>
      <c r="X95" s="254"/>
      <c r="Y95" s="254"/>
      <c r="Z95" s="254"/>
      <c r="AA95" s="254"/>
      <c r="AB95" s="254"/>
      <c r="AC95" s="254"/>
      <c r="AD95" s="254"/>
      <c r="AE95" s="254"/>
      <c r="AF95" s="254"/>
      <c r="AG95" s="251">
        <f>ROUND(SUM(AG96:AG98),2)</f>
        <v>0</v>
      </c>
      <c r="AH95" s="252"/>
      <c r="AI95" s="252"/>
      <c r="AJ95" s="252"/>
      <c r="AK95" s="252"/>
      <c r="AL95" s="252"/>
      <c r="AM95" s="252"/>
      <c r="AN95" s="253">
        <f>SUM(AG95,AT95)</f>
        <v>0</v>
      </c>
      <c r="AO95" s="252"/>
      <c r="AP95" s="252"/>
      <c r="AQ95" s="86" t="s">
        <v>80</v>
      </c>
      <c r="AR95" s="83"/>
      <c r="AS95" s="87">
        <f>ROUND(SUM(AS96:AS98),2)</f>
        <v>0</v>
      </c>
      <c r="AT95" s="88">
        <f>ROUND(SUM(AV95:AW95),2)</f>
        <v>0</v>
      </c>
      <c r="AU95" s="89">
        <f>ROUND(SUM(AU96:AU98),5)</f>
        <v>0</v>
      </c>
      <c r="AV95" s="88">
        <f>ROUND(AZ95*L29,2)</f>
        <v>0</v>
      </c>
      <c r="AW95" s="88">
        <f>ROUND(BA95*L30,2)</f>
        <v>0</v>
      </c>
      <c r="AX95" s="88">
        <f>ROUND(BB95*L29,2)</f>
        <v>0</v>
      </c>
      <c r="AY95" s="88">
        <f>ROUND(BC95*L30,2)</f>
        <v>0</v>
      </c>
      <c r="AZ95" s="88">
        <f>ROUND(SUM(AZ96:AZ98),2)</f>
        <v>0</v>
      </c>
      <c r="BA95" s="88">
        <f>ROUND(SUM(BA96:BA98),2)</f>
        <v>0</v>
      </c>
      <c r="BB95" s="88">
        <f>ROUND(SUM(BB96:BB98),2)</f>
        <v>0</v>
      </c>
      <c r="BC95" s="88">
        <f>ROUND(SUM(BC96:BC98),2)</f>
        <v>0</v>
      </c>
      <c r="BD95" s="90">
        <f>ROUND(SUM(BD96:BD98),2)</f>
        <v>0</v>
      </c>
      <c r="BS95" s="91" t="s">
        <v>73</v>
      </c>
      <c r="BT95" s="91" t="s">
        <v>81</v>
      </c>
      <c r="BU95" s="91" t="s">
        <v>75</v>
      </c>
      <c r="BV95" s="91" t="s">
        <v>76</v>
      </c>
      <c r="BW95" s="91" t="s">
        <v>82</v>
      </c>
      <c r="BX95" s="91" t="s">
        <v>4</v>
      </c>
      <c r="CL95" s="91" t="s">
        <v>1</v>
      </c>
      <c r="CM95" s="91" t="s">
        <v>74</v>
      </c>
    </row>
    <row r="96" spans="1:91" s="4" customFormat="1" ht="23.25" customHeight="1">
      <c r="A96" s="92" t="s">
        <v>83</v>
      </c>
      <c r="B96" s="55"/>
      <c r="C96" s="10"/>
      <c r="D96" s="10"/>
      <c r="E96" s="250" t="s">
        <v>84</v>
      </c>
      <c r="F96" s="250"/>
      <c r="G96" s="250"/>
      <c r="H96" s="250"/>
      <c r="I96" s="250"/>
      <c r="J96" s="10"/>
      <c r="K96" s="250" t="s">
        <v>85</v>
      </c>
      <c r="L96" s="250"/>
      <c r="M96" s="250"/>
      <c r="N96" s="250"/>
      <c r="O96" s="250"/>
      <c r="P96" s="250"/>
      <c r="Q96" s="250"/>
      <c r="R96" s="250"/>
      <c r="S96" s="250"/>
      <c r="T96" s="250"/>
      <c r="U96" s="250"/>
      <c r="V96" s="250"/>
      <c r="W96" s="250"/>
      <c r="X96" s="250"/>
      <c r="Y96" s="250"/>
      <c r="Z96" s="250"/>
      <c r="AA96" s="250"/>
      <c r="AB96" s="250"/>
      <c r="AC96" s="250"/>
      <c r="AD96" s="250"/>
      <c r="AE96" s="250"/>
      <c r="AF96" s="250"/>
      <c r="AG96" s="243">
        <f>'001 - Architektúra a stav...'!J32</f>
        <v>0</v>
      </c>
      <c r="AH96" s="244"/>
      <c r="AI96" s="244"/>
      <c r="AJ96" s="244"/>
      <c r="AK96" s="244"/>
      <c r="AL96" s="244"/>
      <c r="AM96" s="244"/>
      <c r="AN96" s="243">
        <f>SUM(AG96,AT96)</f>
        <v>0</v>
      </c>
      <c r="AO96" s="244"/>
      <c r="AP96" s="244"/>
      <c r="AQ96" s="93" t="s">
        <v>86</v>
      </c>
      <c r="AR96" s="55"/>
      <c r="AS96" s="94">
        <v>0</v>
      </c>
      <c r="AT96" s="95">
        <f>ROUND(SUM(AV96:AW96),2)</f>
        <v>0</v>
      </c>
      <c r="AU96" s="96">
        <f>'001 - Architektúra a stav...'!P139</f>
        <v>0</v>
      </c>
      <c r="AV96" s="95">
        <f>'001 - Architektúra a stav...'!J35</f>
        <v>0</v>
      </c>
      <c r="AW96" s="95">
        <f>'001 - Architektúra a stav...'!J36</f>
        <v>0</v>
      </c>
      <c r="AX96" s="95">
        <f>'001 - Architektúra a stav...'!J37</f>
        <v>0</v>
      </c>
      <c r="AY96" s="95">
        <f>'001 - Architektúra a stav...'!J38</f>
        <v>0</v>
      </c>
      <c r="AZ96" s="95">
        <f>'001 - Architektúra a stav...'!F35</f>
        <v>0</v>
      </c>
      <c r="BA96" s="95">
        <f>'001 - Architektúra a stav...'!F36</f>
        <v>0</v>
      </c>
      <c r="BB96" s="95">
        <f>'001 - Architektúra a stav...'!F37</f>
        <v>0</v>
      </c>
      <c r="BC96" s="95">
        <f>'001 - Architektúra a stav...'!F38</f>
        <v>0</v>
      </c>
      <c r="BD96" s="97">
        <f>'001 - Architektúra a stav...'!F39</f>
        <v>0</v>
      </c>
      <c r="BT96" s="26" t="s">
        <v>87</v>
      </c>
      <c r="BV96" s="26" t="s">
        <v>76</v>
      </c>
      <c r="BW96" s="26" t="s">
        <v>88</v>
      </c>
      <c r="BX96" s="26" t="s">
        <v>82</v>
      </c>
      <c r="CL96" s="26" t="s">
        <v>1</v>
      </c>
    </row>
    <row r="97" spans="1:90" s="4" customFormat="1" ht="16.5" customHeight="1">
      <c r="A97" s="92" t="s">
        <v>83</v>
      </c>
      <c r="B97" s="55"/>
      <c r="C97" s="10"/>
      <c r="D97" s="10"/>
      <c r="E97" s="250" t="s">
        <v>89</v>
      </c>
      <c r="F97" s="250"/>
      <c r="G97" s="250"/>
      <c r="H97" s="250"/>
      <c r="I97" s="250"/>
      <c r="J97" s="10"/>
      <c r="K97" s="250" t="s">
        <v>90</v>
      </c>
      <c r="L97" s="250"/>
      <c r="M97" s="250"/>
      <c r="N97" s="250"/>
      <c r="O97" s="250"/>
      <c r="P97" s="250"/>
      <c r="Q97" s="250"/>
      <c r="R97" s="250"/>
      <c r="S97" s="250"/>
      <c r="T97" s="250"/>
      <c r="U97" s="250"/>
      <c r="V97" s="250"/>
      <c r="W97" s="250"/>
      <c r="X97" s="250"/>
      <c r="Y97" s="250"/>
      <c r="Z97" s="250"/>
      <c r="AA97" s="250"/>
      <c r="AB97" s="250"/>
      <c r="AC97" s="250"/>
      <c r="AD97" s="250"/>
      <c r="AE97" s="250"/>
      <c r="AF97" s="250"/>
      <c r="AG97" s="243">
        <f>'002 - Zdravotechnika '!J32</f>
        <v>0</v>
      </c>
      <c r="AH97" s="244"/>
      <c r="AI97" s="244"/>
      <c r="AJ97" s="244"/>
      <c r="AK97" s="244"/>
      <c r="AL97" s="244"/>
      <c r="AM97" s="244"/>
      <c r="AN97" s="243">
        <f>SUM(AG97,AT97)</f>
        <v>0</v>
      </c>
      <c r="AO97" s="244"/>
      <c r="AP97" s="244"/>
      <c r="AQ97" s="93" t="s">
        <v>86</v>
      </c>
      <c r="AR97" s="55"/>
      <c r="AS97" s="94">
        <v>0</v>
      </c>
      <c r="AT97" s="95">
        <f>ROUND(SUM(AV97:AW97),2)</f>
        <v>0</v>
      </c>
      <c r="AU97" s="96">
        <f>'002 - Zdravotechnika '!P128</f>
        <v>0</v>
      </c>
      <c r="AV97" s="95">
        <f>'002 - Zdravotechnika '!J35</f>
        <v>0</v>
      </c>
      <c r="AW97" s="95">
        <f>'002 - Zdravotechnika '!J36</f>
        <v>0</v>
      </c>
      <c r="AX97" s="95">
        <f>'002 - Zdravotechnika '!J37</f>
        <v>0</v>
      </c>
      <c r="AY97" s="95">
        <f>'002 - Zdravotechnika '!J38</f>
        <v>0</v>
      </c>
      <c r="AZ97" s="95">
        <f>'002 - Zdravotechnika '!F35</f>
        <v>0</v>
      </c>
      <c r="BA97" s="95">
        <f>'002 - Zdravotechnika '!F36</f>
        <v>0</v>
      </c>
      <c r="BB97" s="95">
        <f>'002 - Zdravotechnika '!F37</f>
        <v>0</v>
      </c>
      <c r="BC97" s="95">
        <f>'002 - Zdravotechnika '!F38</f>
        <v>0</v>
      </c>
      <c r="BD97" s="97">
        <f>'002 - Zdravotechnika '!F39</f>
        <v>0</v>
      </c>
      <c r="BT97" s="26" t="s">
        <v>87</v>
      </c>
      <c r="BV97" s="26" t="s">
        <v>76</v>
      </c>
      <c r="BW97" s="26" t="s">
        <v>91</v>
      </c>
      <c r="BX97" s="26" t="s">
        <v>82</v>
      </c>
      <c r="CL97" s="26" t="s">
        <v>1</v>
      </c>
    </row>
    <row r="98" spans="1:90" s="4" customFormat="1" ht="16.5" customHeight="1">
      <c r="A98" s="92" t="s">
        <v>83</v>
      </c>
      <c r="B98" s="55"/>
      <c r="C98" s="10"/>
      <c r="D98" s="10"/>
      <c r="E98" s="250" t="s">
        <v>92</v>
      </c>
      <c r="F98" s="250"/>
      <c r="G98" s="250"/>
      <c r="H98" s="250"/>
      <c r="I98" s="250"/>
      <c r="J98" s="10"/>
      <c r="K98" s="250" t="s">
        <v>93</v>
      </c>
      <c r="L98" s="250"/>
      <c r="M98" s="250"/>
      <c r="N98" s="250"/>
      <c r="O98" s="250"/>
      <c r="P98" s="250"/>
      <c r="Q98" s="250"/>
      <c r="R98" s="250"/>
      <c r="S98" s="250"/>
      <c r="T98" s="250"/>
      <c r="U98" s="250"/>
      <c r="V98" s="250"/>
      <c r="W98" s="250"/>
      <c r="X98" s="250"/>
      <c r="Y98" s="250"/>
      <c r="Z98" s="250"/>
      <c r="AA98" s="250"/>
      <c r="AB98" s="250"/>
      <c r="AC98" s="250"/>
      <c r="AD98" s="250"/>
      <c r="AE98" s="250"/>
      <c r="AF98" s="250"/>
      <c r="AG98" s="243">
        <f>'003 - Elektroinštalácia '!J32</f>
        <v>0</v>
      </c>
      <c r="AH98" s="244"/>
      <c r="AI98" s="244"/>
      <c r="AJ98" s="244"/>
      <c r="AK98" s="244"/>
      <c r="AL98" s="244"/>
      <c r="AM98" s="244"/>
      <c r="AN98" s="243">
        <f>SUM(AG98,AT98)</f>
        <v>0</v>
      </c>
      <c r="AO98" s="244"/>
      <c r="AP98" s="244"/>
      <c r="AQ98" s="93" t="s">
        <v>86</v>
      </c>
      <c r="AR98" s="55"/>
      <c r="AS98" s="98">
        <v>0</v>
      </c>
      <c r="AT98" s="99">
        <f>ROUND(SUM(AV98:AW98),2)</f>
        <v>0</v>
      </c>
      <c r="AU98" s="100">
        <f>'003 - Elektroinštalácia '!P125</f>
        <v>0</v>
      </c>
      <c r="AV98" s="99">
        <f>'003 - Elektroinštalácia '!J35</f>
        <v>0</v>
      </c>
      <c r="AW98" s="99">
        <f>'003 - Elektroinštalácia '!J36</f>
        <v>0</v>
      </c>
      <c r="AX98" s="99">
        <f>'003 - Elektroinštalácia '!J37</f>
        <v>0</v>
      </c>
      <c r="AY98" s="99">
        <f>'003 - Elektroinštalácia '!J38</f>
        <v>0</v>
      </c>
      <c r="AZ98" s="99">
        <f>'003 - Elektroinštalácia '!F35</f>
        <v>0</v>
      </c>
      <c r="BA98" s="99">
        <f>'003 - Elektroinštalácia '!F36</f>
        <v>0</v>
      </c>
      <c r="BB98" s="99">
        <f>'003 - Elektroinštalácia '!F37</f>
        <v>0</v>
      </c>
      <c r="BC98" s="99">
        <f>'003 - Elektroinštalácia '!F38</f>
        <v>0</v>
      </c>
      <c r="BD98" s="101">
        <f>'003 - Elektroinštalácia '!F39</f>
        <v>0</v>
      </c>
      <c r="BT98" s="26" t="s">
        <v>87</v>
      </c>
      <c r="BV98" s="26" t="s">
        <v>76</v>
      </c>
      <c r="BW98" s="26" t="s">
        <v>94</v>
      </c>
      <c r="BX98" s="26" t="s">
        <v>82</v>
      </c>
      <c r="CL98" s="26" t="s">
        <v>1</v>
      </c>
    </row>
    <row r="99" spans="1:90" s="2" customFormat="1" ht="30" customHeight="1">
      <c r="A99" s="33"/>
      <c r="B99" s="34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4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90" s="2" customFormat="1" ht="6.95" customHeight="1">
      <c r="A100" s="33"/>
      <c r="B100" s="51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34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</sheetData>
  <mergeCells count="54">
    <mergeCell ref="AS89:AT91"/>
    <mergeCell ref="AM89:AP89"/>
    <mergeCell ref="AM90:AP90"/>
    <mergeCell ref="C92:G92"/>
    <mergeCell ref="AG92:AM92"/>
    <mergeCell ref="AN92:AP92"/>
    <mergeCell ref="I92:AF92"/>
    <mergeCell ref="E98:I98"/>
    <mergeCell ref="K98:AF98"/>
    <mergeCell ref="K97:AF97"/>
    <mergeCell ref="AN97:AP97"/>
    <mergeCell ref="E97:I97"/>
    <mergeCell ref="AG97:AM97"/>
    <mergeCell ref="E96:I96"/>
    <mergeCell ref="K96:AF96"/>
    <mergeCell ref="AG96:AM96"/>
    <mergeCell ref="AG95:AM95"/>
    <mergeCell ref="AN95:AP95"/>
    <mergeCell ref="J95:AF95"/>
    <mergeCell ref="D95:H95"/>
    <mergeCell ref="W30:AE30"/>
    <mergeCell ref="AK30:AO30"/>
    <mergeCell ref="L30:P30"/>
    <mergeCell ref="AK31:AO31"/>
    <mergeCell ref="AG98:AM98"/>
    <mergeCell ref="AN98:AP98"/>
    <mergeCell ref="L85:AO85"/>
    <mergeCell ref="AM87:AN87"/>
    <mergeCell ref="AG94:AM94"/>
    <mergeCell ref="AN94:AP94"/>
    <mergeCell ref="AN96:AP96"/>
    <mergeCell ref="AK26:AO26"/>
    <mergeCell ref="L28:P28"/>
    <mergeCell ref="W28:AE28"/>
    <mergeCell ref="AK28:AO28"/>
    <mergeCell ref="AK29:AO29"/>
    <mergeCell ref="L29:P29"/>
    <mergeCell ref="W29:AE29"/>
    <mergeCell ref="AR2:BE2"/>
    <mergeCell ref="L33:P33"/>
    <mergeCell ref="AK33:AO33"/>
    <mergeCell ref="W33:AE33"/>
    <mergeCell ref="AK35:AO35"/>
    <mergeCell ref="X35:AB35"/>
    <mergeCell ref="W31:AE31"/>
    <mergeCell ref="L31:P31"/>
    <mergeCell ref="L32:P32"/>
    <mergeCell ref="W32:AE32"/>
    <mergeCell ref="AK32:AO32"/>
    <mergeCell ref="BE5:BE34"/>
    <mergeCell ref="K5:AO5"/>
    <mergeCell ref="K6:AO6"/>
    <mergeCell ref="E14:AJ14"/>
    <mergeCell ref="E23:AN23"/>
  </mergeCells>
  <hyperlinks>
    <hyperlink ref="A96" location="'001 - Architektúra a stav...'!C2" display="/"/>
    <hyperlink ref="A97" location="'002 - Zdravotechnika '!C2" display="/"/>
    <hyperlink ref="A98" location="'003 - Elektroinštalácia 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437"/>
  <sheetViews>
    <sheetView showGridLines="0" topLeftCell="A53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8" t="s">
        <v>88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74</v>
      </c>
    </row>
    <row r="4" spans="1:46" s="1" customFormat="1" ht="24.95" customHeight="1">
      <c r="B4" s="21"/>
      <c r="D4" s="22" t="s">
        <v>95</v>
      </c>
      <c r="L4" s="21"/>
      <c r="M4" s="102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13</v>
      </c>
      <c r="L6" s="21"/>
    </row>
    <row r="7" spans="1:46" s="1" customFormat="1" ht="16.5" customHeight="1">
      <c r="B7" s="21"/>
      <c r="E7" s="267" t="str">
        <f>'Rekapitulácia stavby'!K6</f>
        <v>Cintorín Dolné Krškany - rozšírenie - aktualizácia</v>
      </c>
      <c r="F7" s="268"/>
      <c r="G7" s="268"/>
      <c r="H7" s="268"/>
      <c r="L7" s="21"/>
    </row>
    <row r="8" spans="1:46" s="1" customFormat="1" ht="12" customHeight="1">
      <c r="B8" s="21"/>
      <c r="D8" s="28" t="s">
        <v>96</v>
      </c>
      <c r="L8" s="21"/>
    </row>
    <row r="9" spans="1:46" s="2" customFormat="1" ht="16.5" customHeight="1">
      <c r="A9" s="33"/>
      <c r="B9" s="34"/>
      <c r="C9" s="33"/>
      <c r="D9" s="33"/>
      <c r="E9" s="267" t="s">
        <v>97</v>
      </c>
      <c r="F9" s="266"/>
      <c r="G9" s="266"/>
      <c r="H9" s="266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98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45" t="s">
        <v>99</v>
      </c>
      <c r="F11" s="266"/>
      <c r="G11" s="266"/>
      <c r="H11" s="266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15</v>
      </c>
      <c r="E13" s="33"/>
      <c r="F13" s="26" t="s">
        <v>1</v>
      </c>
      <c r="G13" s="33"/>
      <c r="H13" s="33"/>
      <c r="I13" s="28" t="s">
        <v>16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17</v>
      </c>
      <c r="E14" s="33"/>
      <c r="F14" s="26" t="s">
        <v>18</v>
      </c>
      <c r="G14" s="33"/>
      <c r="H14" s="33"/>
      <c r="I14" s="28" t="s">
        <v>19</v>
      </c>
      <c r="J14" s="59" t="str">
        <f>'Rekapitulácia stavby'!AN8</f>
        <v>17. 5. 2022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21</v>
      </c>
      <c r="E16" s="33"/>
      <c r="F16" s="33"/>
      <c r="G16" s="33"/>
      <c r="H16" s="33"/>
      <c r="I16" s="28" t="s">
        <v>22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23</v>
      </c>
      <c r="F17" s="33"/>
      <c r="G17" s="33"/>
      <c r="H17" s="33"/>
      <c r="I17" s="28" t="s">
        <v>24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25</v>
      </c>
      <c r="E19" s="33"/>
      <c r="F19" s="33"/>
      <c r="G19" s="33"/>
      <c r="H19" s="33"/>
      <c r="I19" s="28" t="s">
        <v>22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9" t="str">
        <f>'Rekapitulácia stavby'!E14</f>
        <v>Vyplň údaj</v>
      </c>
      <c r="F20" s="235"/>
      <c r="G20" s="235"/>
      <c r="H20" s="235"/>
      <c r="I20" s="28" t="s">
        <v>24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27</v>
      </c>
      <c r="E22" s="33"/>
      <c r="F22" s="33"/>
      <c r="G22" s="33"/>
      <c r="H22" s="33"/>
      <c r="I22" s="28" t="s">
        <v>22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28</v>
      </c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31</v>
      </c>
      <c r="E25" s="33"/>
      <c r="F25" s="33"/>
      <c r="G25" s="33"/>
      <c r="H25" s="33"/>
      <c r="I25" s="28" t="s">
        <v>22</v>
      </c>
      <c r="J25" s="26" t="str">
        <f>IF('Rekapitulácia stavby'!AN19="","",'Rekapitulácia stavby'!AN19)</f>
        <v/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tr">
        <f>IF('Rekapitulácia stavby'!E20="","",'Rekapitulácia stavby'!E20)</f>
        <v xml:space="preserve"> </v>
      </c>
      <c r="F26" s="33"/>
      <c r="G26" s="33"/>
      <c r="H26" s="33"/>
      <c r="I26" s="28" t="s">
        <v>24</v>
      </c>
      <c r="J26" s="26" t="str">
        <f>IF('Rekapitulácia stavby'!AN20="","",'Rekapitulácia stavby'!AN20)</f>
        <v/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33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3"/>
      <c r="B29" s="104"/>
      <c r="C29" s="103"/>
      <c r="D29" s="103"/>
      <c r="E29" s="239" t="s">
        <v>1</v>
      </c>
      <c r="F29" s="239"/>
      <c r="G29" s="239"/>
      <c r="H29" s="239"/>
      <c r="I29" s="103"/>
      <c r="J29" s="103"/>
      <c r="K29" s="103"/>
      <c r="L29" s="105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6" t="s">
        <v>34</v>
      </c>
      <c r="E32" s="33"/>
      <c r="F32" s="33"/>
      <c r="G32" s="33"/>
      <c r="H32" s="33"/>
      <c r="I32" s="33"/>
      <c r="J32" s="75">
        <f>ROUND(J139,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36</v>
      </c>
      <c r="G34" s="33"/>
      <c r="H34" s="33"/>
      <c r="I34" s="37" t="s">
        <v>35</v>
      </c>
      <c r="J34" s="37" t="s">
        <v>37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7" t="s">
        <v>38</v>
      </c>
      <c r="E35" s="39" t="s">
        <v>39</v>
      </c>
      <c r="F35" s="108">
        <f>ROUND((SUM(BE139:BE436)),  2)</f>
        <v>0</v>
      </c>
      <c r="G35" s="109"/>
      <c r="H35" s="109"/>
      <c r="I35" s="110">
        <v>0.2</v>
      </c>
      <c r="J35" s="108">
        <f>ROUND(((SUM(BE139:BE436))*I35),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40</v>
      </c>
      <c r="F36" s="108">
        <f>ROUND((SUM(BF139:BF436)),  2)</f>
        <v>0</v>
      </c>
      <c r="G36" s="109"/>
      <c r="H36" s="109"/>
      <c r="I36" s="110">
        <v>0.2</v>
      </c>
      <c r="J36" s="108">
        <f>ROUND(((SUM(BF139:BF436))*I36),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41</v>
      </c>
      <c r="F37" s="111">
        <f>ROUND((SUM(BG139:BG436)),  2)</f>
        <v>0</v>
      </c>
      <c r="G37" s="33"/>
      <c r="H37" s="33"/>
      <c r="I37" s="112">
        <v>0.2</v>
      </c>
      <c r="J37" s="111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42</v>
      </c>
      <c r="F38" s="111">
        <f>ROUND((SUM(BH139:BH436)),  2)</f>
        <v>0</v>
      </c>
      <c r="G38" s="33"/>
      <c r="H38" s="33"/>
      <c r="I38" s="112">
        <v>0.2</v>
      </c>
      <c r="J38" s="111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43</v>
      </c>
      <c r="F39" s="108">
        <f>ROUND((SUM(BI139:BI436)),  2)</f>
        <v>0</v>
      </c>
      <c r="G39" s="109"/>
      <c r="H39" s="109"/>
      <c r="I39" s="110">
        <v>0</v>
      </c>
      <c r="J39" s="108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3"/>
      <c r="D41" s="114" t="s">
        <v>44</v>
      </c>
      <c r="E41" s="64"/>
      <c r="F41" s="64"/>
      <c r="G41" s="115" t="s">
        <v>45</v>
      </c>
      <c r="H41" s="116" t="s">
        <v>46</v>
      </c>
      <c r="I41" s="64"/>
      <c r="J41" s="117">
        <f>SUM(J32:J39)</f>
        <v>0</v>
      </c>
      <c r="K41" s="118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47</v>
      </c>
      <c r="E50" s="48"/>
      <c r="F50" s="48"/>
      <c r="G50" s="47" t="s">
        <v>48</v>
      </c>
      <c r="H50" s="48"/>
      <c r="I50" s="48"/>
      <c r="J50" s="48"/>
      <c r="K50" s="48"/>
      <c r="L50" s="46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9" t="s">
        <v>49</v>
      </c>
      <c r="E61" s="36"/>
      <c r="F61" s="119" t="s">
        <v>50</v>
      </c>
      <c r="G61" s="49" t="s">
        <v>49</v>
      </c>
      <c r="H61" s="36"/>
      <c r="I61" s="36"/>
      <c r="J61" s="120" t="s">
        <v>50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7" t="s">
        <v>51</v>
      </c>
      <c r="E65" s="50"/>
      <c r="F65" s="50"/>
      <c r="G65" s="47" t="s">
        <v>52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9" t="s">
        <v>49</v>
      </c>
      <c r="E76" s="36"/>
      <c r="F76" s="119" t="s">
        <v>50</v>
      </c>
      <c r="G76" s="49" t="s">
        <v>49</v>
      </c>
      <c r="H76" s="36"/>
      <c r="I76" s="36"/>
      <c r="J76" s="120" t="s">
        <v>50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hidden="1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hidden="1" customHeight="1">
      <c r="A82" s="33"/>
      <c r="B82" s="34"/>
      <c r="C82" s="22" t="s">
        <v>100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hidden="1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hidden="1" customHeight="1">
      <c r="A84" s="33"/>
      <c r="B84" s="34"/>
      <c r="C84" s="28" t="s">
        <v>13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hidden="1" customHeight="1">
      <c r="A85" s="33"/>
      <c r="B85" s="34"/>
      <c r="C85" s="33"/>
      <c r="D85" s="33"/>
      <c r="E85" s="267" t="str">
        <f>E7</f>
        <v>Cintorín Dolné Krškany - rozšírenie - aktualizácia</v>
      </c>
      <c r="F85" s="268"/>
      <c r="G85" s="268"/>
      <c r="H85" s="268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hidden="1" customHeight="1">
      <c r="B86" s="21"/>
      <c r="C86" s="28" t="s">
        <v>96</v>
      </c>
      <c r="L86" s="21"/>
    </row>
    <row r="87" spans="1:31" s="2" customFormat="1" ht="16.5" hidden="1" customHeight="1">
      <c r="A87" s="33"/>
      <c r="B87" s="34"/>
      <c r="C87" s="33"/>
      <c r="D87" s="33"/>
      <c r="E87" s="267" t="s">
        <v>97</v>
      </c>
      <c r="F87" s="266"/>
      <c r="G87" s="266"/>
      <c r="H87" s="266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hidden="1" customHeight="1">
      <c r="A88" s="33"/>
      <c r="B88" s="34"/>
      <c r="C88" s="28" t="s">
        <v>98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hidden="1" customHeight="1">
      <c r="A89" s="33"/>
      <c r="B89" s="34"/>
      <c r="C89" s="33"/>
      <c r="D89" s="33"/>
      <c r="E89" s="245" t="str">
        <f>E11</f>
        <v>001 - Architektúra a stavebné konštrukcie (hrubá stavba)</v>
      </c>
      <c r="F89" s="266"/>
      <c r="G89" s="266"/>
      <c r="H89" s="266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hidden="1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hidden="1" customHeight="1">
      <c r="A91" s="33"/>
      <c r="B91" s="34"/>
      <c r="C91" s="28" t="s">
        <v>17</v>
      </c>
      <c r="D91" s="33"/>
      <c r="E91" s="33"/>
      <c r="F91" s="26" t="str">
        <f>F14</f>
        <v>Nitra, k.ú. Dolné Krškany</v>
      </c>
      <c r="G91" s="33"/>
      <c r="H91" s="33"/>
      <c r="I91" s="28" t="s">
        <v>19</v>
      </c>
      <c r="J91" s="59" t="str">
        <f>IF(J14="","",J14)</f>
        <v>17. 5. 2022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hidden="1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25.7" hidden="1" customHeight="1">
      <c r="A93" s="33"/>
      <c r="B93" s="34"/>
      <c r="C93" s="28" t="s">
        <v>21</v>
      </c>
      <c r="D93" s="33"/>
      <c r="E93" s="33"/>
      <c r="F93" s="26" t="str">
        <f>E17</f>
        <v>Mesto Nitra, Štefánikova tr.60/80, 950 06 Nitra</v>
      </c>
      <c r="G93" s="33"/>
      <c r="H93" s="33"/>
      <c r="I93" s="28" t="s">
        <v>27</v>
      </c>
      <c r="J93" s="31" t="str">
        <f>E23</f>
        <v>A+D Projekta, s.r.o, Nitra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hidden="1" customHeight="1">
      <c r="A94" s="33"/>
      <c r="B94" s="34"/>
      <c r="C94" s="28" t="s">
        <v>25</v>
      </c>
      <c r="D94" s="33"/>
      <c r="E94" s="33"/>
      <c r="F94" s="26" t="str">
        <f>IF(E20="","",E20)</f>
        <v>Vyplň údaj</v>
      </c>
      <c r="G94" s="33"/>
      <c r="H94" s="33"/>
      <c r="I94" s="28" t="s">
        <v>31</v>
      </c>
      <c r="J94" s="31" t="str">
        <f>E26</f>
        <v xml:space="preserve"> 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hidden="1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hidden="1" customHeight="1">
      <c r="A96" s="33"/>
      <c r="B96" s="34"/>
      <c r="C96" s="121" t="s">
        <v>101</v>
      </c>
      <c r="D96" s="113"/>
      <c r="E96" s="113"/>
      <c r="F96" s="113"/>
      <c r="G96" s="113"/>
      <c r="H96" s="113"/>
      <c r="I96" s="113"/>
      <c r="J96" s="122" t="s">
        <v>102</v>
      </c>
      <c r="K96" s="11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hidden="1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hidden="1" customHeight="1">
      <c r="A98" s="33"/>
      <c r="B98" s="34"/>
      <c r="C98" s="123" t="s">
        <v>103</v>
      </c>
      <c r="D98" s="33"/>
      <c r="E98" s="33"/>
      <c r="F98" s="33"/>
      <c r="G98" s="33"/>
      <c r="H98" s="33"/>
      <c r="I98" s="33"/>
      <c r="J98" s="75">
        <f>J139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104</v>
      </c>
    </row>
    <row r="99" spans="1:47" s="9" customFormat="1" ht="24.95" hidden="1" customHeight="1">
      <c r="B99" s="124"/>
      <c r="D99" s="125" t="s">
        <v>105</v>
      </c>
      <c r="E99" s="126"/>
      <c r="F99" s="126"/>
      <c r="G99" s="126"/>
      <c r="H99" s="126"/>
      <c r="I99" s="126"/>
      <c r="J99" s="127">
        <f>J140</f>
        <v>0</v>
      </c>
      <c r="L99" s="124"/>
    </row>
    <row r="100" spans="1:47" s="10" customFormat="1" ht="19.899999999999999" hidden="1" customHeight="1">
      <c r="B100" s="128"/>
      <c r="D100" s="129" t="s">
        <v>106</v>
      </c>
      <c r="E100" s="130"/>
      <c r="F100" s="130"/>
      <c r="G100" s="130"/>
      <c r="H100" s="130"/>
      <c r="I100" s="130"/>
      <c r="J100" s="131">
        <f>J141</f>
        <v>0</v>
      </c>
      <c r="L100" s="128"/>
    </row>
    <row r="101" spans="1:47" s="10" customFormat="1" ht="19.899999999999999" hidden="1" customHeight="1">
      <c r="B101" s="128"/>
      <c r="D101" s="129" t="s">
        <v>107</v>
      </c>
      <c r="E101" s="130"/>
      <c r="F101" s="130"/>
      <c r="G101" s="130"/>
      <c r="H101" s="130"/>
      <c r="I101" s="130"/>
      <c r="J101" s="131">
        <f>J174</f>
        <v>0</v>
      </c>
      <c r="L101" s="128"/>
    </row>
    <row r="102" spans="1:47" s="10" customFormat="1" ht="19.899999999999999" hidden="1" customHeight="1">
      <c r="B102" s="128"/>
      <c r="D102" s="129" t="s">
        <v>108</v>
      </c>
      <c r="E102" s="130"/>
      <c r="F102" s="130"/>
      <c r="G102" s="130"/>
      <c r="H102" s="130"/>
      <c r="I102" s="130"/>
      <c r="J102" s="131">
        <f>J195</f>
        <v>0</v>
      </c>
      <c r="L102" s="128"/>
    </row>
    <row r="103" spans="1:47" s="10" customFormat="1" ht="19.899999999999999" hidden="1" customHeight="1">
      <c r="B103" s="128"/>
      <c r="D103" s="129" t="s">
        <v>109</v>
      </c>
      <c r="E103" s="130"/>
      <c r="F103" s="130"/>
      <c r="G103" s="130"/>
      <c r="H103" s="130"/>
      <c r="I103" s="130"/>
      <c r="J103" s="131">
        <f>J238</f>
        <v>0</v>
      </c>
      <c r="L103" s="128"/>
    </row>
    <row r="104" spans="1:47" s="10" customFormat="1" ht="19.899999999999999" hidden="1" customHeight="1">
      <c r="B104" s="128"/>
      <c r="D104" s="129" t="s">
        <v>110</v>
      </c>
      <c r="E104" s="130"/>
      <c r="F104" s="130"/>
      <c r="G104" s="130"/>
      <c r="H104" s="130"/>
      <c r="I104" s="130"/>
      <c r="J104" s="131">
        <f>J283</f>
        <v>0</v>
      </c>
      <c r="L104" s="128"/>
    </row>
    <row r="105" spans="1:47" s="10" customFormat="1" ht="19.899999999999999" hidden="1" customHeight="1">
      <c r="B105" s="128"/>
      <c r="D105" s="129" t="s">
        <v>111</v>
      </c>
      <c r="E105" s="130"/>
      <c r="F105" s="130"/>
      <c r="G105" s="130"/>
      <c r="H105" s="130"/>
      <c r="I105" s="130"/>
      <c r="J105" s="131">
        <f>J301</f>
        <v>0</v>
      </c>
      <c r="L105" s="128"/>
    </row>
    <row r="106" spans="1:47" s="9" customFormat="1" ht="24.95" hidden="1" customHeight="1">
      <c r="B106" s="124"/>
      <c r="D106" s="125" t="s">
        <v>112</v>
      </c>
      <c r="E106" s="126"/>
      <c r="F106" s="126"/>
      <c r="G106" s="126"/>
      <c r="H106" s="126"/>
      <c r="I106" s="126"/>
      <c r="J106" s="127">
        <f>J303</f>
        <v>0</v>
      </c>
      <c r="L106" s="124"/>
    </row>
    <row r="107" spans="1:47" s="10" customFormat="1" ht="19.899999999999999" hidden="1" customHeight="1">
      <c r="B107" s="128"/>
      <c r="D107" s="129" t="s">
        <v>113</v>
      </c>
      <c r="E107" s="130"/>
      <c r="F107" s="130"/>
      <c r="G107" s="130"/>
      <c r="H107" s="130"/>
      <c r="I107" s="130"/>
      <c r="J107" s="131">
        <f>J304</f>
        <v>0</v>
      </c>
      <c r="L107" s="128"/>
    </row>
    <row r="108" spans="1:47" s="10" customFormat="1" ht="19.899999999999999" hidden="1" customHeight="1">
      <c r="B108" s="128"/>
      <c r="D108" s="129" t="s">
        <v>114</v>
      </c>
      <c r="E108" s="130"/>
      <c r="F108" s="130"/>
      <c r="G108" s="130"/>
      <c r="H108" s="130"/>
      <c r="I108" s="130"/>
      <c r="J108" s="131">
        <f>J317</f>
        <v>0</v>
      </c>
      <c r="L108" s="128"/>
    </row>
    <row r="109" spans="1:47" s="10" customFormat="1" ht="19.899999999999999" hidden="1" customHeight="1">
      <c r="B109" s="128"/>
      <c r="D109" s="129" t="s">
        <v>115</v>
      </c>
      <c r="E109" s="130"/>
      <c r="F109" s="130"/>
      <c r="G109" s="130"/>
      <c r="H109" s="130"/>
      <c r="I109" s="130"/>
      <c r="J109" s="131">
        <f>J337</f>
        <v>0</v>
      </c>
      <c r="L109" s="128"/>
    </row>
    <row r="110" spans="1:47" s="10" customFormat="1" ht="19.899999999999999" hidden="1" customHeight="1">
      <c r="B110" s="128"/>
      <c r="D110" s="129" t="s">
        <v>116</v>
      </c>
      <c r="E110" s="130"/>
      <c r="F110" s="130"/>
      <c r="G110" s="130"/>
      <c r="H110" s="130"/>
      <c r="I110" s="130"/>
      <c r="J110" s="131">
        <f>J349</f>
        <v>0</v>
      </c>
      <c r="L110" s="128"/>
    </row>
    <row r="111" spans="1:47" s="10" customFormat="1" ht="19.899999999999999" hidden="1" customHeight="1">
      <c r="B111" s="128"/>
      <c r="D111" s="129" t="s">
        <v>117</v>
      </c>
      <c r="E111" s="130"/>
      <c r="F111" s="130"/>
      <c r="G111" s="130"/>
      <c r="H111" s="130"/>
      <c r="I111" s="130"/>
      <c r="J111" s="131">
        <f>J357</f>
        <v>0</v>
      </c>
      <c r="L111" s="128"/>
    </row>
    <row r="112" spans="1:47" s="10" customFormat="1" ht="19.899999999999999" hidden="1" customHeight="1">
      <c r="B112" s="128"/>
      <c r="D112" s="129" t="s">
        <v>118</v>
      </c>
      <c r="E112" s="130"/>
      <c r="F112" s="130"/>
      <c r="G112" s="130"/>
      <c r="H112" s="130"/>
      <c r="I112" s="130"/>
      <c r="J112" s="131">
        <f>J373</f>
        <v>0</v>
      </c>
      <c r="L112" s="128"/>
    </row>
    <row r="113" spans="1:31" s="10" customFormat="1" ht="19.899999999999999" hidden="1" customHeight="1">
      <c r="B113" s="128"/>
      <c r="D113" s="129" t="s">
        <v>119</v>
      </c>
      <c r="E113" s="130"/>
      <c r="F113" s="130"/>
      <c r="G113" s="130"/>
      <c r="H113" s="130"/>
      <c r="I113" s="130"/>
      <c r="J113" s="131">
        <f>J403</f>
        <v>0</v>
      </c>
      <c r="L113" s="128"/>
    </row>
    <row r="114" spans="1:31" s="10" customFormat="1" ht="19.899999999999999" hidden="1" customHeight="1">
      <c r="B114" s="128"/>
      <c r="D114" s="129" t="s">
        <v>120</v>
      </c>
      <c r="E114" s="130"/>
      <c r="F114" s="130"/>
      <c r="G114" s="130"/>
      <c r="H114" s="130"/>
      <c r="I114" s="130"/>
      <c r="J114" s="131">
        <f>J426</f>
        <v>0</v>
      </c>
      <c r="L114" s="128"/>
    </row>
    <row r="115" spans="1:31" s="9" customFormat="1" ht="24.95" hidden="1" customHeight="1">
      <c r="B115" s="124"/>
      <c r="D115" s="125" t="s">
        <v>121</v>
      </c>
      <c r="E115" s="126"/>
      <c r="F115" s="126"/>
      <c r="G115" s="126"/>
      <c r="H115" s="126"/>
      <c r="I115" s="126"/>
      <c r="J115" s="127">
        <f>J431</f>
        <v>0</v>
      </c>
      <c r="L115" s="124"/>
    </row>
    <row r="116" spans="1:31" s="10" customFormat="1" ht="19.899999999999999" hidden="1" customHeight="1">
      <c r="B116" s="128"/>
      <c r="D116" s="129" t="s">
        <v>122</v>
      </c>
      <c r="E116" s="130"/>
      <c r="F116" s="130"/>
      <c r="G116" s="130"/>
      <c r="H116" s="130"/>
      <c r="I116" s="130"/>
      <c r="J116" s="131">
        <f>J432</f>
        <v>0</v>
      </c>
      <c r="L116" s="128"/>
    </row>
    <row r="117" spans="1:31" s="9" customFormat="1" ht="24.95" hidden="1" customHeight="1">
      <c r="B117" s="124"/>
      <c r="D117" s="125" t="s">
        <v>123</v>
      </c>
      <c r="E117" s="126"/>
      <c r="F117" s="126"/>
      <c r="G117" s="126"/>
      <c r="H117" s="126"/>
      <c r="I117" s="126"/>
      <c r="J117" s="127">
        <f>J434</f>
        <v>0</v>
      </c>
      <c r="L117" s="124"/>
    </row>
    <row r="118" spans="1:31" s="2" customFormat="1" ht="21.75" hidden="1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31" s="2" customFormat="1" ht="6.95" hidden="1" customHeight="1">
      <c r="A119" s="33"/>
      <c r="B119" s="51"/>
      <c r="C119" s="52"/>
      <c r="D119" s="52"/>
      <c r="E119" s="52"/>
      <c r="F119" s="52"/>
      <c r="G119" s="52"/>
      <c r="H119" s="52"/>
      <c r="I119" s="52"/>
      <c r="J119" s="52"/>
      <c r="K119" s="52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hidden="1"/>
    <row r="121" spans="1:31" hidden="1"/>
    <row r="122" spans="1:31" hidden="1"/>
    <row r="123" spans="1:31" s="2" customFormat="1" ht="6.95" customHeight="1">
      <c r="A123" s="33"/>
      <c r="B123" s="53"/>
      <c r="C123" s="54"/>
      <c r="D123" s="54"/>
      <c r="E123" s="54"/>
      <c r="F123" s="54"/>
      <c r="G123" s="54"/>
      <c r="H123" s="54"/>
      <c r="I123" s="54"/>
      <c r="J123" s="54"/>
      <c r="K123" s="54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24.95" customHeight="1">
      <c r="A124" s="33"/>
      <c r="B124" s="34"/>
      <c r="C124" s="22" t="s">
        <v>124</v>
      </c>
      <c r="D124" s="33"/>
      <c r="E124" s="33"/>
      <c r="F124" s="33"/>
      <c r="G124" s="33"/>
      <c r="H124" s="33"/>
      <c r="I124" s="33"/>
      <c r="J124" s="33"/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6.95" customHeight="1">
      <c r="A125" s="33"/>
      <c r="B125" s="34"/>
      <c r="C125" s="33"/>
      <c r="D125" s="33"/>
      <c r="E125" s="33"/>
      <c r="F125" s="33"/>
      <c r="G125" s="33"/>
      <c r="H125" s="33"/>
      <c r="I125" s="33"/>
      <c r="J125" s="33"/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12" customHeight="1">
      <c r="A126" s="33"/>
      <c r="B126" s="34"/>
      <c r="C126" s="28" t="s">
        <v>13</v>
      </c>
      <c r="D126" s="33"/>
      <c r="E126" s="33"/>
      <c r="F126" s="33"/>
      <c r="G126" s="33"/>
      <c r="H126" s="33"/>
      <c r="I126" s="33"/>
      <c r="J126" s="33"/>
      <c r="K126" s="33"/>
      <c r="L126" s="46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6.5" customHeight="1">
      <c r="A127" s="33"/>
      <c r="B127" s="34"/>
      <c r="C127" s="33"/>
      <c r="D127" s="33"/>
      <c r="E127" s="267" t="str">
        <f>E7</f>
        <v>Cintorín Dolné Krškany - rozšírenie - aktualizácia</v>
      </c>
      <c r="F127" s="268"/>
      <c r="G127" s="268"/>
      <c r="H127" s="268"/>
      <c r="I127" s="33"/>
      <c r="J127" s="33"/>
      <c r="K127" s="33"/>
      <c r="L127" s="46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1" customFormat="1" ht="12" customHeight="1">
      <c r="B128" s="21"/>
      <c r="C128" s="28" t="s">
        <v>96</v>
      </c>
      <c r="L128" s="21"/>
    </row>
    <row r="129" spans="1:65" s="2" customFormat="1" ht="16.5" customHeight="1">
      <c r="A129" s="33"/>
      <c r="B129" s="34"/>
      <c r="C129" s="33"/>
      <c r="D129" s="33"/>
      <c r="E129" s="267" t="s">
        <v>97</v>
      </c>
      <c r="F129" s="266"/>
      <c r="G129" s="266"/>
      <c r="H129" s="266"/>
      <c r="I129" s="33"/>
      <c r="J129" s="33"/>
      <c r="K129" s="33"/>
      <c r="L129" s="46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65" s="2" customFormat="1" ht="12" customHeight="1">
      <c r="A130" s="33"/>
      <c r="B130" s="34"/>
      <c r="C130" s="28" t="s">
        <v>98</v>
      </c>
      <c r="D130" s="33"/>
      <c r="E130" s="33"/>
      <c r="F130" s="33"/>
      <c r="G130" s="33"/>
      <c r="H130" s="33"/>
      <c r="I130" s="33"/>
      <c r="J130" s="33"/>
      <c r="K130" s="33"/>
      <c r="L130" s="46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1" spans="1:65" s="2" customFormat="1" ht="16.5" customHeight="1">
      <c r="A131" s="33"/>
      <c r="B131" s="34"/>
      <c r="C131" s="33"/>
      <c r="D131" s="33"/>
      <c r="E131" s="245" t="str">
        <f>E11</f>
        <v>001 - Architektúra a stavebné konštrukcie (hrubá stavba)</v>
      </c>
      <c r="F131" s="266"/>
      <c r="G131" s="266"/>
      <c r="H131" s="266"/>
      <c r="I131" s="33"/>
      <c r="J131" s="33"/>
      <c r="K131" s="33"/>
      <c r="L131" s="46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</row>
    <row r="132" spans="1:65" s="2" customFormat="1" ht="6.95" customHeight="1">
      <c r="A132" s="33"/>
      <c r="B132" s="34"/>
      <c r="C132" s="33"/>
      <c r="D132" s="33"/>
      <c r="E132" s="33"/>
      <c r="F132" s="33"/>
      <c r="G132" s="33"/>
      <c r="H132" s="33"/>
      <c r="I132" s="33"/>
      <c r="J132" s="33"/>
      <c r="K132" s="33"/>
      <c r="L132" s="46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</row>
    <row r="133" spans="1:65" s="2" customFormat="1" ht="12" customHeight="1">
      <c r="A133" s="33"/>
      <c r="B133" s="34"/>
      <c r="C133" s="28" t="s">
        <v>17</v>
      </c>
      <c r="D133" s="33"/>
      <c r="E133" s="33"/>
      <c r="F133" s="26" t="str">
        <f>F14</f>
        <v>Nitra, k.ú. Dolné Krškany</v>
      </c>
      <c r="G133" s="33"/>
      <c r="H133" s="33"/>
      <c r="I133" s="28" t="s">
        <v>19</v>
      </c>
      <c r="J133" s="59" t="str">
        <f>IF(J14="","",J14)</f>
        <v>17. 5. 2022</v>
      </c>
      <c r="K133" s="33"/>
      <c r="L133" s="46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</row>
    <row r="134" spans="1:65" s="2" customFormat="1" ht="6.95" customHeight="1">
      <c r="A134" s="33"/>
      <c r="B134" s="34"/>
      <c r="C134" s="33"/>
      <c r="D134" s="33"/>
      <c r="E134" s="33"/>
      <c r="F134" s="33"/>
      <c r="G134" s="33"/>
      <c r="H134" s="33"/>
      <c r="I134" s="33"/>
      <c r="J134" s="33"/>
      <c r="K134" s="33"/>
      <c r="L134" s="46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</row>
    <row r="135" spans="1:65" s="2" customFormat="1" ht="25.7" customHeight="1">
      <c r="A135" s="33"/>
      <c r="B135" s="34"/>
      <c r="C135" s="28" t="s">
        <v>21</v>
      </c>
      <c r="D135" s="33"/>
      <c r="E135" s="33"/>
      <c r="F135" s="26" t="str">
        <f>E17</f>
        <v>Mesto Nitra, Štefánikova tr.60/80, 950 06 Nitra</v>
      </c>
      <c r="G135" s="33"/>
      <c r="H135" s="33"/>
      <c r="I135" s="28" t="s">
        <v>27</v>
      </c>
      <c r="J135" s="31" t="str">
        <f>E23</f>
        <v>A+D Projekta, s.r.o, Nitra</v>
      </c>
      <c r="K135" s="33"/>
      <c r="L135" s="46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</row>
    <row r="136" spans="1:65" s="2" customFormat="1" ht="15.2" customHeight="1">
      <c r="A136" s="33"/>
      <c r="B136" s="34"/>
      <c r="C136" s="28" t="s">
        <v>25</v>
      </c>
      <c r="D136" s="33"/>
      <c r="E136" s="33"/>
      <c r="F136" s="26" t="str">
        <f>IF(E20="","",E20)</f>
        <v>Vyplň údaj</v>
      </c>
      <c r="G136" s="33"/>
      <c r="H136" s="33"/>
      <c r="I136" s="28" t="s">
        <v>31</v>
      </c>
      <c r="J136" s="31" t="str">
        <f>E26</f>
        <v xml:space="preserve"> </v>
      </c>
      <c r="K136" s="33"/>
      <c r="L136" s="46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</row>
    <row r="137" spans="1:65" s="2" customFormat="1" ht="10.35" customHeight="1">
      <c r="A137" s="33"/>
      <c r="B137" s="34"/>
      <c r="C137" s="33"/>
      <c r="D137" s="33"/>
      <c r="E137" s="33"/>
      <c r="F137" s="33"/>
      <c r="G137" s="33"/>
      <c r="H137" s="33"/>
      <c r="I137" s="33"/>
      <c r="J137" s="33"/>
      <c r="K137" s="33"/>
      <c r="L137" s="46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</row>
    <row r="138" spans="1:65" s="11" customFormat="1" ht="29.25" customHeight="1">
      <c r="A138" s="132"/>
      <c r="B138" s="133"/>
      <c r="C138" s="134" t="s">
        <v>125</v>
      </c>
      <c r="D138" s="135" t="s">
        <v>59</v>
      </c>
      <c r="E138" s="135" t="s">
        <v>55</v>
      </c>
      <c r="F138" s="135" t="s">
        <v>56</v>
      </c>
      <c r="G138" s="135" t="s">
        <v>126</v>
      </c>
      <c r="H138" s="135" t="s">
        <v>127</v>
      </c>
      <c r="I138" s="135" t="s">
        <v>128</v>
      </c>
      <c r="J138" s="136" t="s">
        <v>102</v>
      </c>
      <c r="K138" s="137" t="s">
        <v>129</v>
      </c>
      <c r="L138" s="138"/>
      <c r="M138" s="66" t="s">
        <v>1</v>
      </c>
      <c r="N138" s="67" t="s">
        <v>38</v>
      </c>
      <c r="O138" s="67" t="s">
        <v>130</v>
      </c>
      <c r="P138" s="67" t="s">
        <v>131</v>
      </c>
      <c r="Q138" s="67" t="s">
        <v>132</v>
      </c>
      <c r="R138" s="67" t="s">
        <v>133</v>
      </c>
      <c r="S138" s="67" t="s">
        <v>134</v>
      </c>
      <c r="T138" s="68" t="s">
        <v>135</v>
      </c>
      <c r="U138" s="132"/>
      <c r="V138" s="132"/>
      <c r="W138" s="132"/>
      <c r="X138" s="132"/>
      <c r="Y138" s="132"/>
      <c r="Z138" s="132"/>
      <c r="AA138" s="132"/>
      <c r="AB138" s="132"/>
      <c r="AC138" s="132"/>
      <c r="AD138" s="132"/>
      <c r="AE138" s="132"/>
    </row>
    <row r="139" spans="1:65" s="2" customFormat="1" ht="22.9" customHeight="1">
      <c r="A139" s="33"/>
      <c r="B139" s="34"/>
      <c r="C139" s="73" t="s">
        <v>103</v>
      </c>
      <c r="D139" s="33"/>
      <c r="E139" s="33"/>
      <c r="F139" s="33"/>
      <c r="G139" s="33"/>
      <c r="H139" s="33"/>
      <c r="I139" s="33"/>
      <c r="J139" s="139">
        <f>BK139</f>
        <v>0</v>
      </c>
      <c r="K139" s="33"/>
      <c r="L139" s="34"/>
      <c r="M139" s="69"/>
      <c r="N139" s="60"/>
      <c r="O139" s="70"/>
      <c r="P139" s="140">
        <f>P140+P303+P431+P434</f>
        <v>0</v>
      </c>
      <c r="Q139" s="70"/>
      <c r="R139" s="140">
        <f>R140+R303+R431+R434</f>
        <v>150.1974506</v>
      </c>
      <c r="S139" s="70"/>
      <c r="T139" s="141">
        <f>T140+T303+T431+T434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T139" s="18" t="s">
        <v>73</v>
      </c>
      <c r="AU139" s="18" t="s">
        <v>104</v>
      </c>
      <c r="BK139" s="142">
        <f>BK140+BK303+BK431+BK434</f>
        <v>0</v>
      </c>
    </row>
    <row r="140" spans="1:65" s="12" customFormat="1" ht="25.9" customHeight="1">
      <c r="B140" s="143"/>
      <c r="D140" s="144" t="s">
        <v>73</v>
      </c>
      <c r="E140" s="145" t="s">
        <v>136</v>
      </c>
      <c r="F140" s="145" t="s">
        <v>137</v>
      </c>
      <c r="I140" s="146"/>
      <c r="J140" s="147">
        <f>BK140</f>
        <v>0</v>
      </c>
      <c r="L140" s="143"/>
      <c r="M140" s="148"/>
      <c r="N140" s="149"/>
      <c r="O140" s="149"/>
      <c r="P140" s="150">
        <f>P141+P174+P195+P238+P283+P301</f>
        <v>0</v>
      </c>
      <c r="Q140" s="149"/>
      <c r="R140" s="150">
        <f>R141+R174+R195+R238+R283+R301</f>
        <v>144.65387981999999</v>
      </c>
      <c r="S140" s="149"/>
      <c r="T140" s="151">
        <f>T141+T174+T195+T238+T283+T301</f>
        <v>0</v>
      </c>
      <c r="AR140" s="144" t="s">
        <v>81</v>
      </c>
      <c r="AT140" s="152" t="s">
        <v>73</v>
      </c>
      <c r="AU140" s="152" t="s">
        <v>74</v>
      </c>
      <c r="AY140" s="144" t="s">
        <v>138</v>
      </c>
      <c r="BK140" s="153">
        <f>BK141+BK174+BK195+BK238+BK283+BK301</f>
        <v>0</v>
      </c>
    </row>
    <row r="141" spans="1:65" s="12" customFormat="1" ht="22.9" customHeight="1">
      <c r="B141" s="143"/>
      <c r="D141" s="144" t="s">
        <v>73</v>
      </c>
      <c r="E141" s="154" t="s">
        <v>81</v>
      </c>
      <c r="F141" s="154" t="s">
        <v>139</v>
      </c>
      <c r="I141" s="146"/>
      <c r="J141" s="155">
        <f>BK141</f>
        <v>0</v>
      </c>
      <c r="L141" s="143"/>
      <c r="M141" s="148"/>
      <c r="N141" s="149"/>
      <c r="O141" s="149"/>
      <c r="P141" s="150">
        <f>SUM(P142:P173)</f>
        <v>0</v>
      </c>
      <c r="Q141" s="149"/>
      <c r="R141" s="150">
        <f>SUM(R142:R173)</f>
        <v>0</v>
      </c>
      <c r="S141" s="149"/>
      <c r="T141" s="151">
        <f>SUM(T142:T173)</f>
        <v>0</v>
      </c>
      <c r="AR141" s="144" t="s">
        <v>81</v>
      </c>
      <c r="AT141" s="152" t="s">
        <v>73</v>
      </c>
      <c r="AU141" s="152" t="s">
        <v>81</v>
      </c>
      <c r="AY141" s="144" t="s">
        <v>138</v>
      </c>
      <c r="BK141" s="153">
        <f>SUM(BK142:BK173)</f>
        <v>0</v>
      </c>
    </row>
    <row r="142" spans="1:65" s="2" customFormat="1" ht="33" customHeight="1">
      <c r="A142" s="33"/>
      <c r="B142" s="156"/>
      <c r="C142" s="157" t="s">
        <v>81</v>
      </c>
      <c r="D142" s="157" t="s">
        <v>140</v>
      </c>
      <c r="E142" s="158" t="s">
        <v>141</v>
      </c>
      <c r="F142" s="159" t="s">
        <v>142</v>
      </c>
      <c r="G142" s="160" t="s">
        <v>143</v>
      </c>
      <c r="H142" s="161">
        <v>51.052</v>
      </c>
      <c r="I142" s="162"/>
      <c r="J142" s="161">
        <f>ROUND(I142*H142,3)</f>
        <v>0</v>
      </c>
      <c r="K142" s="163"/>
      <c r="L142" s="34"/>
      <c r="M142" s="164" t="s">
        <v>1</v>
      </c>
      <c r="N142" s="165" t="s">
        <v>40</v>
      </c>
      <c r="O142" s="62"/>
      <c r="P142" s="166">
        <f>O142*H142</f>
        <v>0</v>
      </c>
      <c r="Q142" s="166">
        <v>0</v>
      </c>
      <c r="R142" s="166">
        <f>Q142*H142</f>
        <v>0</v>
      </c>
      <c r="S142" s="166">
        <v>0</v>
      </c>
      <c r="T142" s="167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144</v>
      </c>
      <c r="AT142" s="168" t="s">
        <v>140</v>
      </c>
      <c r="AU142" s="168" t="s">
        <v>87</v>
      </c>
      <c r="AY142" s="18" t="s">
        <v>138</v>
      </c>
      <c r="BE142" s="169">
        <f>IF(N142="základná",J142,0)</f>
        <v>0</v>
      </c>
      <c r="BF142" s="169">
        <f>IF(N142="znížená",J142,0)</f>
        <v>0</v>
      </c>
      <c r="BG142" s="169">
        <f>IF(N142="zákl. prenesená",J142,0)</f>
        <v>0</v>
      </c>
      <c r="BH142" s="169">
        <f>IF(N142="zníž. prenesená",J142,0)</f>
        <v>0</v>
      </c>
      <c r="BI142" s="169">
        <f>IF(N142="nulová",J142,0)</f>
        <v>0</v>
      </c>
      <c r="BJ142" s="18" t="s">
        <v>87</v>
      </c>
      <c r="BK142" s="170">
        <f>ROUND(I142*H142,3)</f>
        <v>0</v>
      </c>
      <c r="BL142" s="18" t="s">
        <v>144</v>
      </c>
      <c r="BM142" s="168" t="s">
        <v>87</v>
      </c>
    </row>
    <row r="143" spans="1:65" s="13" customFormat="1">
      <c r="B143" s="171"/>
      <c r="D143" s="172" t="s">
        <v>145</v>
      </c>
      <c r="E143" s="173" t="s">
        <v>1</v>
      </c>
      <c r="F143" s="174" t="s">
        <v>146</v>
      </c>
      <c r="H143" s="175">
        <v>15.552</v>
      </c>
      <c r="I143" s="176"/>
      <c r="L143" s="171"/>
      <c r="M143" s="177"/>
      <c r="N143" s="178"/>
      <c r="O143" s="178"/>
      <c r="P143" s="178"/>
      <c r="Q143" s="178"/>
      <c r="R143" s="178"/>
      <c r="S143" s="178"/>
      <c r="T143" s="179"/>
      <c r="AT143" s="173" t="s">
        <v>145</v>
      </c>
      <c r="AU143" s="173" t="s">
        <v>87</v>
      </c>
      <c r="AV143" s="13" t="s">
        <v>87</v>
      </c>
      <c r="AW143" s="13" t="s">
        <v>29</v>
      </c>
      <c r="AX143" s="13" t="s">
        <v>74</v>
      </c>
      <c r="AY143" s="173" t="s">
        <v>138</v>
      </c>
    </row>
    <row r="144" spans="1:65" s="13" customFormat="1">
      <c r="B144" s="171"/>
      <c r="D144" s="172" t="s">
        <v>145</v>
      </c>
      <c r="E144" s="173" t="s">
        <v>1</v>
      </c>
      <c r="F144" s="174" t="s">
        <v>147</v>
      </c>
      <c r="H144" s="175">
        <v>33.119999999999997</v>
      </c>
      <c r="I144" s="176"/>
      <c r="L144" s="171"/>
      <c r="M144" s="177"/>
      <c r="N144" s="178"/>
      <c r="O144" s="178"/>
      <c r="P144" s="178"/>
      <c r="Q144" s="178"/>
      <c r="R144" s="178"/>
      <c r="S144" s="178"/>
      <c r="T144" s="179"/>
      <c r="AT144" s="173" t="s">
        <v>145</v>
      </c>
      <c r="AU144" s="173" t="s">
        <v>87</v>
      </c>
      <c r="AV144" s="13" t="s">
        <v>87</v>
      </c>
      <c r="AW144" s="13" t="s">
        <v>29</v>
      </c>
      <c r="AX144" s="13" t="s">
        <v>74</v>
      </c>
      <c r="AY144" s="173" t="s">
        <v>138</v>
      </c>
    </row>
    <row r="145" spans="1:65" s="13" customFormat="1">
      <c r="B145" s="171"/>
      <c r="D145" s="172" t="s">
        <v>145</v>
      </c>
      <c r="E145" s="173" t="s">
        <v>1</v>
      </c>
      <c r="F145" s="174" t="s">
        <v>148</v>
      </c>
      <c r="H145" s="175">
        <v>2.38</v>
      </c>
      <c r="I145" s="176"/>
      <c r="L145" s="171"/>
      <c r="M145" s="177"/>
      <c r="N145" s="178"/>
      <c r="O145" s="178"/>
      <c r="P145" s="178"/>
      <c r="Q145" s="178"/>
      <c r="R145" s="178"/>
      <c r="S145" s="178"/>
      <c r="T145" s="179"/>
      <c r="AT145" s="173" t="s">
        <v>145</v>
      </c>
      <c r="AU145" s="173" t="s">
        <v>87</v>
      </c>
      <c r="AV145" s="13" t="s">
        <v>87</v>
      </c>
      <c r="AW145" s="13" t="s">
        <v>29</v>
      </c>
      <c r="AX145" s="13" t="s">
        <v>74</v>
      </c>
      <c r="AY145" s="173" t="s">
        <v>138</v>
      </c>
    </row>
    <row r="146" spans="1:65" s="14" customFormat="1">
      <c r="B146" s="180"/>
      <c r="D146" s="172" t="s">
        <v>145</v>
      </c>
      <c r="E146" s="181" t="s">
        <v>1</v>
      </c>
      <c r="F146" s="182" t="s">
        <v>149</v>
      </c>
      <c r="H146" s="183">
        <v>51.052</v>
      </c>
      <c r="I146" s="184"/>
      <c r="L146" s="180"/>
      <c r="M146" s="185"/>
      <c r="N146" s="186"/>
      <c r="O146" s="186"/>
      <c r="P146" s="186"/>
      <c r="Q146" s="186"/>
      <c r="R146" s="186"/>
      <c r="S146" s="186"/>
      <c r="T146" s="187"/>
      <c r="AT146" s="181" t="s">
        <v>145</v>
      </c>
      <c r="AU146" s="181" t="s">
        <v>87</v>
      </c>
      <c r="AV146" s="14" t="s">
        <v>144</v>
      </c>
      <c r="AW146" s="14" t="s">
        <v>29</v>
      </c>
      <c r="AX146" s="14" t="s">
        <v>81</v>
      </c>
      <c r="AY146" s="181" t="s">
        <v>138</v>
      </c>
    </row>
    <row r="147" spans="1:65" s="2" customFormat="1" ht="24.2" customHeight="1">
      <c r="A147" s="33"/>
      <c r="B147" s="156"/>
      <c r="C147" s="157" t="s">
        <v>87</v>
      </c>
      <c r="D147" s="157" t="s">
        <v>140</v>
      </c>
      <c r="E147" s="158" t="s">
        <v>150</v>
      </c>
      <c r="F147" s="159" t="s">
        <v>151</v>
      </c>
      <c r="G147" s="160" t="s">
        <v>143</v>
      </c>
      <c r="H147" s="161">
        <v>67.355999999999995</v>
      </c>
      <c r="I147" s="162"/>
      <c r="J147" s="161">
        <f>ROUND(I147*H147,3)</f>
        <v>0</v>
      </c>
      <c r="K147" s="163"/>
      <c r="L147" s="34"/>
      <c r="M147" s="164" t="s">
        <v>1</v>
      </c>
      <c r="N147" s="165" t="s">
        <v>40</v>
      </c>
      <c r="O147" s="62"/>
      <c r="P147" s="166">
        <f>O147*H147</f>
        <v>0</v>
      </c>
      <c r="Q147" s="166">
        <v>0</v>
      </c>
      <c r="R147" s="166">
        <f>Q147*H147</f>
        <v>0</v>
      </c>
      <c r="S147" s="166">
        <v>0</v>
      </c>
      <c r="T147" s="167">
        <f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144</v>
      </c>
      <c r="AT147" s="168" t="s">
        <v>140</v>
      </c>
      <c r="AU147" s="168" t="s">
        <v>87</v>
      </c>
      <c r="AY147" s="18" t="s">
        <v>138</v>
      </c>
      <c r="BE147" s="169">
        <f>IF(N147="základná",J147,0)</f>
        <v>0</v>
      </c>
      <c r="BF147" s="169">
        <f>IF(N147="znížená",J147,0)</f>
        <v>0</v>
      </c>
      <c r="BG147" s="169">
        <f>IF(N147="zákl. prenesená",J147,0)</f>
        <v>0</v>
      </c>
      <c r="BH147" s="169">
        <f>IF(N147="zníž. prenesená",J147,0)</f>
        <v>0</v>
      </c>
      <c r="BI147" s="169">
        <f>IF(N147="nulová",J147,0)</f>
        <v>0</v>
      </c>
      <c r="BJ147" s="18" t="s">
        <v>87</v>
      </c>
      <c r="BK147" s="170">
        <f>ROUND(I147*H147,3)</f>
        <v>0</v>
      </c>
      <c r="BL147" s="18" t="s">
        <v>144</v>
      </c>
      <c r="BM147" s="168" t="s">
        <v>144</v>
      </c>
    </row>
    <row r="148" spans="1:65" s="15" customFormat="1">
      <c r="B148" s="188"/>
      <c r="D148" s="172" t="s">
        <v>145</v>
      </c>
      <c r="E148" s="189" t="s">
        <v>1</v>
      </c>
      <c r="F148" s="190" t="s">
        <v>152</v>
      </c>
      <c r="H148" s="189" t="s">
        <v>1</v>
      </c>
      <c r="I148" s="191"/>
      <c r="L148" s="188"/>
      <c r="M148" s="192"/>
      <c r="N148" s="193"/>
      <c r="O148" s="193"/>
      <c r="P148" s="193"/>
      <c r="Q148" s="193"/>
      <c r="R148" s="193"/>
      <c r="S148" s="193"/>
      <c r="T148" s="194"/>
      <c r="AT148" s="189" t="s">
        <v>145</v>
      </c>
      <c r="AU148" s="189" t="s">
        <v>87</v>
      </c>
      <c r="AV148" s="15" t="s">
        <v>81</v>
      </c>
      <c r="AW148" s="15" t="s">
        <v>29</v>
      </c>
      <c r="AX148" s="15" t="s">
        <v>74</v>
      </c>
      <c r="AY148" s="189" t="s">
        <v>138</v>
      </c>
    </row>
    <row r="149" spans="1:65" s="13" customFormat="1">
      <c r="B149" s="171"/>
      <c r="D149" s="172" t="s">
        <v>145</v>
      </c>
      <c r="E149" s="173" t="s">
        <v>1</v>
      </c>
      <c r="F149" s="174" t="s">
        <v>153</v>
      </c>
      <c r="H149" s="175">
        <v>16.428000000000001</v>
      </c>
      <c r="I149" s="176"/>
      <c r="L149" s="171"/>
      <c r="M149" s="177"/>
      <c r="N149" s="178"/>
      <c r="O149" s="178"/>
      <c r="P149" s="178"/>
      <c r="Q149" s="178"/>
      <c r="R149" s="178"/>
      <c r="S149" s="178"/>
      <c r="T149" s="179"/>
      <c r="AT149" s="173" t="s">
        <v>145</v>
      </c>
      <c r="AU149" s="173" t="s">
        <v>87</v>
      </c>
      <c r="AV149" s="13" t="s">
        <v>87</v>
      </c>
      <c r="AW149" s="13" t="s">
        <v>29</v>
      </c>
      <c r="AX149" s="13" t="s">
        <v>74</v>
      </c>
      <c r="AY149" s="173" t="s">
        <v>138</v>
      </c>
    </row>
    <row r="150" spans="1:65" s="15" customFormat="1">
      <c r="B150" s="188"/>
      <c r="D150" s="172" t="s">
        <v>145</v>
      </c>
      <c r="E150" s="189" t="s">
        <v>1</v>
      </c>
      <c r="F150" s="190" t="s">
        <v>154</v>
      </c>
      <c r="H150" s="189" t="s">
        <v>1</v>
      </c>
      <c r="I150" s="191"/>
      <c r="L150" s="188"/>
      <c r="M150" s="192"/>
      <c r="N150" s="193"/>
      <c r="O150" s="193"/>
      <c r="P150" s="193"/>
      <c r="Q150" s="193"/>
      <c r="R150" s="193"/>
      <c r="S150" s="193"/>
      <c r="T150" s="194"/>
      <c r="AT150" s="189" t="s">
        <v>145</v>
      </c>
      <c r="AU150" s="189" t="s">
        <v>87</v>
      </c>
      <c r="AV150" s="15" t="s">
        <v>81</v>
      </c>
      <c r="AW150" s="15" t="s">
        <v>29</v>
      </c>
      <c r="AX150" s="15" t="s">
        <v>74</v>
      </c>
      <c r="AY150" s="189" t="s">
        <v>138</v>
      </c>
    </row>
    <row r="151" spans="1:65" s="13" customFormat="1">
      <c r="B151" s="171"/>
      <c r="D151" s="172" t="s">
        <v>145</v>
      </c>
      <c r="E151" s="173" t="s">
        <v>1</v>
      </c>
      <c r="F151" s="174" t="s">
        <v>155</v>
      </c>
      <c r="H151" s="175">
        <v>50.927999999999997</v>
      </c>
      <c r="I151" s="176"/>
      <c r="L151" s="171"/>
      <c r="M151" s="177"/>
      <c r="N151" s="178"/>
      <c r="O151" s="178"/>
      <c r="P151" s="178"/>
      <c r="Q151" s="178"/>
      <c r="R151" s="178"/>
      <c r="S151" s="178"/>
      <c r="T151" s="179"/>
      <c r="AT151" s="173" t="s">
        <v>145</v>
      </c>
      <c r="AU151" s="173" t="s">
        <v>87</v>
      </c>
      <c r="AV151" s="13" t="s">
        <v>87</v>
      </c>
      <c r="AW151" s="13" t="s">
        <v>29</v>
      </c>
      <c r="AX151" s="13" t="s">
        <v>74</v>
      </c>
      <c r="AY151" s="173" t="s">
        <v>138</v>
      </c>
    </row>
    <row r="152" spans="1:65" s="14" customFormat="1">
      <c r="B152" s="180"/>
      <c r="D152" s="172" t="s">
        <v>145</v>
      </c>
      <c r="E152" s="181" t="s">
        <v>1</v>
      </c>
      <c r="F152" s="182" t="s">
        <v>149</v>
      </c>
      <c r="H152" s="183">
        <v>67.355999999999995</v>
      </c>
      <c r="I152" s="184"/>
      <c r="L152" s="180"/>
      <c r="M152" s="185"/>
      <c r="N152" s="186"/>
      <c r="O152" s="186"/>
      <c r="P152" s="186"/>
      <c r="Q152" s="186"/>
      <c r="R152" s="186"/>
      <c r="S152" s="186"/>
      <c r="T152" s="187"/>
      <c r="AT152" s="181" t="s">
        <v>145</v>
      </c>
      <c r="AU152" s="181" t="s">
        <v>87</v>
      </c>
      <c r="AV152" s="14" t="s">
        <v>144</v>
      </c>
      <c r="AW152" s="14" t="s">
        <v>29</v>
      </c>
      <c r="AX152" s="14" t="s">
        <v>81</v>
      </c>
      <c r="AY152" s="181" t="s">
        <v>138</v>
      </c>
    </row>
    <row r="153" spans="1:65" s="2" customFormat="1" ht="21.75" customHeight="1">
      <c r="A153" s="33"/>
      <c r="B153" s="156"/>
      <c r="C153" s="157" t="s">
        <v>156</v>
      </c>
      <c r="D153" s="157" t="s">
        <v>140</v>
      </c>
      <c r="E153" s="158" t="s">
        <v>157</v>
      </c>
      <c r="F153" s="159" t="s">
        <v>158</v>
      </c>
      <c r="G153" s="160" t="s">
        <v>143</v>
      </c>
      <c r="H153" s="161">
        <v>10.885999999999999</v>
      </c>
      <c r="I153" s="162"/>
      <c r="J153" s="161">
        <f>ROUND(I153*H153,3)</f>
        <v>0</v>
      </c>
      <c r="K153" s="163"/>
      <c r="L153" s="34"/>
      <c r="M153" s="164" t="s">
        <v>1</v>
      </c>
      <c r="N153" s="165" t="s">
        <v>40</v>
      </c>
      <c r="O153" s="62"/>
      <c r="P153" s="166">
        <f>O153*H153</f>
        <v>0</v>
      </c>
      <c r="Q153" s="166">
        <v>0</v>
      </c>
      <c r="R153" s="166">
        <f>Q153*H153</f>
        <v>0</v>
      </c>
      <c r="S153" s="166">
        <v>0</v>
      </c>
      <c r="T153" s="167">
        <f>S153*H153</f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144</v>
      </c>
      <c r="AT153" s="168" t="s">
        <v>140</v>
      </c>
      <c r="AU153" s="168" t="s">
        <v>87</v>
      </c>
      <c r="AY153" s="18" t="s">
        <v>138</v>
      </c>
      <c r="BE153" s="169">
        <f>IF(N153="základná",J153,0)</f>
        <v>0</v>
      </c>
      <c r="BF153" s="169">
        <f>IF(N153="znížená",J153,0)</f>
        <v>0</v>
      </c>
      <c r="BG153" s="169">
        <f>IF(N153="zákl. prenesená",J153,0)</f>
        <v>0</v>
      </c>
      <c r="BH153" s="169">
        <f>IF(N153="zníž. prenesená",J153,0)</f>
        <v>0</v>
      </c>
      <c r="BI153" s="169">
        <f>IF(N153="nulová",J153,0)</f>
        <v>0</v>
      </c>
      <c r="BJ153" s="18" t="s">
        <v>87</v>
      </c>
      <c r="BK153" s="170">
        <f>ROUND(I153*H153,3)</f>
        <v>0</v>
      </c>
      <c r="BL153" s="18" t="s">
        <v>144</v>
      </c>
      <c r="BM153" s="168" t="s">
        <v>159</v>
      </c>
    </row>
    <row r="154" spans="1:65" s="15" customFormat="1">
      <c r="B154" s="188"/>
      <c r="D154" s="172" t="s">
        <v>145</v>
      </c>
      <c r="E154" s="189" t="s">
        <v>1</v>
      </c>
      <c r="F154" s="190" t="s">
        <v>160</v>
      </c>
      <c r="H154" s="189" t="s">
        <v>1</v>
      </c>
      <c r="I154" s="191"/>
      <c r="L154" s="188"/>
      <c r="M154" s="192"/>
      <c r="N154" s="193"/>
      <c r="O154" s="193"/>
      <c r="P154" s="193"/>
      <c r="Q154" s="193"/>
      <c r="R154" s="193"/>
      <c r="S154" s="193"/>
      <c r="T154" s="194"/>
      <c r="AT154" s="189" t="s">
        <v>145</v>
      </c>
      <c r="AU154" s="189" t="s">
        <v>87</v>
      </c>
      <c r="AV154" s="15" t="s">
        <v>81</v>
      </c>
      <c r="AW154" s="15" t="s">
        <v>29</v>
      </c>
      <c r="AX154" s="15" t="s">
        <v>74</v>
      </c>
      <c r="AY154" s="189" t="s">
        <v>138</v>
      </c>
    </row>
    <row r="155" spans="1:65" s="13" customFormat="1">
      <c r="B155" s="171"/>
      <c r="D155" s="172" t="s">
        <v>145</v>
      </c>
      <c r="E155" s="173" t="s">
        <v>1</v>
      </c>
      <c r="F155" s="174" t="s">
        <v>161</v>
      </c>
      <c r="H155" s="175">
        <v>1.48</v>
      </c>
      <c r="I155" s="176"/>
      <c r="L155" s="171"/>
      <c r="M155" s="177"/>
      <c r="N155" s="178"/>
      <c r="O155" s="178"/>
      <c r="P155" s="178"/>
      <c r="Q155" s="178"/>
      <c r="R155" s="178"/>
      <c r="S155" s="178"/>
      <c r="T155" s="179"/>
      <c r="AT155" s="173" t="s">
        <v>145</v>
      </c>
      <c r="AU155" s="173" t="s">
        <v>87</v>
      </c>
      <c r="AV155" s="13" t="s">
        <v>87</v>
      </c>
      <c r="AW155" s="13" t="s">
        <v>29</v>
      </c>
      <c r="AX155" s="13" t="s">
        <v>74</v>
      </c>
      <c r="AY155" s="173" t="s">
        <v>138</v>
      </c>
    </row>
    <row r="156" spans="1:65" s="13" customFormat="1">
      <c r="B156" s="171"/>
      <c r="D156" s="172" t="s">
        <v>145</v>
      </c>
      <c r="E156" s="173" t="s">
        <v>1</v>
      </c>
      <c r="F156" s="174" t="s">
        <v>162</v>
      </c>
      <c r="H156" s="175">
        <v>1.776</v>
      </c>
      <c r="I156" s="176"/>
      <c r="L156" s="171"/>
      <c r="M156" s="177"/>
      <c r="N156" s="178"/>
      <c r="O156" s="178"/>
      <c r="P156" s="178"/>
      <c r="Q156" s="178"/>
      <c r="R156" s="178"/>
      <c r="S156" s="178"/>
      <c r="T156" s="179"/>
      <c r="AT156" s="173" t="s">
        <v>145</v>
      </c>
      <c r="AU156" s="173" t="s">
        <v>87</v>
      </c>
      <c r="AV156" s="13" t="s">
        <v>87</v>
      </c>
      <c r="AW156" s="13" t="s">
        <v>29</v>
      </c>
      <c r="AX156" s="13" t="s">
        <v>74</v>
      </c>
      <c r="AY156" s="173" t="s">
        <v>138</v>
      </c>
    </row>
    <row r="157" spans="1:65" s="13" customFormat="1">
      <c r="B157" s="171"/>
      <c r="D157" s="172" t="s">
        <v>145</v>
      </c>
      <c r="E157" s="173" t="s">
        <v>1</v>
      </c>
      <c r="F157" s="174" t="s">
        <v>163</v>
      </c>
      <c r="H157" s="175">
        <v>3.4060000000000001</v>
      </c>
      <c r="I157" s="176"/>
      <c r="L157" s="171"/>
      <c r="M157" s="177"/>
      <c r="N157" s="178"/>
      <c r="O157" s="178"/>
      <c r="P157" s="178"/>
      <c r="Q157" s="178"/>
      <c r="R157" s="178"/>
      <c r="S157" s="178"/>
      <c r="T157" s="179"/>
      <c r="AT157" s="173" t="s">
        <v>145</v>
      </c>
      <c r="AU157" s="173" t="s">
        <v>87</v>
      </c>
      <c r="AV157" s="13" t="s">
        <v>87</v>
      </c>
      <c r="AW157" s="13" t="s">
        <v>29</v>
      </c>
      <c r="AX157" s="13" t="s">
        <v>74</v>
      </c>
      <c r="AY157" s="173" t="s">
        <v>138</v>
      </c>
    </row>
    <row r="158" spans="1:65" s="13" customFormat="1">
      <c r="B158" s="171"/>
      <c r="D158" s="172" t="s">
        <v>145</v>
      </c>
      <c r="E158" s="173" t="s">
        <v>1</v>
      </c>
      <c r="F158" s="174" t="s">
        <v>164</v>
      </c>
      <c r="H158" s="175">
        <v>2.9159999999999999</v>
      </c>
      <c r="I158" s="176"/>
      <c r="L158" s="171"/>
      <c r="M158" s="177"/>
      <c r="N158" s="178"/>
      <c r="O158" s="178"/>
      <c r="P158" s="178"/>
      <c r="Q158" s="178"/>
      <c r="R158" s="178"/>
      <c r="S158" s="178"/>
      <c r="T158" s="179"/>
      <c r="AT158" s="173" t="s">
        <v>145</v>
      </c>
      <c r="AU158" s="173" t="s">
        <v>87</v>
      </c>
      <c r="AV158" s="13" t="s">
        <v>87</v>
      </c>
      <c r="AW158" s="13" t="s">
        <v>29</v>
      </c>
      <c r="AX158" s="13" t="s">
        <v>74</v>
      </c>
      <c r="AY158" s="173" t="s">
        <v>138</v>
      </c>
    </row>
    <row r="159" spans="1:65" s="13" customFormat="1">
      <c r="B159" s="171"/>
      <c r="D159" s="172" t="s">
        <v>145</v>
      </c>
      <c r="E159" s="173" t="s">
        <v>1</v>
      </c>
      <c r="F159" s="174" t="s">
        <v>165</v>
      </c>
      <c r="H159" s="175">
        <v>1.3080000000000001</v>
      </c>
      <c r="I159" s="176"/>
      <c r="L159" s="171"/>
      <c r="M159" s="177"/>
      <c r="N159" s="178"/>
      <c r="O159" s="178"/>
      <c r="P159" s="178"/>
      <c r="Q159" s="178"/>
      <c r="R159" s="178"/>
      <c r="S159" s="178"/>
      <c r="T159" s="179"/>
      <c r="AT159" s="173" t="s">
        <v>145</v>
      </c>
      <c r="AU159" s="173" t="s">
        <v>87</v>
      </c>
      <c r="AV159" s="13" t="s">
        <v>87</v>
      </c>
      <c r="AW159" s="13" t="s">
        <v>29</v>
      </c>
      <c r="AX159" s="13" t="s">
        <v>74</v>
      </c>
      <c r="AY159" s="173" t="s">
        <v>138</v>
      </c>
    </row>
    <row r="160" spans="1:65" s="14" customFormat="1">
      <c r="B160" s="180"/>
      <c r="D160" s="172" t="s">
        <v>145</v>
      </c>
      <c r="E160" s="181" t="s">
        <v>1</v>
      </c>
      <c r="F160" s="182" t="s">
        <v>149</v>
      </c>
      <c r="H160" s="183">
        <v>10.885999999999999</v>
      </c>
      <c r="I160" s="184"/>
      <c r="L160" s="180"/>
      <c r="M160" s="185"/>
      <c r="N160" s="186"/>
      <c r="O160" s="186"/>
      <c r="P160" s="186"/>
      <c r="Q160" s="186"/>
      <c r="R160" s="186"/>
      <c r="S160" s="186"/>
      <c r="T160" s="187"/>
      <c r="AT160" s="181" t="s">
        <v>145</v>
      </c>
      <c r="AU160" s="181" t="s">
        <v>87</v>
      </c>
      <c r="AV160" s="14" t="s">
        <v>144</v>
      </c>
      <c r="AW160" s="14" t="s">
        <v>29</v>
      </c>
      <c r="AX160" s="14" t="s">
        <v>81</v>
      </c>
      <c r="AY160" s="181" t="s">
        <v>138</v>
      </c>
    </row>
    <row r="161" spans="1:65" s="2" customFormat="1" ht="37.9" customHeight="1">
      <c r="A161" s="33"/>
      <c r="B161" s="156"/>
      <c r="C161" s="157" t="s">
        <v>144</v>
      </c>
      <c r="D161" s="157" t="s">
        <v>140</v>
      </c>
      <c r="E161" s="158" t="s">
        <v>166</v>
      </c>
      <c r="F161" s="159" t="s">
        <v>167</v>
      </c>
      <c r="G161" s="160" t="s">
        <v>143</v>
      </c>
      <c r="H161" s="161">
        <v>13.606999999999999</v>
      </c>
      <c r="I161" s="162"/>
      <c r="J161" s="161">
        <f>ROUND(I161*H161,3)</f>
        <v>0</v>
      </c>
      <c r="K161" s="163"/>
      <c r="L161" s="34"/>
      <c r="M161" s="164" t="s">
        <v>1</v>
      </c>
      <c r="N161" s="165" t="s">
        <v>40</v>
      </c>
      <c r="O161" s="62"/>
      <c r="P161" s="166">
        <f>O161*H161</f>
        <v>0</v>
      </c>
      <c r="Q161" s="166">
        <v>0</v>
      </c>
      <c r="R161" s="166">
        <f>Q161*H161</f>
        <v>0</v>
      </c>
      <c r="S161" s="166">
        <v>0</v>
      </c>
      <c r="T161" s="167">
        <f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144</v>
      </c>
      <c r="AT161" s="168" t="s">
        <v>140</v>
      </c>
      <c r="AU161" s="168" t="s">
        <v>87</v>
      </c>
      <c r="AY161" s="18" t="s">
        <v>138</v>
      </c>
      <c r="BE161" s="169">
        <f>IF(N161="základná",J161,0)</f>
        <v>0</v>
      </c>
      <c r="BF161" s="169">
        <f>IF(N161="znížená",J161,0)</f>
        <v>0</v>
      </c>
      <c r="BG161" s="169">
        <f>IF(N161="zákl. prenesená",J161,0)</f>
        <v>0</v>
      </c>
      <c r="BH161" s="169">
        <f>IF(N161="zníž. prenesená",J161,0)</f>
        <v>0</v>
      </c>
      <c r="BI161" s="169">
        <f>IF(N161="nulová",J161,0)</f>
        <v>0</v>
      </c>
      <c r="BJ161" s="18" t="s">
        <v>87</v>
      </c>
      <c r="BK161" s="170">
        <f>ROUND(I161*H161,3)</f>
        <v>0</v>
      </c>
      <c r="BL161" s="18" t="s">
        <v>144</v>
      </c>
      <c r="BM161" s="168" t="s">
        <v>168</v>
      </c>
    </row>
    <row r="162" spans="1:65" s="2" customFormat="1" ht="24.2" customHeight="1">
      <c r="A162" s="33"/>
      <c r="B162" s="156"/>
      <c r="C162" s="157" t="s">
        <v>169</v>
      </c>
      <c r="D162" s="157" t="s">
        <v>140</v>
      </c>
      <c r="E162" s="158" t="s">
        <v>170</v>
      </c>
      <c r="F162" s="159" t="s">
        <v>171</v>
      </c>
      <c r="G162" s="160" t="s">
        <v>143</v>
      </c>
      <c r="H162" s="161">
        <v>39</v>
      </c>
      <c r="I162" s="162"/>
      <c r="J162" s="161">
        <f>ROUND(I162*H162,3)</f>
        <v>0</v>
      </c>
      <c r="K162" s="163"/>
      <c r="L162" s="34"/>
      <c r="M162" s="164" t="s">
        <v>1</v>
      </c>
      <c r="N162" s="165" t="s">
        <v>40</v>
      </c>
      <c r="O162" s="62"/>
      <c r="P162" s="166">
        <f>O162*H162</f>
        <v>0</v>
      </c>
      <c r="Q162" s="166">
        <v>0</v>
      </c>
      <c r="R162" s="166">
        <f>Q162*H162</f>
        <v>0</v>
      </c>
      <c r="S162" s="166">
        <v>0</v>
      </c>
      <c r="T162" s="167">
        <f>S162*H162</f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144</v>
      </c>
      <c r="AT162" s="168" t="s">
        <v>140</v>
      </c>
      <c r="AU162" s="168" t="s">
        <v>87</v>
      </c>
      <c r="AY162" s="18" t="s">
        <v>138</v>
      </c>
      <c r="BE162" s="169">
        <f>IF(N162="základná",J162,0)</f>
        <v>0</v>
      </c>
      <c r="BF162" s="169">
        <f>IF(N162="znížená",J162,0)</f>
        <v>0</v>
      </c>
      <c r="BG162" s="169">
        <f>IF(N162="zákl. prenesená",J162,0)</f>
        <v>0</v>
      </c>
      <c r="BH162" s="169">
        <f>IF(N162="zníž. prenesená",J162,0)</f>
        <v>0</v>
      </c>
      <c r="BI162" s="169">
        <f>IF(N162="nulová",J162,0)</f>
        <v>0</v>
      </c>
      <c r="BJ162" s="18" t="s">
        <v>87</v>
      </c>
      <c r="BK162" s="170">
        <f>ROUND(I162*H162,3)</f>
        <v>0</v>
      </c>
      <c r="BL162" s="18" t="s">
        <v>144</v>
      </c>
      <c r="BM162" s="168" t="s">
        <v>172</v>
      </c>
    </row>
    <row r="163" spans="1:65" s="15" customFormat="1">
      <c r="B163" s="188"/>
      <c r="D163" s="172" t="s">
        <v>145</v>
      </c>
      <c r="E163" s="189" t="s">
        <v>1</v>
      </c>
      <c r="F163" s="190" t="s">
        <v>173</v>
      </c>
      <c r="H163" s="189" t="s">
        <v>1</v>
      </c>
      <c r="I163" s="191"/>
      <c r="L163" s="188"/>
      <c r="M163" s="192"/>
      <c r="N163" s="193"/>
      <c r="O163" s="193"/>
      <c r="P163" s="193"/>
      <c r="Q163" s="193"/>
      <c r="R163" s="193"/>
      <c r="S163" s="193"/>
      <c r="T163" s="194"/>
      <c r="AT163" s="189" t="s">
        <v>145</v>
      </c>
      <c r="AU163" s="189" t="s">
        <v>87</v>
      </c>
      <c r="AV163" s="15" t="s">
        <v>81</v>
      </c>
      <c r="AW163" s="15" t="s">
        <v>29</v>
      </c>
      <c r="AX163" s="15" t="s">
        <v>74</v>
      </c>
      <c r="AY163" s="189" t="s">
        <v>138</v>
      </c>
    </row>
    <row r="164" spans="1:65" s="13" customFormat="1">
      <c r="B164" s="171"/>
      <c r="D164" s="172" t="s">
        <v>145</v>
      </c>
      <c r="E164" s="173" t="s">
        <v>1</v>
      </c>
      <c r="F164" s="174" t="s">
        <v>174</v>
      </c>
      <c r="H164" s="175">
        <v>39</v>
      </c>
      <c r="I164" s="176"/>
      <c r="L164" s="171"/>
      <c r="M164" s="177"/>
      <c r="N164" s="178"/>
      <c r="O164" s="178"/>
      <c r="P164" s="178"/>
      <c r="Q164" s="178"/>
      <c r="R164" s="178"/>
      <c r="S164" s="178"/>
      <c r="T164" s="179"/>
      <c r="AT164" s="173" t="s">
        <v>145</v>
      </c>
      <c r="AU164" s="173" t="s">
        <v>87</v>
      </c>
      <c r="AV164" s="13" t="s">
        <v>87</v>
      </c>
      <c r="AW164" s="13" t="s">
        <v>29</v>
      </c>
      <c r="AX164" s="13" t="s">
        <v>74</v>
      </c>
      <c r="AY164" s="173" t="s">
        <v>138</v>
      </c>
    </row>
    <row r="165" spans="1:65" s="14" customFormat="1">
      <c r="B165" s="180"/>
      <c r="D165" s="172" t="s">
        <v>145</v>
      </c>
      <c r="E165" s="181" t="s">
        <v>1</v>
      </c>
      <c r="F165" s="182" t="s">
        <v>149</v>
      </c>
      <c r="H165" s="183">
        <v>39</v>
      </c>
      <c r="I165" s="184"/>
      <c r="L165" s="180"/>
      <c r="M165" s="185"/>
      <c r="N165" s="186"/>
      <c r="O165" s="186"/>
      <c r="P165" s="186"/>
      <c r="Q165" s="186"/>
      <c r="R165" s="186"/>
      <c r="S165" s="186"/>
      <c r="T165" s="187"/>
      <c r="AT165" s="181" t="s">
        <v>145</v>
      </c>
      <c r="AU165" s="181" t="s">
        <v>87</v>
      </c>
      <c r="AV165" s="14" t="s">
        <v>144</v>
      </c>
      <c r="AW165" s="14" t="s">
        <v>29</v>
      </c>
      <c r="AX165" s="14" t="s">
        <v>81</v>
      </c>
      <c r="AY165" s="181" t="s">
        <v>138</v>
      </c>
    </row>
    <row r="166" spans="1:65" s="2" customFormat="1" ht="33" customHeight="1">
      <c r="A166" s="33"/>
      <c r="B166" s="156"/>
      <c r="C166" s="157" t="s">
        <v>159</v>
      </c>
      <c r="D166" s="157" t="s">
        <v>140</v>
      </c>
      <c r="E166" s="158" t="s">
        <v>175</v>
      </c>
      <c r="F166" s="159" t="s">
        <v>176</v>
      </c>
      <c r="G166" s="160" t="s">
        <v>143</v>
      </c>
      <c r="H166" s="161">
        <v>78.242000000000004</v>
      </c>
      <c r="I166" s="162"/>
      <c r="J166" s="161">
        <f>ROUND(I166*H166,3)</f>
        <v>0</v>
      </c>
      <c r="K166" s="163"/>
      <c r="L166" s="34"/>
      <c r="M166" s="164" t="s">
        <v>1</v>
      </c>
      <c r="N166" s="165" t="s">
        <v>40</v>
      </c>
      <c r="O166" s="62"/>
      <c r="P166" s="166">
        <f>O166*H166</f>
        <v>0</v>
      </c>
      <c r="Q166" s="166">
        <v>0</v>
      </c>
      <c r="R166" s="166">
        <f>Q166*H166</f>
        <v>0</v>
      </c>
      <c r="S166" s="166">
        <v>0</v>
      </c>
      <c r="T166" s="167">
        <f>S166*H166</f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144</v>
      </c>
      <c r="AT166" s="168" t="s">
        <v>140</v>
      </c>
      <c r="AU166" s="168" t="s">
        <v>87</v>
      </c>
      <c r="AY166" s="18" t="s">
        <v>138</v>
      </c>
      <c r="BE166" s="169">
        <f>IF(N166="základná",J166,0)</f>
        <v>0</v>
      </c>
      <c r="BF166" s="169">
        <f>IF(N166="znížená",J166,0)</f>
        <v>0</v>
      </c>
      <c r="BG166" s="169">
        <f>IF(N166="zákl. prenesená",J166,0)</f>
        <v>0</v>
      </c>
      <c r="BH166" s="169">
        <f>IF(N166="zníž. prenesená",J166,0)</f>
        <v>0</v>
      </c>
      <c r="BI166" s="169">
        <f>IF(N166="nulová",J166,0)</f>
        <v>0</v>
      </c>
      <c r="BJ166" s="18" t="s">
        <v>87</v>
      </c>
      <c r="BK166" s="170">
        <f>ROUND(I166*H166,3)</f>
        <v>0</v>
      </c>
      <c r="BL166" s="18" t="s">
        <v>144</v>
      </c>
      <c r="BM166" s="168" t="s">
        <v>177</v>
      </c>
    </row>
    <row r="167" spans="1:65" s="2" customFormat="1" ht="44.25" customHeight="1">
      <c r="A167" s="33"/>
      <c r="B167" s="156"/>
      <c r="C167" s="157" t="s">
        <v>178</v>
      </c>
      <c r="D167" s="157" t="s">
        <v>140</v>
      </c>
      <c r="E167" s="158" t="s">
        <v>179</v>
      </c>
      <c r="F167" s="159" t="s">
        <v>180</v>
      </c>
      <c r="G167" s="160" t="s">
        <v>143</v>
      </c>
      <c r="H167" s="161">
        <v>547.69399999999996</v>
      </c>
      <c r="I167" s="162"/>
      <c r="J167" s="161">
        <f>ROUND(I167*H167,3)</f>
        <v>0</v>
      </c>
      <c r="K167" s="163"/>
      <c r="L167" s="34"/>
      <c r="M167" s="164" t="s">
        <v>1</v>
      </c>
      <c r="N167" s="165" t="s">
        <v>40</v>
      </c>
      <c r="O167" s="62"/>
      <c r="P167" s="166">
        <f>O167*H167</f>
        <v>0</v>
      </c>
      <c r="Q167" s="166">
        <v>0</v>
      </c>
      <c r="R167" s="166">
        <f>Q167*H167</f>
        <v>0</v>
      </c>
      <c r="S167" s="166">
        <v>0</v>
      </c>
      <c r="T167" s="167">
        <f>S167*H167</f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144</v>
      </c>
      <c r="AT167" s="168" t="s">
        <v>140</v>
      </c>
      <c r="AU167" s="168" t="s">
        <v>87</v>
      </c>
      <c r="AY167" s="18" t="s">
        <v>138</v>
      </c>
      <c r="BE167" s="169">
        <f>IF(N167="základná",J167,0)</f>
        <v>0</v>
      </c>
      <c r="BF167" s="169">
        <f>IF(N167="znížená",J167,0)</f>
        <v>0</v>
      </c>
      <c r="BG167" s="169">
        <f>IF(N167="zákl. prenesená",J167,0)</f>
        <v>0</v>
      </c>
      <c r="BH167" s="169">
        <f>IF(N167="zníž. prenesená",J167,0)</f>
        <v>0</v>
      </c>
      <c r="BI167" s="169">
        <f>IF(N167="nulová",J167,0)</f>
        <v>0</v>
      </c>
      <c r="BJ167" s="18" t="s">
        <v>87</v>
      </c>
      <c r="BK167" s="170">
        <f>ROUND(I167*H167,3)</f>
        <v>0</v>
      </c>
      <c r="BL167" s="18" t="s">
        <v>144</v>
      </c>
      <c r="BM167" s="168" t="s">
        <v>181</v>
      </c>
    </row>
    <row r="168" spans="1:65" s="2" customFormat="1" ht="24.2" customHeight="1">
      <c r="A168" s="33"/>
      <c r="B168" s="156"/>
      <c r="C168" s="157" t="s">
        <v>182</v>
      </c>
      <c r="D168" s="157" t="s">
        <v>140</v>
      </c>
      <c r="E168" s="158" t="s">
        <v>183</v>
      </c>
      <c r="F168" s="159" t="s">
        <v>184</v>
      </c>
      <c r="G168" s="160" t="s">
        <v>185</v>
      </c>
      <c r="H168" s="161">
        <v>129.09899999999999</v>
      </c>
      <c r="I168" s="162"/>
      <c r="J168" s="161">
        <f>ROUND(I168*H168,3)</f>
        <v>0</v>
      </c>
      <c r="K168" s="163"/>
      <c r="L168" s="34"/>
      <c r="M168" s="164" t="s">
        <v>1</v>
      </c>
      <c r="N168" s="165" t="s">
        <v>40</v>
      </c>
      <c r="O168" s="62"/>
      <c r="P168" s="166">
        <f>O168*H168</f>
        <v>0</v>
      </c>
      <c r="Q168" s="166">
        <v>0</v>
      </c>
      <c r="R168" s="166">
        <f>Q168*H168</f>
        <v>0</v>
      </c>
      <c r="S168" s="166">
        <v>0</v>
      </c>
      <c r="T168" s="167">
        <f>S168*H168</f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8" t="s">
        <v>144</v>
      </c>
      <c r="AT168" s="168" t="s">
        <v>140</v>
      </c>
      <c r="AU168" s="168" t="s">
        <v>87</v>
      </c>
      <c r="AY168" s="18" t="s">
        <v>138</v>
      </c>
      <c r="BE168" s="169">
        <f>IF(N168="základná",J168,0)</f>
        <v>0</v>
      </c>
      <c r="BF168" s="169">
        <f>IF(N168="znížená",J168,0)</f>
        <v>0</v>
      </c>
      <c r="BG168" s="169">
        <f>IF(N168="zákl. prenesená",J168,0)</f>
        <v>0</v>
      </c>
      <c r="BH168" s="169">
        <f>IF(N168="zníž. prenesená",J168,0)</f>
        <v>0</v>
      </c>
      <c r="BI168" s="169">
        <f>IF(N168="nulová",J168,0)</f>
        <v>0</v>
      </c>
      <c r="BJ168" s="18" t="s">
        <v>87</v>
      </c>
      <c r="BK168" s="170">
        <f>ROUND(I168*H168,3)</f>
        <v>0</v>
      </c>
      <c r="BL168" s="18" t="s">
        <v>144</v>
      </c>
      <c r="BM168" s="168" t="s">
        <v>186</v>
      </c>
    </row>
    <row r="169" spans="1:65" s="2" customFormat="1" ht="21.75" customHeight="1">
      <c r="A169" s="33"/>
      <c r="B169" s="156"/>
      <c r="C169" s="157" t="s">
        <v>172</v>
      </c>
      <c r="D169" s="157" t="s">
        <v>140</v>
      </c>
      <c r="E169" s="158" t="s">
        <v>187</v>
      </c>
      <c r="F169" s="159" t="s">
        <v>188</v>
      </c>
      <c r="G169" s="160" t="s">
        <v>189</v>
      </c>
      <c r="H169" s="161">
        <v>255.26</v>
      </c>
      <c r="I169" s="162"/>
      <c r="J169" s="161">
        <f>ROUND(I169*H169,3)</f>
        <v>0</v>
      </c>
      <c r="K169" s="163"/>
      <c r="L169" s="34"/>
      <c r="M169" s="164" t="s">
        <v>1</v>
      </c>
      <c r="N169" s="165" t="s">
        <v>40</v>
      </c>
      <c r="O169" s="62"/>
      <c r="P169" s="166">
        <f>O169*H169</f>
        <v>0</v>
      </c>
      <c r="Q169" s="166">
        <v>0</v>
      </c>
      <c r="R169" s="166">
        <f>Q169*H169</f>
        <v>0</v>
      </c>
      <c r="S169" s="166">
        <v>0</v>
      </c>
      <c r="T169" s="167">
        <f>S169*H169</f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8" t="s">
        <v>144</v>
      </c>
      <c r="AT169" s="168" t="s">
        <v>140</v>
      </c>
      <c r="AU169" s="168" t="s">
        <v>87</v>
      </c>
      <c r="AY169" s="18" t="s">
        <v>138</v>
      </c>
      <c r="BE169" s="169">
        <f>IF(N169="základná",J169,0)</f>
        <v>0</v>
      </c>
      <c r="BF169" s="169">
        <f>IF(N169="znížená",J169,0)</f>
        <v>0</v>
      </c>
      <c r="BG169" s="169">
        <f>IF(N169="zákl. prenesená",J169,0)</f>
        <v>0</v>
      </c>
      <c r="BH169" s="169">
        <f>IF(N169="zníž. prenesená",J169,0)</f>
        <v>0</v>
      </c>
      <c r="BI169" s="169">
        <f>IF(N169="nulová",J169,0)</f>
        <v>0</v>
      </c>
      <c r="BJ169" s="18" t="s">
        <v>87</v>
      </c>
      <c r="BK169" s="170">
        <f>ROUND(I169*H169,3)</f>
        <v>0</v>
      </c>
      <c r="BL169" s="18" t="s">
        <v>144</v>
      </c>
      <c r="BM169" s="168" t="s">
        <v>7</v>
      </c>
    </row>
    <row r="170" spans="1:65" s="13" customFormat="1">
      <c r="B170" s="171"/>
      <c r="D170" s="172" t="s">
        <v>145</v>
      </c>
      <c r="E170" s="173" t="s">
        <v>1</v>
      </c>
      <c r="F170" s="174" t="s">
        <v>190</v>
      </c>
      <c r="H170" s="175">
        <v>77.760000000000005</v>
      </c>
      <c r="I170" s="176"/>
      <c r="L170" s="171"/>
      <c r="M170" s="177"/>
      <c r="N170" s="178"/>
      <c r="O170" s="178"/>
      <c r="P170" s="178"/>
      <c r="Q170" s="178"/>
      <c r="R170" s="178"/>
      <c r="S170" s="178"/>
      <c r="T170" s="179"/>
      <c r="AT170" s="173" t="s">
        <v>145</v>
      </c>
      <c r="AU170" s="173" t="s">
        <v>87</v>
      </c>
      <c r="AV170" s="13" t="s">
        <v>87</v>
      </c>
      <c r="AW170" s="13" t="s">
        <v>29</v>
      </c>
      <c r="AX170" s="13" t="s">
        <v>74</v>
      </c>
      <c r="AY170" s="173" t="s">
        <v>138</v>
      </c>
    </row>
    <row r="171" spans="1:65" s="13" customFormat="1">
      <c r="B171" s="171"/>
      <c r="D171" s="172" t="s">
        <v>145</v>
      </c>
      <c r="E171" s="173" t="s">
        <v>1</v>
      </c>
      <c r="F171" s="174" t="s">
        <v>191</v>
      </c>
      <c r="H171" s="175">
        <v>165.6</v>
      </c>
      <c r="I171" s="176"/>
      <c r="L171" s="171"/>
      <c r="M171" s="177"/>
      <c r="N171" s="178"/>
      <c r="O171" s="178"/>
      <c r="P171" s="178"/>
      <c r="Q171" s="178"/>
      <c r="R171" s="178"/>
      <c r="S171" s="178"/>
      <c r="T171" s="179"/>
      <c r="AT171" s="173" t="s">
        <v>145</v>
      </c>
      <c r="AU171" s="173" t="s">
        <v>87</v>
      </c>
      <c r="AV171" s="13" t="s">
        <v>87</v>
      </c>
      <c r="AW171" s="13" t="s">
        <v>29</v>
      </c>
      <c r="AX171" s="13" t="s">
        <v>74</v>
      </c>
      <c r="AY171" s="173" t="s">
        <v>138</v>
      </c>
    </row>
    <row r="172" spans="1:65" s="13" customFormat="1">
      <c r="B172" s="171"/>
      <c r="D172" s="172" t="s">
        <v>145</v>
      </c>
      <c r="E172" s="173" t="s">
        <v>1</v>
      </c>
      <c r="F172" s="174" t="s">
        <v>192</v>
      </c>
      <c r="H172" s="175">
        <v>11.9</v>
      </c>
      <c r="I172" s="176"/>
      <c r="L172" s="171"/>
      <c r="M172" s="177"/>
      <c r="N172" s="178"/>
      <c r="O172" s="178"/>
      <c r="P172" s="178"/>
      <c r="Q172" s="178"/>
      <c r="R172" s="178"/>
      <c r="S172" s="178"/>
      <c r="T172" s="179"/>
      <c r="AT172" s="173" t="s">
        <v>145</v>
      </c>
      <c r="AU172" s="173" t="s">
        <v>87</v>
      </c>
      <c r="AV172" s="13" t="s">
        <v>87</v>
      </c>
      <c r="AW172" s="13" t="s">
        <v>29</v>
      </c>
      <c r="AX172" s="13" t="s">
        <v>74</v>
      </c>
      <c r="AY172" s="173" t="s">
        <v>138</v>
      </c>
    </row>
    <row r="173" spans="1:65" s="14" customFormat="1">
      <c r="B173" s="180"/>
      <c r="D173" s="172" t="s">
        <v>145</v>
      </c>
      <c r="E173" s="181" t="s">
        <v>1</v>
      </c>
      <c r="F173" s="182" t="s">
        <v>149</v>
      </c>
      <c r="H173" s="183">
        <v>255.26</v>
      </c>
      <c r="I173" s="184"/>
      <c r="L173" s="180"/>
      <c r="M173" s="185"/>
      <c r="N173" s="186"/>
      <c r="O173" s="186"/>
      <c r="P173" s="186"/>
      <c r="Q173" s="186"/>
      <c r="R173" s="186"/>
      <c r="S173" s="186"/>
      <c r="T173" s="187"/>
      <c r="AT173" s="181" t="s">
        <v>145</v>
      </c>
      <c r="AU173" s="181" t="s">
        <v>87</v>
      </c>
      <c r="AV173" s="14" t="s">
        <v>144</v>
      </c>
      <c r="AW173" s="14" t="s">
        <v>29</v>
      </c>
      <c r="AX173" s="14" t="s">
        <v>81</v>
      </c>
      <c r="AY173" s="181" t="s">
        <v>138</v>
      </c>
    </row>
    <row r="174" spans="1:65" s="12" customFormat="1" ht="22.9" customHeight="1">
      <c r="B174" s="143"/>
      <c r="D174" s="144" t="s">
        <v>73</v>
      </c>
      <c r="E174" s="154" t="s">
        <v>87</v>
      </c>
      <c r="F174" s="154" t="s">
        <v>193</v>
      </c>
      <c r="I174" s="146"/>
      <c r="J174" s="155">
        <f>BK174</f>
        <v>0</v>
      </c>
      <c r="L174" s="143"/>
      <c r="M174" s="148"/>
      <c r="N174" s="149"/>
      <c r="O174" s="149"/>
      <c r="P174" s="150">
        <f>SUM(P175:P194)</f>
        <v>0</v>
      </c>
      <c r="Q174" s="149"/>
      <c r="R174" s="150">
        <f>SUM(R175:R194)</f>
        <v>42.247532759999991</v>
      </c>
      <c r="S174" s="149"/>
      <c r="T174" s="151">
        <f>SUM(T175:T194)</f>
        <v>0</v>
      </c>
      <c r="AR174" s="144" t="s">
        <v>81</v>
      </c>
      <c r="AT174" s="152" t="s">
        <v>73</v>
      </c>
      <c r="AU174" s="152" t="s">
        <v>81</v>
      </c>
      <c r="AY174" s="144" t="s">
        <v>138</v>
      </c>
      <c r="BK174" s="153">
        <f>SUM(BK175:BK194)</f>
        <v>0</v>
      </c>
    </row>
    <row r="175" spans="1:65" s="2" customFormat="1" ht="16.5" customHeight="1">
      <c r="A175" s="33"/>
      <c r="B175" s="156"/>
      <c r="C175" s="157" t="s">
        <v>194</v>
      </c>
      <c r="D175" s="157" t="s">
        <v>140</v>
      </c>
      <c r="E175" s="158" t="s">
        <v>195</v>
      </c>
      <c r="F175" s="159" t="s">
        <v>196</v>
      </c>
      <c r="G175" s="160" t="s">
        <v>143</v>
      </c>
      <c r="H175" s="161">
        <v>13.946999999999999</v>
      </c>
      <c r="I175" s="162"/>
      <c r="J175" s="161">
        <f>ROUND(I175*H175,3)</f>
        <v>0</v>
      </c>
      <c r="K175" s="163"/>
      <c r="L175" s="34"/>
      <c r="M175" s="164" t="s">
        <v>1</v>
      </c>
      <c r="N175" s="165" t="s">
        <v>40</v>
      </c>
      <c r="O175" s="62"/>
      <c r="P175" s="166">
        <f>O175*H175</f>
        <v>0</v>
      </c>
      <c r="Q175" s="166">
        <v>2.19407</v>
      </c>
      <c r="R175" s="166">
        <f>Q175*H175</f>
        <v>30.600694289999996</v>
      </c>
      <c r="S175" s="166">
        <v>0</v>
      </c>
      <c r="T175" s="167">
        <f>S175*H175</f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8" t="s">
        <v>144</v>
      </c>
      <c r="AT175" s="168" t="s">
        <v>140</v>
      </c>
      <c r="AU175" s="168" t="s">
        <v>87</v>
      </c>
      <c r="AY175" s="18" t="s">
        <v>138</v>
      </c>
      <c r="BE175" s="169">
        <f>IF(N175="základná",J175,0)</f>
        <v>0</v>
      </c>
      <c r="BF175" s="169">
        <f>IF(N175="znížená",J175,0)</f>
        <v>0</v>
      </c>
      <c r="BG175" s="169">
        <f>IF(N175="zákl. prenesená",J175,0)</f>
        <v>0</v>
      </c>
      <c r="BH175" s="169">
        <f>IF(N175="zníž. prenesená",J175,0)</f>
        <v>0</v>
      </c>
      <c r="BI175" s="169">
        <f>IF(N175="nulová",J175,0)</f>
        <v>0</v>
      </c>
      <c r="BJ175" s="18" t="s">
        <v>87</v>
      </c>
      <c r="BK175" s="170">
        <f>ROUND(I175*H175,3)</f>
        <v>0</v>
      </c>
      <c r="BL175" s="18" t="s">
        <v>144</v>
      </c>
      <c r="BM175" s="168" t="s">
        <v>197</v>
      </c>
    </row>
    <row r="176" spans="1:65" s="13" customFormat="1">
      <c r="B176" s="171"/>
      <c r="D176" s="172" t="s">
        <v>145</v>
      </c>
      <c r="E176" s="173" t="s">
        <v>1</v>
      </c>
      <c r="F176" s="174" t="s">
        <v>198</v>
      </c>
      <c r="H176" s="175">
        <v>2.59</v>
      </c>
      <c r="I176" s="176"/>
      <c r="L176" s="171"/>
      <c r="M176" s="177"/>
      <c r="N176" s="178"/>
      <c r="O176" s="178"/>
      <c r="P176" s="178"/>
      <c r="Q176" s="178"/>
      <c r="R176" s="178"/>
      <c r="S176" s="178"/>
      <c r="T176" s="179"/>
      <c r="AT176" s="173" t="s">
        <v>145</v>
      </c>
      <c r="AU176" s="173" t="s">
        <v>87</v>
      </c>
      <c r="AV176" s="13" t="s">
        <v>87</v>
      </c>
      <c r="AW176" s="13" t="s">
        <v>29</v>
      </c>
      <c r="AX176" s="13" t="s">
        <v>74</v>
      </c>
      <c r="AY176" s="173" t="s">
        <v>138</v>
      </c>
    </row>
    <row r="177" spans="1:65" s="13" customFormat="1">
      <c r="B177" s="171"/>
      <c r="D177" s="172" t="s">
        <v>145</v>
      </c>
      <c r="E177" s="173" t="s">
        <v>1</v>
      </c>
      <c r="F177" s="174" t="s">
        <v>199</v>
      </c>
      <c r="H177" s="175">
        <v>3.1080000000000001</v>
      </c>
      <c r="I177" s="176"/>
      <c r="L177" s="171"/>
      <c r="M177" s="177"/>
      <c r="N177" s="178"/>
      <c r="O177" s="178"/>
      <c r="P177" s="178"/>
      <c r="Q177" s="178"/>
      <c r="R177" s="178"/>
      <c r="S177" s="178"/>
      <c r="T177" s="179"/>
      <c r="AT177" s="173" t="s">
        <v>145</v>
      </c>
      <c r="AU177" s="173" t="s">
        <v>87</v>
      </c>
      <c r="AV177" s="13" t="s">
        <v>87</v>
      </c>
      <c r="AW177" s="13" t="s">
        <v>29</v>
      </c>
      <c r="AX177" s="13" t="s">
        <v>74</v>
      </c>
      <c r="AY177" s="173" t="s">
        <v>138</v>
      </c>
    </row>
    <row r="178" spans="1:65" s="13" customFormat="1">
      <c r="B178" s="171"/>
      <c r="D178" s="172" t="s">
        <v>145</v>
      </c>
      <c r="E178" s="173" t="s">
        <v>1</v>
      </c>
      <c r="F178" s="174" t="s">
        <v>200</v>
      </c>
      <c r="H178" s="175">
        <v>5.96</v>
      </c>
      <c r="I178" s="176"/>
      <c r="L178" s="171"/>
      <c r="M178" s="177"/>
      <c r="N178" s="178"/>
      <c r="O178" s="178"/>
      <c r="P178" s="178"/>
      <c r="Q178" s="178"/>
      <c r="R178" s="178"/>
      <c r="S178" s="178"/>
      <c r="T178" s="179"/>
      <c r="AT178" s="173" t="s">
        <v>145</v>
      </c>
      <c r="AU178" s="173" t="s">
        <v>87</v>
      </c>
      <c r="AV178" s="13" t="s">
        <v>87</v>
      </c>
      <c r="AW178" s="13" t="s">
        <v>29</v>
      </c>
      <c r="AX178" s="13" t="s">
        <v>74</v>
      </c>
      <c r="AY178" s="173" t="s">
        <v>138</v>
      </c>
    </row>
    <row r="179" spans="1:65" s="13" customFormat="1">
      <c r="B179" s="171"/>
      <c r="D179" s="172" t="s">
        <v>145</v>
      </c>
      <c r="E179" s="173" t="s">
        <v>1</v>
      </c>
      <c r="F179" s="174" t="s">
        <v>201</v>
      </c>
      <c r="H179" s="175">
        <v>2.2890000000000001</v>
      </c>
      <c r="I179" s="176"/>
      <c r="L179" s="171"/>
      <c r="M179" s="177"/>
      <c r="N179" s="178"/>
      <c r="O179" s="178"/>
      <c r="P179" s="178"/>
      <c r="Q179" s="178"/>
      <c r="R179" s="178"/>
      <c r="S179" s="178"/>
      <c r="T179" s="179"/>
      <c r="AT179" s="173" t="s">
        <v>145</v>
      </c>
      <c r="AU179" s="173" t="s">
        <v>87</v>
      </c>
      <c r="AV179" s="13" t="s">
        <v>87</v>
      </c>
      <c r="AW179" s="13" t="s">
        <v>29</v>
      </c>
      <c r="AX179" s="13" t="s">
        <v>74</v>
      </c>
      <c r="AY179" s="173" t="s">
        <v>138</v>
      </c>
    </row>
    <row r="180" spans="1:65" s="14" customFormat="1">
      <c r="B180" s="180"/>
      <c r="D180" s="172" t="s">
        <v>145</v>
      </c>
      <c r="E180" s="181" t="s">
        <v>1</v>
      </c>
      <c r="F180" s="182" t="s">
        <v>149</v>
      </c>
      <c r="H180" s="183">
        <v>13.946999999999999</v>
      </c>
      <c r="I180" s="184"/>
      <c r="L180" s="180"/>
      <c r="M180" s="185"/>
      <c r="N180" s="186"/>
      <c r="O180" s="186"/>
      <c r="P180" s="186"/>
      <c r="Q180" s="186"/>
      <c r="R180" s="186"/>
      <c r="S180" s="186"/>
      <c r="T180" s="187"/>
      <c r="AT180" s="181" t="s">
        <v>145</v>
      </c>
      <c r="AU180" s="181" t="s">
        <v>87</v>
      </c>
      <c r="AV180" s="14" t="s">
        <v>144</v>
      </c>
      <c r="AW180" s="14" t="s">
        <v>29</v>
      </c>
      <c r="AX180" s="14" t="s">
        <v>81</v>
      </c>
      <c r="AY180" s="181" t="s">
        <v>138</v>
      </c>
    </row>
    <row r="181" spans="1:65" s="2" customFormat="1" ht="24.2" customHeight="1">
      <c r="A181" s="33"/>
      <c r="B181" s="156"/>
      <c r="C181" s="157" t="s">
        <v>202</v>
      </c>
      <c r="D181" s="157" t="s">
        <v>140</v>
      </c>
      <c r="E181" s="158" t="s">
        <v>203</v>
      </c>
      <c r="F181" s="159" t="s">
        <v>204</v>
      </c>
      <c r="G181" s="160" t="s">
        <v>143</v>
      </c>
      <c r="H181" s="161">
        <v>5.1029999999999998</v>
      </c>
      <c r="I181" s="162"/>
      <c r="J181" s="161">
        <f>ROUND(I181*H181,3)</f>
        <v>0</v>
      </c>
      <c r="K181" s="163"/>
      <c r="L181" s="34"/>
      <c r="M181" s="164" t="s">
        <v>1</v>
      </c>
      <c r="N181" s="165" t="s">
        <v>40</v>
      </c>
      <c r="O181" s="62"/>
      <c r="P181" s="166">
        <f>O181*H181</f>
        <v>0</v>
      </c>
      <c r="Q181" s="166">
        <v>2.2151299999999998</v>
      </c>
      <c r="R181" s="166">
        <f>Q181*H181</f>
        <v>11.303808389999999</v>
      </c>
      <c r="S181" s="166">
        <v>0</v>
      </c>
      <c r="T181" s="167">
        <f>S181*H181</f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8" t="s">
        <v>144</v>
      </c>
      <c r="AT181" s="168" t="s">
        <v>140</v>
      </c>
      <c r="AU181" s="168" t="s">
        <v>87</v>
      </c>
      <c r="AY181" s="18" t="s">
        <v>138</v>
      </c>
      <c r="BE181" s="169">
        <f>IF(N181="základná",J181,0)</f>
        <v>0</v>
      </c>
      <c r="BF181" s="169">
        <f>IF(N181="znížená",J181,0)</f>
        <v>0</v>
      </c>
      <c r="BG181" s="169">
        <f>IF(N181="zákl. prenesená",J181,0)</f>
        <v>0</v>
      </c>
      <c r="BH181" s="169">
        <f>IF(N181="zníž. prenesená",J181,0)</f>
        <v>0</v>
      </c>
      <c r="BI181" s="169">
        <f>IF(N181="nulová",J181,0)</f>
        <v>0</v>
      </c>
      <c r="BJ181" s="18" t="s">
        <v>87</v>
      </c>
      <c r="BK181" s="170">
        <f>ROUND(I181*H181,3)</f>
        <v>0</v>
      </c>
      <c r="BL181" s="18" t="s">
        <v>144</v>
      </c>
      <c r="BM181" s="168" t="s">
        <v>205</v>
      </c>
    </row>
    <row r="182" spans="1:65" s="13" customFormat="1">
      <c r="B182" s="171"/>
      <c r="D182" s="172" t="s">
        <v>145</v>
      </c>
      <c r="E182" s="173" t="s">
        <v>1</v>
      </c>
      <c r="F182" s="174" t="s">
        <v>206</v>
      </c>
      <c r="H182" s="175">
        <v>5.1029999999999998</v>
      </c>
      <c r="I182" s="176"/>
      <c r="L182" s="171"/>
      <c r="M182" s="177"/>
      <c r="N182" s="178"/>
      <c r="O182" s="178"/>
      <c r="P182" s="178"/>
      <c r="Q182" s="178"/>
      <c r="R182" s="178"/>
      <c r="S182" s="178"/>
      <c r="T182" s="179"/>
      <c r="AT182" s="173" t="s">
        <v>145</v>
      </c>
      <c r="AU182" s="173" t="s">
        <v>87</v>
      </c>
      <c r="AV182" s="13" t="s">
        <v>87</v>
      </c>
      <c r="AW182" s="13" t="s">
        <v>29</v>
      </c>
      <c r="AX182" s="13" t="s">
        <v>74</v>
      </c>
      <c r="AY182" s="173" t="s">
        <v>138</v>
      </c>
    </row>
    <row r="183" spans="1:65" s="14" customFormat="1">
      <c r="B183" s="180"/>
      <c r="D183" s="172" t="s">
        <v>145</v>
      </c>
      <c r="E183" s="181" t="s">
        <v>1</v>
      </c>
      <c r="F183" s="182" t="s">
        <v>149</v>
      </c>
      <c r="H183" s="183">
        <v>5.1029999999999998</v>
      </c>
      <c r="I183" s="184"/>
      <c r="L183" s="180"/>
      <c r="M183" s="185"/>
      <c r="N183" s="186"/>
      <c r="O183" s="186"/>
      <c r="P183" s="186"/>
      <c r="Q183" s="186"/>
      <c r="R183" s="186"/>
      <c r="S183" s="186"/>
      <c r="T183" s="187"/>
      <c r="AT183" s="181" t="s">
        <v>145</v>
      </c>
      <c r="AU183" s="181" t="s">
        <v>87</v>
      </c>
      <c r="AV183" s="14" t="s">
        <v>144</v>
      </c>
      <c r="AW183" s="14" t="s">
        <v>29</v>
      </c>
      <c r="AX183" s="14" t="s">
        <v>81</v>
      </c>
      <c r="AY183" s="181" t="s">
        <v>138</v>
      </c>
    </row>
    <row r="184" spans="1:65" s="2" customFormat="1" ht="21.75" customHeight="1">
      <c r="A184" s="33"/>
      <c r="B184" s="156"/>
      <c r="C184" s="157" t="s">
        <v>207</v>
      </c>
      <c r="D184" s="157" t="s">
        <v>140</v>
      </c>
      <c r="E184" s="158" t="s">
        <v>208</v>
      </c>
      <c r="F184" s="159" t="s">
        <v>209</v>
      </c>
      <c r="G184" s="160" t="s">
        <v>189</v>
      </c>
      <c r="H184" s="161">
        <v>46.613999999999997</v>
      </c>
      <c r="I184" s="162"/>
      <c r="J184" s="161">
        <f>ROUND(I184*H184,3)</f>
        <v>0</v>
      </c>
      <c r="K184" s="163"/>
      <c r="L184" s="34"/>
      <c r="M184" s="164" t="s">
        <v>1</v>
      </c>
      <c r="N184" s="165" t="s">
        <v>40</v>
      </c>
      <c r="O184" s="62"/>
      <c r="P184" s="166">
        <f>O184*H184</f>
        <v>0</v>
      </c>
      <c r="Q184" s="166">
        <v>6.7000000000000002E-4</v>
      </c>
      <c r="R184" s="166">
        <f>Q184*H184</f>
        <v>3.123138E-2</v>
      </c>
      <c r="S184" s="166">
        <v>0</v>
      </c>
      <c r="T184" s="167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8" t="s">
        <v>144</v>
      </c>
      <c r="AT184" s="168" t="s">
        <v>140</v>
      </c>
      <c r="AU184" s="168" t="s">
        <v>87</v>
      </c>
      <c r="AY184" s="18" t="s">
        <v>138</v>
      </c>
      <c r="BE184" s="169">
        <f>IF(N184="základná",J184,0)</f>
        <v>0</v>
      </c>
      <c r="BF184" s="169">
        <f>IF(N184="znížená",J184,0)</f>
        <v>0</v>
      </c>
      <c r="BG184" s="169">
        <f>IF(N184="zákl. prenesená",J184,0)</f>
        <v>0</v>
      </c>
      <c r="BH184" s="169">
        <f>IF(N184="zníž. prenesená",J184,0)</f>
        <v>0</v>
      </c>
      <c r="BI184" s="169">
        <f>IF(N184="nulová",J184,0)</f>
        <v>0</v>
      </c>
      <c r="BJ184" s="18" t="s">
        <v>87</v>
      </c>
      <c r="BK184" s="170">
        <f>ROUND(I184*H184,3)</f>
        <v>0</v>
      </c>
      <c r="BL184" s="18" t="s">
        <v>144</v>
      </c>
      <c r="BM184" s="168" t="s">
        <v>210</v>
      </c>
    </row>
    <row r="185" spans="1:65" s="13" customFormat="1">
      <c r="B185" s="171"/>
      <c r="D185" s="172" t="s">
        <v>145</v>
      </c>
      <c r="E185" s="173" t="s">
        <v>1</v>
      </c>
      <c r="F185" s="174" t="s">
        <v>211</v>
      </c>
      <c r="H185" s="175">
        <v>11.04</v>
      </c>
      <c r="I185" s="176"/>
      <c r="L185" s="171"/>
      <c r="M185" s="177"/>
      <c r="N185" s="178"/>
      <c r="O185" s="178"/>
      <c r="P185" s="178"/>
      <c r="Q185" s="178"/>
      <c r="R185" s="178"/>
      <c r="S185" s="178"/>
      <c r="T185" s="179"/>
      <c r="AT185" s="173" t="s">
        <v>145</v>
      </c>
      <c r="AU185" s="173" t="s">
        <v>87</v>
      </c>
      <c r="AV185" s="13" t="s">
        <v>87</v>
      </c>
      <c r="AW185" s="13" t="s">
        <v>29</v>
      </c>
      <c r="AX185" s="13" t="s">
        <v>74</v>
      </c>
      <c r="AY185" s="173" t="s">
        <v>138</v>
      </c>
    </row>
    <row r="186" spans="1:65" s="13" customFormat="1">
      <c r="B186" s="171"/>
      <c r="D186" s="172" t="s">
        <v>145</v>
      </c>
      <c r="E186" s="173" t="s">
        <v>1</v>
      </c>
      <c r="F186" s="174" t="s">
        <v>212</v>
      </c>
      <c r="H186" s="175">
        <v>10.853999999999999</v>
      </c>
      <c r="I186" s="176"/>
      <c r="L186" s="171"/>
      <c r="M186" s="177"/>
      <c r="N186" s="178"/>
      <c r="O186" s="178"/>
      <c r="P186" s="178"/>
      <c r="Q186" s="178"/>
      <c r="R186" s="178"/>
      <c r="S186" s="178"/>
      <c r="T186" s="179"/>
      <c r="AT186" s="173" t="s">
        <v>145</v>
      </c>
      <c r="AU186" s="173" t="s">
        <v>87</v>
      </c>
      <c r="AV186" s="13" t="s">
        <v>87</v>
      </c>
      <c r="AW186" s="13" t="s">
        <v>29</v>
      </c>
      <c r="AX186" s="13" t="s">
        <v>74</v>
      </c>
      <c r="AY186" s="173" t="s">
        <v>138</v>
      </c>
    </row>
    <row r="187" spans="1:65" s="13" customFormat="1">
      <c r="B187" s="171"/>
      <c r="D187" s="172" t="s">
        <v>145</v>
      </c>
      <c r="E187" s="173" t="s">
        <v>1</v>
      </c>
      <c r="F187" s="174" t="s">
        <v>213</v>
      </c>
      <c r="H187" s="175">
        <v>7.11</v>
      </c>
      <c r="I187" s="176"/>
      <c r="L187" s="171"/>
      <c r="M187" s="177"/>
      <c r="N187" s="178"/>
      <c r="O187" s="178"/>
      <c r="P187" s="178"/>
      <c r="Q187" s="178"/>
      <c r="R187" s="178"/>
      <c r="S187" s="178"/>
      <c r="T187" s="179"/>
      <c r="AT187" s="173" t="s">
        <v>145</v>
      </c>
      <c r="AU187" s="173" t="s">
        <v>87</v>
      </c>
      <c r="AV187" s="13" t="s">
        <v>87</v>
      </c>
      <c r="AW187" s="13" t="s">
        <v>29</v>
      </c>
      <c r="AX187" s="13" t="s">
        <v>74</v>
      </c>
      <c r="AY187" s="173" t="s">
        <v>138</v>
      </c>
    </row>
    <row r="188" spans="1:65" s="13" customFormat="1">
      <c r="B188" s="171"/>
      <c r="D188" s="172" t="s">
        <v>145</v>
      </c>
      <c r="E188" s="173" t="s">
        <v>1</v>
      </c>
      <c r="F188" s="174" t="s">
        <v>214</v>
      </c>
      <c r="H188" s="175">
        <v>4.6500000000000004</v>
      </c>
      <c r="I188" s="176"/>
      <c r="L188" s="171"/>
      <c r="M188" s="177"/>
      <c r="N188" s="178"/>
      <c r="O188" s="178"/>
      <c r="P188" s="178"/>
      <c r="Q188" s="178"/>
      <c r="R188" s="178"/>
      <c r="S188" s="178"/>
      <c r="T188" s="179"/>
      <c r="AT188" s="173" t="s">
        <v>145</v>
      </c>
      <c r="AU188" s="173" t="s">
        <v>87</v>
      </c>
      <c r="AV188" s="13" t="s">
        <v>87</v>
      </c>
      <c r="AW188" s="13" t="s">
        <v>29</v>
      </c>
      <c r="AX188" s="13" t="s">
        <v>74</v>
      </c>
      <c r="AY188" s="173" t="s">
        <v>138</v>
      </c>
    </row>
    <row r="189" spans="1:65" s="13" customFormat="1">
      <c r="B189" s="171"/>
      <c r="D189" s="172" t="s">
        <v>145</v>
      </c>
      <c r="E189" s="173" t="s">
        <v>1</v>
      </c>
      <c r="F189" s="174" t="s">
        <v>215</v>
      </c>
      <c r="H189" s="175">
        <v>12.96</v>
      </c>
      <c r="I189" s="176"/>
      <c r="L189" s="171"/>
      <c r="M189" s="177"/>
      <c r="N189" s="178"/>
      <c r="O189" s="178"/>
      <c r="P189" s="178"/>
      <c r="Q189" s="178"/>
      <c r="R189" s="178"/>
      <c r="S189" s="178"/>
      <c r="T189" s="179"/>
      <c r="AT189" s="173" t="s">
        <v>145</v>
      </c>
      <c r="AU189" s="173" t="s">
        <v>87</v>
      </c>
      <c r="AV189" s="13" t="s">
        <v>87</v>
      </c>
      <c r="AW189" s="13" t="s">
        <v>29</v>
      </c>
      <c r="AX189" s="13" t="s">
        <v>74</v>
      </c>
      <c r="AY189" s="173" t="s">
        <v>138</v>
      </c>
    </row>
    <row r="190" spans="1:65" s="14" customFormat="1">
      <c r="B190" s="180"/>
      <c r="D190" s="172" t="s">
        <v>145</v>
      </c>
      <c r="E190" s="181" t="s">
        <v>1</v>
      </c>
      <c r="F190" s="182" t="s">
        <v>149</v>
      </c>
      <c r="H190" s="183">
        <v>46.613999999999997</v>
      </c>
      <c r="I190" s="184"/>
      <c r="L190" s="180"/>
      <c r="M190" s="185"/>
      <c r="N190" s="186"/>
      <c r="O190" s="186"/>
      <c r="P190" s="186"/>
      <c r="Q190" s="186"/>
      <c r="R190" s="186"/>
      <c r="S190" s="186"/>
      <c r="T190" s="187"/>
      <c r="AT190" s="181" t="s">
        <v>145</v>
      </c>
      <c r="AU190" s="181" t="s">
        <v>87</v>
      </c>
      <c r="AV190" s="14" t="s">
        <v>144</v>
      </c>
      <c r="AW190" s="14" t="s">
        <v>29</v>
      </c>
      <c r="AX190" s="14" t="s">
        <v>81</v>
      </c>
      <c r="AY190" s="181" t="s">
        <v>138</v>
      </c>
    </row>
    <row r="191" spans="1:65" s="2" customFormat="1" ht="21.75" customHeight="1">
      <c r="A191" s="33"/>
      <c r="B191" s="156"/>
      <c r="C191" s="157" t="s">
        <v>216</v>
      </c>
      <c r="D191" s="157" t="s">
        <v>140</v>
      </c>
      <c r="E191" s="158" t="s">
        <v>217</v>
      </c>
      <c r="F191" s="159" t="s">
        <v>218</v>
      </c>
      <c r="G191" s="160" t="s">
        <v>189</v>
      </c>
      <c r="H191" s="161">
        <v>46.613999999999997</v>
      </c>
      <c r="I191" s="162"/>
      <c r="J191" s="161">
        <f>ROUND(I191*H191,3)</f>
        <v>0</v>
      </c>
      <c r="K191" s="163"/>
      <c r="L191" s="34"/>
      <c r="M191" s="164" t="s">
        <v>1</v>
      </c>
      <c r="N191" s="165" t="s">
        <v>40</v>
      </c>
      <c r="O191" s="62"/>
      <c r="P191" s="166">
        <f>O191*H191</f>
        <v>0</v>
      </c>
      <c r="Q191" s="166">
        <v>0</v>
      </c>
      <c r="R191" s="166">
        <f>Q191*H191</f>
        <v>0</v>
      </c>
      <c r="S191" s="166">
        <v>0</v>
      </c>
      <c r="T191" s="167">
        <f>S191*H191</f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8" t="s">
        <v>144</v>
      </c>
      <c r="AT191" s="168" t="s">
        <v>140</v>
      </c>
      <c r="AU191" s="168" t="s">
        <v>87</v>
      </c>
      <c r="AY191" s="18" t="s">
        <v>138</v>
      </c>
      <c r="BE191" s="169">
        <f>IF(N191="základná",J191,0)</f>
        <v>0</v>
      </c>
      <c r="BF191" s="169">
        <f>IF(N191="znížená",J191,0)</f>
        <v>0</v>
      </c>
      <c r="BG191" s="169">
        <f>IF(N191="zákl. prenesená",J191,0)</f>
        <v>0</v>
      </c>
      <c r="BH191" s="169">
        <f>IF(N191="zníž. prenesená",J191,0)</f>
        <v>0</v>
      </c>
      <c r="BI191" s="169">
        <f>IF(N191="nulová",J191,0)</f>
        <v>0</v>
      </c>
      <c r="BJ191" s="18" t="s">
        <v>87</v>
      </c>
      <c r="BK191" s="170">
        <f>ROUND(I191*H191,3)</f>
        <v>0</v>
      </c>
      <c r="BL191" s="18" t="s">
        <v>144</v>
      </c>
      <c r="BM191" s="168" t="s">
        <v>219</v>
      </c>
    </row>
    <row r="192" spans="1:65" s="2" customFormat="1" ht="16.5" customHeight="1">
      <c r="A192" s="33"/>
      <c r="B192" s="156"/>
      <c r="C192" s="157" t="s">
        <v>220</v>
      </c>
      <c r="D192" s="157" t="s">
        <v>140</v>
      </c>
      <c r="E192" s="158" t="s">
        <v>221</v>
      </c>
      <c r="F192" s="159" t="s">
        <v>222</v>
      </c>
      <c r="G192" s="160" t="s">
        <v>185</v>
      </c>
      <c r="H192" s="161">
        <v>0.30599999999999999</v>
      </c>
      <c r="I192" s="162"/>
      <c r="J192" s="161">
        <f>ROUND(I192*H192,3)</f>
        <v>0</v>
      </c>
      <c r="K192" s="163"/>
      <c r="L192" s="34"/>
      <c r="M192" s="164" t="s">
        <v>1</v>
      </c>
      <c r="N192" s="165" t="s">
        <v>40</v>
      </c>
      <c r="O192" s="62"/>
      <c r="P192" s="166">
        <f>O192*H192</f>
        <v>0</v>
      </c>
      <c r="Q192" s="166">
        <v>1.01895</v>
      </c>
      <c r="R192" s="166">
        <f>Q192*H192</f>
        <v>0.31179869999999998</v>
      </c>
      <c r="S192" s="166">
        <v>0</v>
      </c>
      <c r="T192" s="167">
        <f>S192*H192</f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8" t="s">
        <v>144</v>
      </c>
      <c r="AT192" s="168" t="s">
        <v>140</v>
      </c>
      <c r="AU192" s="168" t="s">
        <v>87</v>
      </c>
      <c r="AY192" s="18" t="s">
        <v>138</v>
      </c>
      <c r="BE192" s="169">
        <f>IF(N192="základná",J192,0)</f>
        <v>0</v>
      </c>
      <c r="BF192" s="169">
        <f>IF(N192="znížená",J192,0)</f>
        <v>0</v>
      </c>
      <c r="BG192" s="169">
        <f>IF(N192="zákl. prenesená",J192,0)</f>
        <v>0</v>
      </c>
      <c r="BH192" s="169">
        <f>IF(N192="zníž. prenesená",J192,0)</f>
        <v>0</v>
      </c>
      <c r="BI192" s="169">
        <f>IF(N192="nulová",J192,0)</f>
        <v>0</v>
      </c>
      <c r="BJ192" s="18" t="s">
        <v>87</v>
      </c>
      <c r="BK192" s="170">
        <f>ROUND(I192*H192,3)</f>
        <v>0</v>
      </c>
      <c r="BL192" s="18" t="s">
        <v>144</v>
      </c>
      <c r="BM192" s="168" t="s">
        <v>223</v>
      </c>
    </row>
    <row r="193" spans="1:65" s="13" customFormat="1">
      <c r="B193" s="171"/>
      <c r="D193" s="172" t="s">
        <v>145</v>
      </c>
      <c r="E193" s="173" t="s">
        <v>1</v>
      </c>
      <c r="F193" s="174" t="s">
        <v>224</v>
      </c>
      <c r="H193" s="175">
        <v>0.30599999999999999</v>
      </c>
      <c r="I193" s="176"/>
      <c r="L193" s="171"/>
      <c r="M193" s="177"/>
      <c r="N193" s="178"/>
      <c r="O193" s="178"/>
      <c r="P193" s="178"/>
      <c r="Q193" s="178"/>
      <c r="R193" s="178"/>
      <c r="S193" s="178"/>
      <c r="T193" s="179"/>
      <c r="AT193" s="173" t="s">
        <v>145</v>
      </c>
      <c r="AU193" s="173" t="s">
        <v>87</v>
      </c>
      <c r="AV193" s="13" t="s">
        <v>87</v>
      </c>
      <c r="AW193" s="13" t="s">
        <v>29</v>
      </c>
      <c r="AX193" s="13" t="s">
        <v>74</v>
      </c>
      <c r="AY193" s="173" t="s">
        <v>138</v>
      </c>
    </row>
    <row r="194" spans="1:65" s="14" customFormat="1">
      <c r="B194" s="180"/>
      <c r="D194" s="172" t="s">
        <v>145</v>
      </c>
      <c r="E194" s="181" t="s">
        <v>1</v>
      </c>
      <c r="F194" s="182" t="s">
        <v>149</v>
      </c>
      <c r="H194" s="183">
        <v>0.30599999999999999</v>
      </c>
      <c r="I194" s="184"/>
      <c r="L194" s="180"/>
      <c r="M194" s="185"/>
      <c r="N194" s="186"/>
      <c r="O194" s="186"/>
      <c r="P194" s="186"/>
      <c r="Q194" s="186"/>
      <c r="R194" s="186"/>
      <c r="S194" s="186"/>
      <c r="T194" s="187"/>
      <c r="AT194" s="181" t="s">
        <v>145</v>
      </c>
      <c r="AU194" s="181" t="s">
        <v>87</v>
      </c>
      <c r="AV194" s="14" t="s">
        <v>144</v>
      </c>
      <c r="AW194" s="14" t="s">
        <v>29</v>
      </c>
      <c r="AX194" s="14" t="s">
        <v>81</v>
      </c>
      <c r="AY194" s="181" t="s">
        <v>138</v>
      </c>
    </row>
    <row r="195" spans="1:65" s="12" customFormat="1" ht="22.9" customHeight="1">
      <c r="B195" s="143"/>
      <c r="D195" s="144" t="s">
        <v>73</v>
      </c>
      <c r="E195" s="154" t="s">
        <v>156</v>
      </c>
      <c r="F195" s="154" t="s">
        <v>225</v>
      </c>
      <c r="I195" s="146"/>
      <c r="J195" s="155">
        <f>BK195</f>
        <v>0</v>
      </c>
      <c r="L195" s="143"/>
      <c r="M195" s="148"/>
      <c r="N195" s="149"/>
      <c r="O195" s="149"/>
      <c r="P195" s="150">
        <f>SUM(P196:P237)</f>
        <v>0</v>
      </c>
      <c r="Q195" s="149"/>
      <c r="R195" s="150">
        <f>SUM(R196:R237)</f>
        <v>29.455157310000001</v>
      </c>
      <c r="S195" s="149"/>
      <c r="T195" s="151">
        <f>SUM(T196:T237)</f>
        <v>0</v>
      </c>
      <c r="AR195" s="144" t="s">
        <v>81</v>
      </c>
      <c r="AT195" s="152" t="s">
        <v>73</v>
      </c>
      <c r="AU195" s="152" t="s">
        <v>81</v>
      </c>
      <c r="AY195" s="144" t="s">
        <v>138</v>
      </c>
      <c r="BK195" s="153">
        <f>SUM(BK196:BK237)</f>
        <v>0</v>
      </c>
    </row>
    <row r="196" spans="1:65" s="2" customFormat="1" ht="24.2" customHeight="1">
      <c r="A196" s="33"/>
      <c r="B196" s="156"/>
      <c r="C196" s="157" t="s">
        <v>226</v>
      </c>
      <c r="D196" s="157" t="s">
        <v>140</v>
      </c>
      <c r="E196" s="158" t="s">
        <v>227</v>
      </c>
      <c r="F196" s="159" t="s">
        <v>228</v>
      </c>
      <c r="G196" s="160" t="s">
        <v>143</v>
      </c>
      <c r="H196" s="161">
        <v>10.24</v>
      </c>
      <c r="I196" s="162"/>
      <c r="J196" s="161">
        <f>ROUND(I196*H196,3)</f>
        <v>0</v>
      </c>
      <c r="K196" s="163"/>
      <c r="L196" s="34"/>
      <c r="M196" s="164" t="s">
        <v>1</v>
      </c>
      <c r="N196" s="165" t="s">
        <v>40</v>
      </c>
      <c r="O196" s="62"/>
      <c r="P196" s="166">
        <f>O196*H196</f>
        <v>0</v>
      </c>
      <c r="Q196" s="166">
        <v>2.2119</v>
      </c>
      <c r="R196" s="166">
        <f>Q196*H196</f>
        <v>22.649856</v>
      </c>
      <c r="S196" s="166">
        <v>0</v>
      </c>
      <c r="T196" s="167">
        <f>S196*H196</f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8" t="s">
        <v>144</v>
      </c>
      <c r="AT196" s="168" t="s">
        <v>140</v>
      </c>
      <c r="AU196" s="168" t="s">
        <v>87</v>
      </c>
      <c r="AY196" s="18" t="s">
        <v>138</v>
      </c>
      <c r="BE196" s="169">
        <f>IF(N196="základná",J196,0)</f>
        <v>0</v>
      </c>
      <c r="BF196" s="169">
        <f>IF(N196="znížená",J196,0)</f>
        <v>0</v>
      </c>
      <c r="BG196" s="169">
        <f>IF(N196="zákl. prenesená",J196,0)</f>
        <v>0</v>
      </c>
      <c r="BH196" s="169">
        <f>IF(N196="zníž. prenesená",J196,0)</f>
        <v>0</v>
      </c>
      <c r="BI196" s="169">
        <f>IF(N196="nulová",J196,0)</f>
        <v>0</v>
      </c>
      <c r="BJ196" s="18" t="s">
        <v>87</v>
      </c>
      <c r="BK196" s="170">
        <f>ROUND(I196*H196,3)</f>
        <v>0</v>
      </c>
      <c r="BL196" s="18" t="s">
        <v>144</v>
      </c>
      <c r="BM196" s="168" t="s">
        <v>229</v>
      </c>
    </row>
    <row r="197" spans="1:65" s="13" customFormat="1">
      <c r="B197" s="171"/>
      <c r="D197" s="172" t="s">
        <v>145</v>
      </c>
      <c r="E197" s="173" t="s">
        <v>1</v>
      </c>
      <c r="F197" s="174" t="s">
        <v>230</v>
      </c>
      <c r="H197" s="175">
        <v>2.331</v>
      </c>
      <c r="I197" s="176"/>
      <c r="L197" s="171"/>
      <c r="M197" s="177"/>
      <c r="N197" s="178"/>
      <c r="O197" s="178"/>
      <c r="P197" s="178"/>
      <c r="Q197" s="178"/>
      <c r="R197" s="178"/>
      <c r="S197" s="178"/>
      <c r="T197" s="179"/>
      <c r="AT197" s="173" t="s">
        <v>145</v>
      </c>
      <c r="AU197" s="173" t="s">
        <v>87</v>
      </c>
      <c r="AV197" s="13" t="s">
        <v>87</v>
      </c>
      <c r="AW197" s="13" t="s">
        <v>29</v>
      </c>
      <c r="AX197" s="13" t="s">
        <v>74</v>
      </c>
      <c r="AY197" s="173" t="s">
        <v>138</v>
      </c>
    </row>
    <row r="198" spans="1:65" s="13" customFormat="1">
      <c r="B198" s="171"/>
      <c r="D198" s="172" t="s">
        <v>145</v>
      </c>
      <c r="E198" s="173" t="s">
        <v>1</v>
      </c>
      <c r="F198" s="174" t="s">
        <v>231</v>
      </c>
      <c r="H198" s="175">
        <v>7.9089999999999998</v>
      </c>
      <c r="I198" s="176"/>
      <c r="L198" s="171"/>
      <c r="M198" s="177"/>
      <c r="N198" s="178"/>
      <c r="O198" s="178"/>
      <c r="P198" s="178"/>
      <c r="Q198" s="178"/>
      <c r="R198" s="178"/>
      <c r="S198" s="178"/>
      <c r="T198" s="179"/>
      <c r="AT198" s="173" t="s">
        <v>145</v>
      </c>
      <c r="AU198" s="173" t="s">
        <v>87</v>
      </c>
      <c r="AV198" s="13" t="s">
        <v>87</v>
      </c>
      <c r="AW198" s="13" t="s">
        <v>29</v>
      </c>
      <c r="AX198" s="13" t="s">
        <v>74</v>
      </c>
      <c r="AY198" s="173" t="s">
        <v>138</v>
      </c>
    </row>
    <row r="199" spans="1:65" s="14" customFormat="1">
      <c r="B199" s="180"/>
      <c r="D199" s="172" t="s">
        <v>145</v>
      </c>
      <c r="E199" s="181" t="s">
        <v>1</v>
      </c>
      <c r="F199" s="182" t="s">
        <v>149</v>
      </c>
      <c r="H199" s="183">
        <v>10.24</v>
      </c>
      <c r="I199" s="184"/>
      <c r="L199" s="180"/>
      <c r="M199" s="185"/>
      <c r="N199" s="186"/>
      <c r="O199" s="186"/>
      <c r="P199" s="186"/>
      <c r="Q199" s="186"/>
      <c r="R199" s="186"/>
      <c r="S199" s="186"/>
      <c r="T199" s="187"/>
      <c r="AT199" s="181" t="s">
        <v>145</v>
      </c>
      <c r="AU199" s="181" t="s">
        <v>87</v>
      </c>
      <c r="AV199" s="14" t="s">
        <v>144</v>
      </c>
      <c r="AW199" s="14" t="s">
        <v>29</v>
      </c>
      <c r="AX199" s="14" t="s">
        <v>81</v>
      </c>
      <c r="AY199" s="181" t="s">
        <v>138</v>
      </c>
    </row>
    <row r="200" spans="1:65" s="2" customFormat="1" ht="24.2" customHeight="1">
      <c r="A200" s="33"/>
      <c r="B200" s="156"/>
      <c r="C200" s="157" t="s">
        <v>232</v>
      </c>
      <c r="D200" s="157" t="s">
        <v>140</v>
      </c>
      <c r="E200" s="158" t="s">
        <v>233</v>
      </c>
      <c r="F200" s="159" t="s">
        <v>234</v>
      </c>
      <c r="G200" s="160" t="s">
        <v>189</v>
      </c>
      <c r="H200" s="161">
        <v>96.126000000000005</v>
      </c>
      <c r="I200" s="162"/>
      <c r="J200" s="161">
        <f>ROUND(I200*H200,3)</f>
        <v>0</v>
      </c>
      <c r="K200" s="163"/>
      <c r="L200" s="34"/>
      <c r="M200" s="164" t="s">
        <v>1</v>
      </c>
      <c r="N200" s="165" t="s">
        <v>40</v>
      </c>
      <c r="O200" s="62"/>
      <c r="P200" s="166">
        <f>O200*H200</f>
        <v>0</v>
      </c>
      <c r="Q200" s="166">
        <v>1.5499999999999999E-3</v>
      </c>
      <c r="R200" s="166">
        <f>Q200*H200</f>
        <v>0.1489953</v>
      </c>
      <c r="S200" s="166">
        <v>0</v>
      </c>
      <c r="T200" s="167">
        <f>S200*H200</f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68" t="s">
        <v>144</v>
      </c>
      <c r="AT200" s="168" t="s">
        <v>140</v>
      </c>
      <c r="AU200" s="168" t="s">
        <v>87</v>
      </c>
      <c r="AY200" s="18" t="s">
        <v>138</v>
      </c>
      <c r="BE200" s="169">
        <f>IF(N200="základná",J200,0)</f>
        <v>0</v>
      </c>
      <c r="BF200" s="169">
        <f>IF(N200="znížená",J200,0)</f>
        <v>0</v>
      </c>
      <c r="BG200" s="169">
        <f>IF(N200="zákl. prenesená",J200,0)</f>
        <v>0</v>
      </c>
      <c r="BH200" s="169">
        <f>IF(N200="zníž. prenesená",J200,0)</f>
        <v>0</v>
      </c>
      <c r="BI200" s="169">
        <f>IF(N200="nulová",J200,0)</f>
        <v>0</v>
      </c>
      <c r="BJ200" s="18" t="s">
        <v>87</v>
      </c>
      <c r="BK200" s="170">
        <f>ROUND(I200*H200,3)</f>
        <v>0</v>
      </c>
      <c r="BL200" s="18" t="s">
        <v>144</v>
      </c>
      <c r="BM200" s="168" t="s">
        <v>235</v>
      </c>
    </row>
    <row r="201" spans="1:65" s="13" customFormat="1">
      <c r="B201" s="171"/>
      <c r="D201" s="172" t="s">
        <v>145</v>
      </c>
      <c r="E201" s="173" t="s">
        <v>1</v>
      </c>
      <c r="F201" s="174" t="s">
        <v>236</v>
      </c>
      <c r="H201" s="175">
        <v>22.347999999999999</v>
      </c>
      <c r="I201" s="176"/>
      <c r="L201" s="171"/>
      <c r="M201" s="177"/>
      <c r="N201" s="178"/>
      <c r="O201" s="178"/>
      <c r="P201" s="178"/>
      <c r="Q201" s="178"/>
      <c r="R201" s="178"/>
      <c r="S201" s="178"/>
      <c r="T201" s="179"/>
      <c r="AT201" s="173" t="s">
        <v>145</v>
      </c>
      <c r="AU201" s="173" t="s">
        <v>87</v>
      </c>
      <c r="AV201" s="13" t="s">
        <v>87</v>
      </c>
      <c r="AW201" s="13" t="s">
        <v>29</v>
      </c>
      <c r="AX201" s="13" t="s">
        <v>74</v>
      </c>
      <c r="AY201" s="173" t="s">
        <v>138</v>
      </c>
    </row>
    <row r="202" spans="1:65" s="13" customFormat="1">
      <c r="B202" s="171"/>
      <c r="D202" s="172" t="s">
        <v>145</v>
      </c>
      <c r="E202" s="173" t="s">
        <v>1</v>
      </c>
      <c r="F202" s="174" t="s">
        <v>237</v>
      </c>
      <c r="H202" s="175">
        <v>73.778000000000006</v>
      </c>
      <c r="I202" s="176"/>
      <c r="L202" s="171"/>
      <c r="M202" s="177"/>
      <c r="N202" s="178"/>
      <c r="O202" s="178"/>
      <c r="P202" s="178"/>
      <c r="Q202" s="178"/>
      <c r="R202" s="178"/>
      <c r="S202" s="178"/>
      <c r="T202" s="179"/>
      <c r="AT202" s="173" t="s">
        <v>145</v>
      </c>
      <c r="AU202" s="173" t="s">
        <v>87</v>
      </c>
      <c r="AV202" s="13" t="s">
        <v>87</v>
      </c>
      <c r="AW202" s="13" t="s">
        <v>29</v>
      </c>
      <c r="AX202" s="13" t="s">
        <v>74</v>
      </c>
      <c r="AY202" s="173" t="s">
        <v>138</v>
      </c>
    </row>
    <row r="203" spans="1:65" s="14" customFormat="1">
      <c r="B203" s="180"/>
      <c r="D203" s="172" t="s">
        <v>145</v>
      </c>
      <c r="E203" s="181" t="s">
        <v>1</v>
      </c>
      <c r="F203" s="182" t="s">
        <v>149</v>
      </c>
      <c r="H203" s="183">
        <v>96.126000000000005</v>
      </c>
      <c r="I203" s="184"/>
      <c r="L203" s="180"/>
      <c r="M203" s="185"/>
      <c r="N203" s="186"/>
      <c r="O203" s="186"/>
      <c r="P203" s="186"/>
      <c r="Q203" s="186"/>
      <c r="R203" s="186"/>
      <c r="S203" s="186"/>
      <c r="T203" s="187"/>
      <c r="AT203" s="181" t="s">
        <v>145</v>
      </c>
      <c r="AU203" s="181" t="s">
        <v>87</v>
      </c>
      <c r="AV203" s="14" t="s">
        <v>144</v>
      </c>
      <c r="AW203" s="14" t="s">
        <v>29</v>
      </c>
      <c r="AX203" s="14" t="s">
        <v>81</v>
      </c>
      <c r="AY203" s="181" t="s">
        <v>138</v>
      </c>
    </row>
    <row r="204" spans="1:65" s="2" customFormat="1" ht="24.2" customHeight="1">
      <c r="A204" s="33"/>
      <c r="B204" s="156"/>
      <c r="C204" s="157" t="s">
        <v>238</v>
      </c>
      <c r="D204" s="157" t="s">
        <v>140</v>
      </c>
      <c r="E204" s="158" t="s">
        <v>239</v>
      </c>
      <c r="F204" s="159" t="s">
        <v>240</v>
      </c>
      <c r="G204" s="160" t="s">
        <v>189</v>
      </c>
      <c r="H204" s="161">
        <v>96.126000000000005</v>
      </c>
      <c r="I204" s="162"/>
      <c r="J204" s="161">
        <f>ROUND(I204*H204,3)</f>
        <v>0</v>
      </c>
      <c r="K204" s="163"/>
      <c r="L204" s="34"/>
      <c r="M204" s="164" t="s">
        <v>1</v>
      </c>
      <c r="N204" s="165" t="s">
        <v>40</v>
      </c>
      <c r="O204" s="62"/>
      <c r="P204" s="166">
        <f>O204*H204</f>
        <v>0</v>
      </c>
      <c r="Q204" s="166">
        <v>0</v>
      </c>
      <c r="R204" s="166">
        <f>Q204*H204</f>
        <v>0</v>
      </c>
      <c r="S204" s="166">
        <v>0</v>
      </c>
      <c r="T204" s="167">
        <f>S204*H204</f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68" t="s">
        <v>144</v>
      </c>
      <c r="AT204" s="168" t="s">
        <v>140</v>
      </c>
      <c r="AU204" s="168" t="s">
        <v>87</v>
      </c>
      <c r="AY204" s="18" t="s">
        <v>138</v>
      </c>
      <c r="BE204" s="169">
        <f>IF(N204="základná",J204,0)</f>
        <v>0</v>
      </c>
      <c r="BF204" s="169">
        <f>IF(N204="znížená",J204,0)</f>
        <v>0</v>
      </c>
      <c r="BG204" s="169">
        <f>IF(N204="zákl. prenesená",J204,0)</f>
        <v>0</v>
      </c>
      <c r="BH204" s="169">
        <f>IF(N204="zníž. prenesená",J204,0)</f>
        <v>0</v>
      </c>
      <c r="BI204" s="169">
        <f>IF(N204="nulová",J204,0)</f>
        <v>0</v>
      </c>
      <c r="BJ204" s="18" t="s">
        <v>87</v>
      </c>
      <c r="BK204" s="170">
        <f>ROUND(I204*H204,3)</f>
        <v>0</v>
      </c>
      <c r="BL204" s="18" t="s">
        <v>144</v>
      </c>
      <c r="BM204" s="168" t="s">
        <v>241</v>
      </c>
    </row>
    <row r="205" spans="1:65" s="2" customFormat="1" ht="16.5" customHeight="1">
      <c r="A205" s="33"/>
      <c r="B205" s="156"/>
      <c r="C205" s="157" t="s">
        <v>242</v>
      </c>
      <c r="D205" s="157" t="s">
        <v>140</v>
      </c>
      <c r="E205" s="158" t="s">
        <v>243</v>
      </c>
      <c r="F205" s="159" t="s">
        <v>244</v>
      </c>
      <c r="G205" s="160" t="s">
        <v>185</v>
      </c>
      <c r="H205" s="161">
        <v>1.024</v>
      </c>
      <c r="I205" s="162"/>
      <c r="J205" s="161">
        <f>ROUND(I205*H205,3)</f>
        <v>0</v>
      </c>
      <c r="K205" s="163"/>
      <c r="L205" s="34"/>
      <c r="M205" s="164" t="s">
        <v>1</v>
      </c>
      <c r="N205" s="165" t="s">
        <v>40</v>
      </c>
      <c r="O205" s="62"/>
      <c r="P205" s="166">
        <f>O205*H205</f>
        <v>0</v>
      </c>
      <c r="Q205" s="166">
        <v>1.0152099999999999</v>
      </c>
      <c r="R205" s="166">
        <f>Q205*H205</f>
        <v>1.0395750399999999</v>
      </c>
      <c r="S205" s="166">
        <v>0</v>
      </c>
      <c r="T205" s="167">
        <f>S205*H205</f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68" t="s">
        <v>144</v>
      </c>
      <c r="AT205" s="168" t="s">
        <v>140</v>
      </c>
      <c r="AU205" s="168" t="s">
        <v>87</v>
      </c>
      <c r="AY205" s="18" t="s">
        <v>138</v>
      </c>
      <c r="BE205" s="169">
        <f>IF(N205="základná",J205,0)</f>
        <v>0</v>
      </c>
      <c r="BF205" s="169">
        <f>IF(N205="znížená",J205,0)</f>
        <v>0</v>
      </c>
      <c r="BG205" s="169">
        <f>IF(N205="zákl. prenesená",J205,0)</f>
        <v>0</v>
      </c>
      <c r="BH205" s="169">
        <f>IF(N205="zníž. prenesená",J205,0)</f>
        <v>0</v>
      </c>
      <c r="BI205" s="169">
        <f>IF(N205="nulová",J205,0)</f>
        <v>0</v>
      </c>
      <c r="BJ205" s="18" t="s">
        <v>87</v>
      </c>
      <c r="BK205" s="170">
        <f>ROUND(I205*H205,3)</f>
        <v>0</v>
      </c>
      <c r="BL205" s="18" t="s">
        <v>144</v>
      </c>
      <c r="BM205" s="168" t="s">
        <v>245</v>
      </c>
    </row>
    <row r="206" spans="1:65" s="13" customFormat="1">
      <c r="B206" s="171"/>
      <c r="D206" s="172" t="s">
        <v>145</v>
      </c>
      <c r="E206" s="173" t="s">
        <v>1</v>
      </c>
      <c r="F206" s="174" t="s">
        <v>246</v>
      </c>
      <c r="H206" s="175">
        <v>1.024</v>
      </c>
      <c r="I206" s="176"/>
      <c r="L206" s="171"/>
      <c r="M206" s="177"/>
      <c r="N206" s="178"/>
      <c r="O206" s="178"/>
      <c r="P206" s="178"/>
      <c r="Q206" s="178"/>
      <c r="R206" s="178"/>
      <c r="S206" s="178"/>
      <c r="T206" s="179"/>
      <c r="AT206" s="173" t="s">
        <v>145</v>
      </c>
      <c r="AU206" s="173" t="s">
        <v>87</v>
      </c>
      <c r="AV206" s="13" t="s">
        <v>87</v>
      </c>
      <c r="AW206" s="13" t="s">
        <v>29</v>
      </c>
      <c r="AX206" s="13" t="s">
        <v>74</v>
      </c>
      <c r="AY206" s="173" t="s">
        <v>138</v>
      </c>
    </row>
    <row r="207" spans="1:65" s="14" customFormat="1">
      <c r="B207" s="180"/>
      <c r="D207" s="172" t="s">
        <v>145</v>
      </c>
      <c r="E207" s="181" t="s">
        <v>1</v>
      </c>
      <c r="F207" s="182" t="s">
        <v>149</v>
      </c>
      <c r="H207" s="183">
        <v>1.024</v>
      </c>
      <c r="I207" s="184"/>
      <c r="L207" s="180"/>
      <c r="M207" s="185"/>
      <c r="N207" s="186"/>
      <c r="O207" s="186"/>
      <c r="P207" s="186"/>
      <c r="Q207" s="186"/>
      <c r="R207" s="186"/>
      <c r="S207" s="186"/>
      <c r="T207" s="187"/>
      <c r="AT207" s="181" t="s">
        <v>145</v>
      </c>
      <c r="AU207" s="181" t="s">
        <v>87</v>
      </c>
      <c r="AV207" s="14" t="s">
        <v>144</v>
      </c>
      <c r="AW207" s="14" t="s">
        <v>29</v>
      </c>
      <c r="AX207" s="14" t="s">
        <v>81</v>
      </c>
      <c r="AY207" s="181" t="s">
        <v>138</v>
      </c>
    </row>
    <row r="208" spans="1:65" s="2" customFormat="1" ht="24.2" customHeight="1">
      <c r="A208" s="33"/>
      <c r="B208" s="156"/>
      <c r="C208" s="157" t="s">
        <v>247</v>
      </c>
      <c r="D208" s="157" t="s">
        <v>140</v>
      </c>
      <c r="E208" s="158" t="s">
        <v>248</v>
      </c>
      <c r="F208" s="159" t="s">
        <v>249</v>
      </c>
      <c r="G208" s="160" t="s">
        <v>250</v>
      </c>
      <c r="H208" s="161">
        <v>1</v>
      </c>
      <c r="I208" s="162"/>
      <c r="J208" s="161">
        <f>ROUND(I208*H208,3)</f>
        <v>0</v>
      </c>
      <c r="K208" s="163"/>
      <c r="L208" s="34"/>
      <c r="M208" s="164" t="s">
        <v>1</v>
      </c>
      <c r="N208" s="165" t="s">
        <v>40</v>
      </c>
      <c r="O208" s="62"/>
      <c r="P208" s="166">
        <f>O208*H208</f>
        <v>0</v>
      </c>
      <c r="Q208" s="166">
        <v>1.4919999999999999E-2</v>
      </c>
      <c r="R208" s="166">
        <f>Q208*H208</f>
        <v>1.4919999999999999E-2</v>
      </c>
      <c r="S208" s="166">
        <v>0</v>
      </c>
      <c r="T208" s="167">
        <f>S208*H208</f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68" t="s">
        <v>144</v>
      </c>
      <c r="AT208" s="168" t="s">
        <v>140</v>
      </c>
      <c r="AU208" s="168" t="s">
        <v>87</v>
      </c>
      <c r="AY208" s="18" t="s">
        <v>138</v>
      </c>
      <c r="BE208" s="169">
        <f>IF(N208="základná",J208,0)</f>
        <v>0</v>
      </c>
      <c r="BF208" s="169">
        <f>IF(N208="znížená",J208,0)</f>
        <v>0</v>
      </c>
      <c r="BG208" s="169">
        <f>IF(N208="zákl. prenesená",J208,0)</f>
        <v>0</v>
      </c>
      <c r="BH208" s="169">
        <f>IF(N208="zníž. prenesená",J208,0)</f>
        <v>0</v>
      </c>
      <c r="BI208" s="169">
        <f>IF(N208="nulová",J208,0)</f>
        <v>0</v>
      </c>
      <c r="BJ208" s="18" t="s">
        <v>87</v>
      </c>
      <c r="BK208" s="170">
        <f>ROUND(I208*H208,3)</f>
        <v>0</v>
      </c>
      <c r="BL208" s="18" t="s">
        <v>144</v>
      </c>
      <c r="BM208" s="168" t="s">
        <v>251</v>
      </c>
    </row>
    <row r="209" spans="1:65" s="2" customFormat="1" ht="33" customHeight="1">
      <c r="A209" s="33"/>
      <c r="B209" s="156"/>
      <c r="C209" s="157" t="s">
        <v>252</v>
      </c>
      <c r="D209" s="157" t="s">
        <v>140</v>
      </c>
      <c r="E209" s="158" t="s">
        <v>253</v>
      </c>
      <c r="F209" s="159" t="s">
        <v>254</v>
      </c>
      <c r="G209" s="160" t="s">
        <v>143</v>
      </c>
      <c r="H209" s="161">
        <v>1.5680000000000001</v>
      </c>
      <c r="I209" s="162"/>
      <c r="J209" s="161">
        <f>ROUND(I209*H209,3)</f>
        <v>0</v>
      </c>
      <c r="K209" s="163"/>
      <c r="L209" s="34"/>
      <c r="M209" s="164" t="s">
        <v>1</v>
      </c>
      <c r="N209" s="165" t="s">
        <v>40</v>
      </c>
      <c r="O209" s="62"/>
      <c r="P209" s="166">
        <f>O209*H209</f>
        <v>0</v>
      </c>
      <c r="Q209" s="166">
        <v>2.2968799999999998</v>
      </c>
      <c r="R209" s="166">
        <f>Q209*H209</f>
        <v>3.60150784</v>
      </c>
      <c r="S209" s="166">
        <v>0</v>
      </c>
      <c r="T209" s="167">
        <f>S209*H209</f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68" t="s">
        <v>144</v>
      </c>
      <c r="AT209" s="168" t="s">
        <v>140</v>
      </c>
      <c r="AU209" s="168" t="s">
        <v>87</v>
      </c>
      <c r="AY209" s="18" t="s">
        <v>138</v>
      </c>
      <c r="BE209" s="169">
        <f>IF(N209="základná",J209,0)</f>
        <v>0</v>
      </c>
      <c r="BF209" s="169">
        <f>IF(N209="znížená",J209,0)</f>
        <v>0</v>
      </c>
      <c r="BG209" s="169">
        <f>IF(N209="zákl. prenesená",J209,0)</f>
        <v>0</v>
      </c>
      <c r="BH209" s="169">
        <f>IF(N209="zníž. prenesená",J209,0)</f>
        <v>0</v>
      </c>
      <c r="BI209" s="169">
        <f>IF(N209="nulová",J209,0)</f>
        <v>0</v>
      </c>
      <c r="BJ209" s="18" t="s">
        <v>87</v>
      </c>
      <c r="BK209" s="170">
        <f>ROUND(I209*H209,3)</f>
        <v>0</v>
      </c>
      <c r="BL209" s="18" t="s">
        <v>144</v>
      </c>
      <c r="BM209" s="168" t="s">
        <v>255</v>
      </c>
    </row>
    <row r="210" spans="1:65" s="13" customFormat="1">
      <c r="B210" s="171"/>
      <c r="D210" s="172" t="s">
        <v>145</v>
      </c>
      <c r="E210" s="173" t="s">
        <v>1</v>
      </c>
      <c r="F210" s="174" t="s">
        <v>256</v>
      </c>
      <c r="H210" s="175">
        <v>1.5680000000000001</v>
      </c>
      <c r="I210" s="176"/>
      <c r="L210" s="171"/>
      <c r="M210" s="177"/>
      <c r="N210" s="178"/>
      <c r="O210" s="178"/>
      <c r="P210" s="178"/>
      <c r="Q210" s="178"/>
      <c r="R210" s="178"/>
      <c r="S210" s="178"/>
      <c r="T210" s="179"/>
      <c r="AT210" s="173" t="s">
        <v>145</v>
      </c>
      <c r="AU210" s="173" t="s">
        <v>87</v>
      </c>
      <c r="AV210" s="13" t="s">
        <v>87</v>
      </c>
      <c r="AW210" s="13" t="s">
        <v>29</v>
      </c>
      <c r="AX210" s="13" t="s">
        <v>74</v>
      </c>
      <c r="AY210" s="173" t="s">
        <v>138</v>
      </c>
    </row>
    <row r="211" spans="1:65" s="14" customFormat="1">
      <c r="B211" s="180"/>
      <c r="D211" s="172" t="s">
        <v>145</v>
      </c>
      <c r="E211" s="181" t="s">
        <v>1</v>
      </c>
      <c r="F211" s="182" t="s">
        <v>149</v>
      </c>
      <c r="H211" s="183">
        <v>1.5680000000000001</v>
      </c>
      <c r="I211" s="184"/>
      <c r="L211" s="180"/>
      <c r="M211" s="185"/>
      <c r="N211" s="186"/>
      <c r="O211" s="186"/>
      <c r="P211" s="186"/>
      <c r="Q211" s="186"/>
      <c r="R211" s="186"/>
      <c r="S211" s="186"/>
      <c r="T211" s="187"/>
      <c r="AT211" s="181" t="s">
        <v>145</v>
      </c>
      <c r="AU211" s="181" t="s">
        <v>87</v>
      </c>
      <c r="AV211" s="14" t="s">
        <v>144</v>
      </c>
      <c r="AW211" s="14" t="s">
        <v>29</v>
      </c>
      <c r="AX211" s="14" t="s">
        <v>81</v>
      </c>
      <c r="AY211" s="181" t="s">
        <v>138</v>
      </c>
    </row>
    <row r="212" spans="1:65" s="2" customFormat="1" ht="24.2" customHeight="1">
      <c r="A212" s="33"/>
      <c r="B212" s="156"/>
      <c r="C212" s="157" t="s">
        <v>257</v>
      </c>
      <c r="D212" s="157" t="s">
        <v>140</v>
      </c>
      <c r="E212" s="158" t="s">
        <v>258</v>
      </c>
      <c r="F212" s="159" t="s">
        <v>259</v>
      </c>
      <c r="G212" s="160" t="s">
        <v>185</v>
      </c>
      <c r="H212" s="161">
        <v>0.23799999999999999</v>
      </c>
      <c r="I212" s="162"/>
      <c r="J212" s="161">
        <f>ROUND(I212*H212,3)</f>
        <v>0</v>
      </c>
      <c r="K212" s="163"/>
      <c r="L212" s="34"/>
      <c r="M212" s="164" t="s">
        <v>1</v>
      </c>
      <c r="N212" s="165" t="s">
        <v>40</v>
      </c>
      <c r="O212" s="62"/>
      <c r="P212" s="166">
        <f>O212*H212</f>
        <v>0</v>
      </c>
      <c r="Q212" s="166">
        <v>1.01953</v>
      </c>
      <c r="R212" s="166">
        <f>Q212*H212</f>
        <v>0.24264814000000001</v>
      </c>
      <c r="S212" s="166">
        <v>0</v>
      </c>
      <c r="T212" s="167">
        <f>S212*H212</f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68" t="s">
        <v>144</v>
      </c>
      <c r="AT212" s="168" t="s">
        <v>140</v>
      </c>
      <c r="AU212" s="168" t="s">
        <v>87</v>
      </c>
      <c r="AY212" s="18" t="s">
        <v>138</v>
      </c>
      <c r="BE212" s="169">
        <f>IF(N212="základná",J212,0)</f>
        <v>0</v>
      </c>
      <c r="BF212" s="169">
        <f>IF(N212="znížená",J212,0)</f>
        <v>0</v>
      </c>
      <c r="BG212" s="169">
        <f>IF(N212="zákl. prenesená",J212,0)</f>
        <v>0</v>
      </c>
      <c r="BH212" s="169">
        <f>IF(N212="zníž. prenesená",J212,0)</f>
        <v>0</v>
      </c>
      <c r="BI212" s="169">
        <f>IF(N212="nulová",J212,0)</f>
        <v>0</v>
      </c>
      <c r="BJ212" s="18" t="s">
        <v>87</v>
      </c>
      <c r="BK212" s="170">
        <f>ROUND(I212*H212,3)</f>
        <v>0</v>
      </c>
      <c r="BL212" s="18" t="s">
        <v>144</v>
      </c>
      <c r="BM212" s="168" t="s">
        <v>260</v>
      </c>
    </row>
    <row r="213" spans="1:65" s="13" customFormat="1">
      <c r="B213" s="171"/>
      <c r="D213" s="172" t="s">
        <v>145</v>
      </c>
      <c r="E213" s="173" t="s">
        <v>1</v>
      </c>
      <c r="F213" s="174" t="s">
        <v>261</v>
      </c>
      <c r="H213" s="175">
        <v>0.23799999999999999</v>
      </c>
      <c r="I213" s="176"/>
      <c r="L213" s="171"/>
      <c r="M213" s="177"/>
      <c r="N213" s="178"/>
      <c r="O213" s="178"/>
      <c r="P213" s="178"/>
      <c r="Q213" s="178"/>
      <c r="R213" s="178"/>
      <c r="S213" s="178"/>
      <c r="T213" s="179"/>
      <c r="AT213" s="173" t="s">
        <v>145</v>
      </c>
      <c r="AU213" s="173" t="s">
        <v>87</v>
      </c>
      <c r="AV213" s="13" t="s">
        <v>87</v>
      </c>
      <c r="AW213" s="13" t="s">
        <v>29</v>
      </c>
      <c r="AX213" s="13" t="s">
        <v>74</v>
      </c>
      <c r="AY213" s="173" t="s">
        <v>138</v>
      </c>
    </row>
    <row r="214" spans="1:65" s="14" customFormat="1">
      <c r="B214" s="180"/>
      <c r="D214" s="172" t="s">
        <v>145</v>
      </c>
      <c r="E214" s="181" t="s">
        <v>1</v>
      </c>
      <c r="F214" s="182" t="s">
        <v>149</v>
      </c>
      <c r="H214" s="183">
        <v>0.23799999999999999</v>
      </c>
      <c r="I214" s="184"/>
      <c r="L214" s="180"/>
      <c r="M214" s="185"/>
      <c r="N214" s="186"/>
      <c r="O214" s="186"/>
      <c r="P214" s="186"/>
      <c r="Q214" s="186"/>
      <c r="R214" s="186"/>
      <c r="S214" s="186"/>
      <c r="T214" s="187"/>
      <c r="AT214" s="181" t="s">
        <v>145</v>
      </c>
      <c r="AU214" s="181" t="s">
        <v>87</v>
      </c>
      <c r="AV214" s="14" t="s">
        <v>144</v>
      </c>
      <c r="AW214" s="14" t="s">
        <v>29</v>
      </c>
      <c r="AX214" s="14" t="s">
        <v>81</v>
      </c>
      <c r="AY214" s="181" t="s">
        <v>138</v>
      </c>
    </row>
    <row r="215" spans="1:65" s="2" customFormat="1" ht="24.2" customHeight="1">
      <c r="A215" s="33"/>
      <c r="B215" s="156"/>
      <c r="C215" s="157" t="s">
        <v>262</v>
      </c>
      <c r="D215" s="157" t="s">
        <v>140</v>
      </c>
      <c r="E215" s="158" t="s">
        <v>263</v>
      </c>
      <c r="F215" s="159" t="s">
        <v>264</v>
      </c>
      <c r="G215" s="160" t="s">
        <v>189</v>
      </c>
      <c r="H215" s="161">
        <v>20.911999999999999</v>
      </c>
      <c r="I215" s="162"/>
      <c r="J215" s="161">
        <f>ROUND(I215*H215,3)</f>
        <v>0</v>
      </c>
      <c r="K215" s="163"/>
      <c r="L215" s="34"/>
      <c r="M215" s="164" t="s">
        <v>1</v>
      </c>
      <c r="N215" s="165" t="s">
        <v>40</v>
      </c>
      <c r="O215" s="62"/>
      <c r="P215" s="166">
        <f>O215*H215</f>
        <v>0</v>
      </c>
      <c r="Q215" s="166">
        <v>2.9199999999999999E-3</v>
      </c>
      <c r="R215" s="166">
        <f>Q215*H215</f>
        <v>6.1063039999999992E-2</v>
      </c>
      <c r="S215" s="166">
        <v>0</v>
      </c>
      <c r="T215" s="167">
        <f>S215*H215</f>
        <v>0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68" t="s">
        <v>144</v>
      </c>
      <c r="AT215" s="168" t="s">
        <v>140</v>
      </c>
      <c r="AU215" s="168" t="s">
        <v>87</v>
      </c>
      <c r="AY215" s="18" t="s">
        <v>138</v>
      </c>
      <c r="BE215" s="169">
        <f>IF(N215="základná",J215,0)</f>
        <v>0</v>
      </c>
      <c r="BF215" s="169">
        <f>IF(N215="znížená",J215,0)</f>
        <v>0</v>
      </c>
      <c r="BG215" s="169">
        <f>IF(N215="zákl. prenesená",J215,0)</f>
        <v>0</v>
      </c>
      <c r="BH215" s="169">
        <f>IF(N215="zníž. prenesená",J215,0)</f>
        <v>0</v>
      </c>
      <c r="BI215" s="169">
        <f>IF(N215="nulová",J215,0)</f>
        <v>0</v>
      </c>
      <c r="BJ215" s="18" t="s">
        <v>87</v>
      </c>
      <c r="BK215" s="170">
        <f>ROUND(I215*H215,3)</f>
        <v>0</v>
      </c>
      <c r="BL215" s="18" t="s">
        <v>144</v>
      </c>
      <c r="BM215" s="168" t="s">
        <v>265</v>
      </c>
    </row>
    <row r="216" spans="1:65" s="13" customFormat="1">
      <c r="B216" s="171"/>
      <c r="D216" s="172" t="s">
        <v>145</v>
      </c>
      <c r="E216" s="173" t="s">
        <v>1</v>
      </c>
      <c r="F216" s="174" t="s">
        <v>266</v>
      </c>
      <c r="H216" s="175">
        <v>20.911999999999999</v>
      </c>
      <c r="I216" s="176"/>
      <c r="L216" s="171"/>
      <c r="M216" s="177"/>
      <c r="N216" s="178"/>
      <c r="O216" s="178"/>
      <c r="P216" s="178"/>
      <c r="Q216" s="178"/>
      <c r="R216" s="178"/>
      <c r="S216" s="178"/>
      <c r="T216" s="179"/>
      <c r="AT216" s="173" t="s">
        <v>145</v>
      </c>
      <c r="AU216" s="173" t="s">
        <v>87</v>
      </c>
      <c r="AV216" s="13" t="s">
        <v>87</v>
      </c>
      <c r="AW216" s="13" t="s">
        <v>29</v>
      </c>
      <c r="AX216" s="13" t="s">
        <v>74</v>
      </c>
      <c r="AY216" s="173" t="s">
        <v>138</v>
      </c>
    </row>
    <row r="217" spans="1:65" s="14" customFormat="1">
      <c r="B217" s="180"/>
      <c r="D217" s="172" t="s">
        <v>145</v>
      </c>
      <c r="E217" s="181" t="s">
        <v>1</v>
      </c>
      <c r="F217" s="182" t="s">
        <v>149</v>
      </c>
      <c r="H217" s="183">
        <v>20.911999999999999</v>
      </c>
      <c r="I217" s="184"/>
      <c r="L217" s="180"/>
      <c r="M217" s="185"/>
      <c r="N217" s="186"/>
      <c r="O217" s="186"/>
      <c r="P217" s="186"/>
      <c r="Q217" s="186"/>
      <c r="R217" s="186"/>
      <c r="S217" s="186"/>
      <c r="T217" s="187"/>
      <c r="AT217" s="181" t="s">
        <v>145</v>
      </c>
      <c r="AU217" s="181" t="s">
        <v>87</v>
      </c>
      <c r="AV217" s="14" t="s">
        <v>144</v>
      </c>
      <c r="AW217" s="14" t="s">
        <v>29</v>
      </c>
      <c r="AX217" s="14" t="s">
        <v>81</v>
      </c>
      <c r="AY217" s="181" t="s">
        <v>138</v>
      </c>
    </row>
    <row r="218" spans="1:65" s="2" customFormat="1" ht="24.2" customHeight="1">
      <c r="A218" s="33"/>
      <c r="B218" s="156"/>
      <c r="C218" s="157" t="s">
        <v>267</v>
      </c>
      <c r="D218" s="157" t="s">
        <v>140</v>
      </c>
      <c r="E218" s="158" t="s">
        <v>268</v>
      </c>
      <c r="F218" s="159" t="s">
        <v>269</v>
      </c>
      <c r="G218" s="160" t="s">
        <v>189</v>
      </c>
      <c r="H218" s="161">
        <v>20.911999999999999</v>
      </c>
      <c r="I218" s="162"/>
      <c r="J218" s="161">
        <f>ROUND(I218*H218,3)</f>
        <v>0</v>
      </c>
      <c r="K218" s="163"/>
      <c r="L218" s="34"/>
      <c r="M218" s="164" t="s">
        <v>1</v>
      </c>
      <c r="N218" s="165" t="s">
        <v>40</v>
      </c>
      <c r="O218" s="62"/>
      <c r="P218" s="166">
        <f>O218*H218</f>
        <v>0</v>
      </c>
      <c r="Q218" s="166">
        <v>0</v>
      </c>
      <c r="R218" s="166">
        <f>Q218*H218</f>
        <v>0</v>
      </c>
      <c r="S218" s="166">
        <v>0</v>
      </c>
      <c r="T218" s="167">
        <f>S218*H218</f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168" t="s">
        <v>144</v>
      </c>
      <c r="AT218" s="168" t="s">
        <v>140</v>
      </c>
      <c r="AU218" s="168" t="s">
        <v>87</v>
      </c>
      <c r="AY218" s="18" t="s">
        <v>138</v>
      </c>
      <c r="BE218" s="169">
        <f>IF(N218="základná",J218,0)</f>
        <v>0</v>
      </c>
      <c r="BF218" s="169">
        <f>IF(N218="znížená",J218,0)</f>
        <v>0</v>
      </c>
      <c r="BG218" s="169">
        <f>IF(N218="zákl. prenesená",J218,0)</f>
        <v>0</v>
      </c>
      <c r="BH218" s="169">
        <f>IF(N218="zníž. prenesená",J218,0)</f>
        <v>0</v>
      </c>
      <c r="BI218" s="169">
        <f>IF(N218="nulová",J218,0)</f>
        <v>0</v>
      </c>
      <c r="BJ218" s="18" t="s">
        <v>87</v>
      </c>
      <c r="BK218" s="170">
        <f>ROUND(I218*H218,3)</f>
        <v>0</v>
      </c>
      <c r="BL218" s="18" t="s">
        <v>144</v>
      </c>
      <c r="BM218" s="168" t="s">
        <v>270</v>
      </c>
    </row>
    <row r="219" spans="1:65" s="2" customFormat="1" ht="21.75" customHeight="1">
      <c r="A219" s="33"/>
      <c r="B219" s="156"/>
      <c r="C219" s="157" t="s">
        <v>271</v>
      </c>
      <c r="D219" s="157" t="s">
        <v>140</v>
      </c>
      <c r="E219" s="158" t="s">
        <v>272</v>
      </c>
      <c r="F219" s="159" t="s">
        <v>273</v>
      </c>
      <c r="G219" s="160" t="s">
        <v>143</v>
      </c>
      <c r="H219" s="161">
        <v>0.26</v>
      </c>
      <c r="I219" s="162"/>
      <c r="J219" s="161">
        <f>ROUND(I219*H219,3)</f>
        <v>0</v>
      </c>
      <c r="K219" s="163"/>
      <c r="L219" s="34"/>
      <c r="M219" s="164" t="s">
        <v>1</v>
      </c>
      <c r="N219" s="165" t="s">
        <v>40</v>
      </c>
      <c r="O219" s="62"/>
      <c r="P219" s="166">
        <f>O219*H219</f>
        <v>0</v>
      </c>
      <c r="Q219" s="166">
        <v>2.2968899999999999</v>
      </c>
      <c r="R219" s="166">
        <f>Q219*H219</f>
        <v>0.59719140000000004</v>
      </c>
      <c r="S219" s="166">
        <v>0</v>
      </c>
      <c r="T219" s="167">
        <f>S219*H219</f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68" t="s">
        <v>144</v>
      </c>
      <c r="AT219" s="168" t="s">
        <v>140</v>
      </c>
      <c r="AU219" s="168" t="s">
        <v>87</v>
      </c>
      <c r="AY219" s="18" t="s">
        <v>138</v>
      </c>
      <c r="BE219" s="169">
        <f>IF(N219="základná",J219,0)</f>
        <v>0</v>
      </c>
      <c r="BF219" s="169">
        <f>IF(N219="znížená",J219,0)</f>
        <v>0</v>
      </c>
      <c r="BG219" s="169">
        <f>IF(N219="zákl. prenesená",J219,0)</f>
        <v>0</v>
      </c>
      <c r="BH219" s="169">
        <f>IF(N219="zníž. prenesená",J219,0)</f>
        <v>0</v>
      </c>
      <c r="BI219" s="169">
        <f>IF(N219="nulová",J219,0)</f>
        <v>0</v>
      </c>
      <c r="BJ219" s="18" t="s">
        <v>87</v>
      </c>
      <c r="BK219" s="170">
        <f>ROUND(I219*H219,3)</f>
        <v>0</v>
      </c>
      <c r="BL219" s="18" t="s">
        <v>144</v>
      </c>
      <c r="BM219" s="168" t="s">
        <v>274</v>
      </c>
    </row>
    <row r="220" spans="1:65" s="15" customFormat="1">
      <c r="B220" s="188"/>
      <c r="D220" s="172" t="s">
        <v>145</v>
      </c>
      <c r="E220" s="189" t="s">
        <v>1</v>
      </c>
      <c r="F220" s="190" t="s">
        <v>275</v>
      </c>
      <c r="H220" s="189" t="s">
        <v>1</v>
      </c>
      <c r="I220" s="191"/>
      <c r="L220" s="188"/>
      <c r="M220" s="192"/>
      <c r="N220" s="193"/>
      <c r="O220" s="193"/>
      <c r="P220" s="193"/>
      <c r="Q220" s="193"/>
      <c r="R220" s="193"/>
      <c r="S220" s="193"/>
      <c r="T220" s="194"/>
      <c r="AT220" s="189" t="s">
        <v>145</v>
      </c>
      <c r="AU220" s="189" t="s">
        <v>87</v>
      </c>
      <c r="AV220" s="15" t="s">
        <v>81</v>
      </c>
      <c r="AW220" s="15" t="s">
        <v>29</v>
      </c>
      <c r="AX220" s="15" t="s">
        <v>74</v>
      </c>
      <c r="AY220" s="189" t="s">
        <v>138</v>
      </c>
    </row>
    <row r="221" spans="1:65" s="13" customFormat="1">
      <c r="B221" s="171"/>
      <c r="D221" s="172" t="s">
        <v>145</v>
      </c>
      <c r="E221" s="173" t="s">
        <v>1</v>
      </c>
      <c r="F221" s="174" t="s">
        <v>276</v>
      </c>
      <c r="H221" s="175">
        <v>8.5000000000000006E-2</v>
      </c>
      <c r="I221" s="176"/>
      <c r="L221" s="171"/>
      <c r="M221" s="177"/>
      <c r="N221" s="178"/>
      <c r="O221" s="178"/>
      <c r="P221" s="178"/>
      <c r="Q221" s="178"/>
      <c r="R221" s="178"/>
      <c r="S221" s="178"/>
      <c r="T221" s="179"/>
      <c r="AT221" s="173" t="s">
        <v>145</v>
      </c>
      <c r="AU221" s="173" t="s">
        <v>87</v>
      </c>
      <c r="AV221" s="13" t="s">
        <v>87</v>
      </c>
      <c r="AW221" s="13" t="s">
        <v>29</v>
      </c>
      <c r="AX221" s="13" t="s">
        <v>74</v>
      </c>
      <c r="AY221" s="173" t="s">
        <v>138</v>
      </c>
    </row>
    <row r="222" spans="1:65" s="13" customFormat="1">
      <c r="B222" s="171"/>
      <c r="D222" s="172" t="s">
        <v>145</v>
      </c>
      <c r="E222" s="173" t="s">
        <v>1</v>
      </c>
      <c r="F222" s="174" t="s">
        <v>277</v>
      </c>
      <c r="H222" s="175">
        <v>0.17499999999999999</v>
      </c>
      <c r="I222" s="176"/>
      <c r="L222" s="171"/>
      <c r="M222" s="177"/>
      <c r="N222" s="178"/>
      <c r="O222" s="178"/>
      <c r="P222" s="178"/>
      <c r="Q222" s="178"/>
      <c r="R222" s="178"/>
      <c r="S222" s="178"/>
      <c r="T222" s="179"/>
      <c r="AT222" s="173" t="s">
        <v>145</v>
      </c>
      <c r="AU222" s="173" t="s">
        <v>87</v>
      </c>
      <c r="AV222" s="13" t="s">
        <v>87</v>
      </c>
      <c r="AW222" s="13" t="s">
        <v>29</v>
      </c>
      <c r="AX222" s="13" t="s">
        <v>74</v>
      </c>
      <c r="AY222" s="173" t="s">
        <v>138</v>
      </c>
    </row>
    <row r="223" spans="1:65" s="14" customFormat="1">
      <c r="B223" s="180"/>
      <c r="D223" s="172" t="s">
        <v>145</v>
      </c>
      <c r="E223" s="181" t="s">
        <v>1</v>
      </c>
      <c r="F223" s="182" t="s">
        <v>149</v>
      </c>
      <c r="H223" s="183">
        <v>0.26</v>
      </c>
      <c r="I223" s="184"/>
      <c r="L223" s="180"/>
      <c r="M223" s="185"/>
      <c r="N223" s="186"/>
      <c r="O223" s="186"/>
      <c r="P223" s="186"/>
      <c r="Q223" s="186"/>
      <c r="R223" s="186"/>
      <c r="S223" s="186"/>
      <c r="T223" s="187"/>
      <c r="AT223" s="181" t="s">
        <v>145</v>
      </c>
      <c r="AU223" s="181" t="s">
        <v>87</v>
      </c>
      <c r="AV223" s="14" t="s">
        <v>144</v>
      </c>
      <c r="AW223" s="14" t="s">
        <v>29</v>
      </c>
      <c r="AX223" s="14" t="s">
        <v>81</v>
      </c>
      <c r="AY223" s="181" t="s">
        <v>138</v>
      </c>
    </row>
    <row r="224" spans="1:65" s="2" customFormat="1" ht="24.2" customHeight="1">
      <c r="A224" s="33"/>
      <c r="B224" s="156"/>
      <c r="C224" s="157" t="s">
        <v>278</v>
      </c>
      <c r="D224" s="157" t="s">
        <v>140</v>
      </c>
      <c r="E224" s="158" t="s">
        <v>279</v>
      </c>
      <c r="F224" s="159" t="s">
        <v>280</v>
      </c>
      <c r="G224" s="160" t="s">
        <v>189</v>
      </c>
      <c r="H224" s="161">
        <v>5.4</v>
      </c>
      <c r="I224" s="162"/>
      <c r="J224" s="161">
        <f>ROUND(I224*H224,3)</f>
        <v>0</v>
      </c>
      <c r="K224" s="163"/>
      <c r="L224" s="34"/>
      <c r="M224" s="164" t="s">
        <v>1</v>
      </c>
      <c r="N224" s="165" t="s">
        <v>40</v>
      </c>
      <c r="O224" s="62"/>
      <c r="P224" s="166">
        <f>O224*H224</f>
        <v>0</v>
      </c>
      <c r="Q224" s="166">
        <v>1.5499999999999999E-3</v>
      </c>
      <c r="R224" s="166">
        <f>Q224*H224</f>
        <v>8.3700000000000007E-3</v>
      </c>
      <c r="S224" s="166">
        <v>0</v>
      </c>
      <c r="T224" s="167">
        <f>S224*H224</f>
        <v>0</v>
      </c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R224" s="168" t="s">
        <v>144</v>
      </c>
      <c r="AT224" s="168" t="s">
        <v>140</v>
      </c>
      <c r="AU224" s="168" t="s">
        <v>87</v>
      </c>
      <c r="AY224" s="18" t="s">
        <v>138</v>
      </c>
      <c r="BE224" s="169">
        <f>IF(N224="základná",J224,0)</f>
        <v>0</v>
      </c>
      <c r="BF224" s="169">
        <f>IF(N224="znížená",J224,0)</f>
        <v>0</v>
      </c>
      <c r="BG224" s="169">
        <f>IF(N224="zákl. prenesená",J224,0)</f>
        <v>0</v>
      </c>
      <c r="BH224" s="169">
        <f>IF(N224="zníž. prenesená",J224,0)</f>
        <v>0</v>
      </c>
      <c r="BI224" s="169">
        <f>IF(N224="nulová",J224,0)</f>
        <v>0</v>
      </c>
      <c r="BJ224" s="18" t="s">
        <v>87</v>
      </c>
      <c r="BK224" s="170">
        <f>ROUND(I224*H224,3)</f>
        <v>0</v>
      </c>
      <c r="BL224" s="18" t="s">
        <v>144</v>
      </c>
      <c r="BM224" s="168" t="s">
        <v>281</v>
      </c>
    </row>
    <row r="225" spans="1:65" s="15" customFormat="1">
      <c r="B225" s="188"/>
      <c r="D225" s="172" t="s">
        <v>145</v>
      </c>
      <c r="E225" s="189" t="s">
        <v>1</v>
      </c>
      <c r="F225" s="190" t="s">
        <v>275</v>
      </c>
      <c r="H225" s="189" t="s">
        <v>1</v>
      </c>
      <c r="I225" s="191"/>
      <c r="L225" s="188"/>
      <c r="M225" s="192"/>
      <c r="N225" s="193"/>
      <c r="O225" s="193"/>
      <c r="P225" s="193"/>
      <c r="Q225" s="193"/>
      <c r="R225" s="193"/>
      <c r="S225" s="193"/>
      <c r="T225" s="194"/>
      <c r="AT225" s="189" t="s">
        <v>145</v>
      </c>
      <c r="AU225" s="189" t="s">
        <v>87</v>
      </c>
      <c r="AV225" s="15" t="s">
        <v>81</v>
      </c>
      <c r="AW225" s="15" t="s">
        <v>29</v>
      </c>
      <c r="AX225" s="15" t="s">
        <v>74</v>
      </c>
      <c r="AY225" s="189" t="s">
        <v>138</v>
      </c>
    </row>
    <row r="226" spans="1:65" s="13" customFormat="1">
      <c r="B226" s="171"/>
      <c r="D226" s="172" t="s">
        <v>145</v>
      </c>
      <c r="E226" s="173" t="s">
        <v>1</v>
      </c>
      <c r="F226" s="174" t="s">
        <v>282</v>
      </c>
      <c r="H226" s="175">
        <v>1.8</v>
      </c>
      <c r="I226" s="176"/>
      <c r="L226" s="171"/>
      <c r="M226" s="177"/>
      <c r="N226" s="178"/>
      <c r="O226" s="178"/>
      <c r="P226" s="178"/>
      <c r="Q226" s="178"/>
      <c r="R226" s="178"/>
      <c r="S226" s="178"/>
      <c r="T226" s="179"/>
      <c r="AT226" s="173" t="s">
        <v>145</v>
      </c>
      <c r="AU226" s="173" t="s">
        <v>87</v>
      </c>
      <c r="AV226" s="13" t="s">
        <v>87</v>
      </c>
      <c r="AW226" s="13" t="s">
        <v>29</v>
      </c>
      <c r="AX226" s="13" t="s">
        <v>74</v>
      </c>
      <c r="AY226" s="173" t="s">
        <v>138</v>
      </c>
    </row>
    <row r="227" spans="1:65" s="13" customFormat="1">
      <c r="B227" s="171"/>
      <c r="D227" s="172" t="s">
        <v>145</v>
      </c>
      <c r="E227" s="173" t="s">
        <v>1</v>
      </c>
      <c r="F227" s="174" t="s">
        <v>283</v>
      </c>
      <c r="H227" s="175">
        <v>3.6</v>
      </c>
      <c r="I227" s="176"/>
      <c r="L227" s="171"/>
      <c r="M227" s="177"/>
      <c r="N227" s="178"/>
      <c r="O227" s="178"/>
      <c r="P227" s="178"/>
      <c r="Q227" s="178"/>
      <c r="R227" s="178"/>
      <c r="S227" s="178"/>
      <c r="T227" s="179"/>
      <c r="AT227" s="173" t="s">
        <v>145</v>
      </c>
      <c r="AU227" s="173" t="s">
        <v>87</v>
      </c>
      <c r="AV227" s="13" t="s">
        <v>87</v>
      </c>
      <c r="AW227" s="13" t="s">
        <v>29</v>
      </c>
      <c r="AX227" s="13" t="s">
        <v>74</v>
      </c>
      <c r="AY227" s="173" t="s">
        <v>138</v>
      </c>
    </row>
    <row r="228" spans="1:65" s="14" customFormat="1">
      <c r="B228" s="180"/>
      <c r="D228" s="172" t="s">
        <v>145</v>
      </c>
      <c r="E228" s="181" t="s">
        <v>1</v>
      </c>
      <c r="F228" s="182" t="s">
        <v>149</v>
      </c>
      <c r="H228" s="183">
        <v>5.4</v>
      </c>
      <c r="I228" s="184"/>
      <c r="L228" s="180"/>
      <c r="M228" s="185"/>
      <c r="N228" s="186"/>
      <c r="O228" s="186"/>
      <c r="P228" s="186"/>
      <c r="Q228" s="186"/>
      <c r="R228" s="186"/>
      <c r="S228" s="186"/>
      <c r="T228" s="187"/>
      <c r="AT228" s="181" t="s">
        <v>145</v>
      </c>
      <c r="AU228" s="181" t="s">
        <v>87</v>
      </c>
      <c r="AV228" s="14" t="s">
        <v>144</v>
      </c>
      <c r="AW228" s="14" t="s">
        <v>29</v>
      </c>
      <c r="AX228" s="14" t="s">
        <v>81</v>
      </c>
      <c r="AY228" s="181" t="s">
        <v>138</v>
      </c>
    </row>
    <row r="229" spans="1:65" s="2" customFormat="1" ht="24.2" customHeight="1">
      <c r="A229" s="33"/>
      <c r="B229" s="156"/>
      <c r="C229" s="157" t="s">
        <v>284</v>
      </c>
      <c r="D229" s="157" t="s">
        <v>140</v>
      </c>
      <c r="E229" s="158" t="s">
        <v>285</v>
      </c>
      <c r="F229" s="159" t="s">
        <v>286</v>
      </c>
      <c r="G229" s="160" t="s">
        <v>189</v>
      </c>
      <c r="H229" s="161">
        <v>5.4</v>
      </c>
      <c r="I229" s="162"/>
      <c r="J229" s="161">
        <f>ROUND(I229*H229,3)</f>
        <v>0</v>
      </c>
      <c r="K229" s="163"/>
      <c r="L229" s="34"/>
      <c r="M229" s="164" t="s">
        <v>1</v>
      </c>
      <c r="N229" s="165" t="s">
        <v>40</v>
      </c>
      <c r="O229" s="62"/>
      <c r="P229" s="166">
        <f>O229*H229</f>
        <v>0</v>
      </c>
      <c r="Q229" s="166">
        <v>0</v>
      </c>
      <c r="R229" s="166">
        <f>Q229*H229</f>
        <v>0</v>
      </c>
      <c r="S229" s="166">
        <v>0</v>
      </c>
      <c r="T229" s="167">
        <f>S229*H229</f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68" t="s">
        <v>144</v>
      </c>
      <c r="AT229" s="168" t="s">
        <v>140</v>
      </c>
      <c r="AU229" s="168" t="s">
        <v>87</v>
      </c>
      <c r="AY229" s="18" t="s">
        <v>138</v>
      </c>
      <c r="BE229" s="169">
        <f>IF(N229="základná",J229,0)</f>
        <v>0</v>
      </c>
      <c r="BF229" s="169">
        <f>IF(N229="znížená",J229,0)</f>
        <v>0</v>
      </c>
      <c r="BG229" s="169">
        <f>IF(N229="zákl. prenesená",J229,0)</f>
        <v>0</v>
      </c>
      <c r="BH229" s="169">
        <f>IF(N229="zníž. prenesená",J229,0)</f>
        <v>0</v>
      </c>
      <c r="BI229" s="169">
        <f>IF(N229="nulová",J229,0)</f>
        <v>0</v>
      </c>
      <c r="BJ229" s="18" t="s">
        <v>87</v>
      </c>
      <c r="BK229" s="170">
        <f>ROUND(I229*H229,3)</f>
        <v>0</v>
      </c>
      <c r="BL229" s="18" t="s">
        <v>144</v>
      </c>
      <c r="BM229" s="168" t="s">
        <v>287</v>
      </c>
    </row>
    <row r="230" spans="1:65" s="2" customFormat="1" ht="16.5" customHeight="1">
      <c r="A230" s="33"/>
      <c r="B230" s="156"/>
      <c r="C230" s="157" t="s">
        <v>288</v>
      </c>
      <c r="D230" s="157" t="s">
        <v>140</v>
      </c>
      <c r="E230" s="158" t="s">
        <v>289</v>
      </c>
      <c r="F230" s="159" t="s">
        <v>290</v>
      </c>
      <c r="G230" s="160" t="s">
        <v>185</v>
      </c>
      <c r="H230" s="161">
        <v>2.1000000000000001E-2</v>
      </c>
      <c r="I230" s="162"/>
      <c r="J230" s="161">
        <f>ROUND(I230*H230,3)</f>
        <v>0</v>
      </c>
      <c r="K230" s="163"/>
      <c r="L230" s="34"/>
      <c r="M230" s="164" t="s">
        <v>1</v>
      </c>
      <c r="N230" s="165" t="s">
        <v>40</v>
      </c>
      <c r="O230" s="62"/>
      <c r="P230" s="166">
        <f>O230*H230</f>
        <v>0</v>
      </c>
      <c r="Q230" s="166">
        <v>1.01555</v>
      </c>
      <c r="R230" s="166">
        <f>Q230*H230</f>
        <v>2.132655E-2</v>
      </c>
      <c r="S230" s="166">
        <v>0</v>
      </c>
      <c r="T230" s="167">
        <f>S230*H230</f>
        <v>0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168" t="s">
        <v>144</v>
      </c>
      <c r="AT230" s="168" t="s">
        <v>140</v>
      </c>
      <c r="AU230" s="168" t="s">
        <v>87</v>
      </c>
      <c r="AY230" s="18" t="s">
        <v>138</v>
      </c>
      <c r="BE230" s="169">
        <f>IF(N230="základná",J230,0)</f>
        <v>0</v>
      </c>
      <c r="BF230" s="169">
        <f>IF(N230="znížená",J230,0)</f>
        <v>0</v>
      </c>
      <c r="BG230" s="169">
        <f>IF(N230="zákl. prenesená",J230,0)</f>
        <v>0</v>
      </c>
      <c r="BH230" s="169">
        <f>IF(N230="zníž. prenesená",J230,0)</f>
        <v>0</v>
      </c>
      <c r="BI230" s="169">
        <f>IF(N230="nulová",J230,0)</f>
        <v>0</v>
      </c>
      <c r="BJ230" s="18" t="s">
        <v>87</v>
      </c>
      <c r="BK230" s="170">
        <f>ROUND(I230*H230,3)</f>
        <v>0</v>
      </c>
      <c r="BL230" s="18" t="s">
        <v>144</v>
      </c>
      <c r="BM230" s="168" t="s">
        <v>291</v>
      </c>
    </row>
    <row r="231" spans="1:65" s="13" customFormat="1">
      <c r="B231" s="171"/>
      <c r="D231" s="172" t="s">
        <v>145</v>
      </c>
      <c r="E231" s="173" t="s">
        <v>1</v>
      </c>
      <c r="F231" s="174" t="s">
        <v>292</v>
      </c>
      <c r="H231" s="175">
        <v>2.1000000000000001E-2</v>
      </c>
      <c r="I231" s="176"/>
      <c r="L231" s="171"/>
      <c r="M231" s="177"/>
      <c r="N231" s="178"/>
      <c r="O231" s="178"/>
      <c r="P231" s="178"/>
      <c r="Q231" s="178"/>
      <c r="R231" s="178"/>
      <c r="S231" s="178"/>
      <c r="T231" s="179"/>
      <c r="AT231" s="173" t="s">
        <v>145</v>
      </c>
      <c r="AU231" s="173" t="s">
        <v>87</v>
      </c>
      <c r="AV231" s="13" t="s">
        <v>87</v>
      </c>
      <c r="AW231" s="13" t="s">
        <v>29</v>
      </c>
      <c r="AX231" s="13" t="s">
        <v>74</v>
      </c>
      <c r="AY231" s="173" t="s">
        <v>138</v>
      </c>
    </row>
    <row r="232" spans="1:65" s="14" customFormat="1">
      <c r="B232" s="180"/>
      <c r="D232" s="172" t="s">
        <v>145</v>
      </c>
      <c r="E232" s="181" t="s">
        <v>1</v>
      </c>
      <c r="F232" s="182" t="s">
        <v>149</v>
      </c>
      <c r="H232" s="183">
        <v>2.1000000000000001E-2</v>
      </c>
      <c r="I232" s="184"/>
      <c r="L232" s="180"/>
      <c r="M232" s="185"/>
      <c r="N232" s="186"/>
      <c r="O232" s="186"/>
      <c r="P232" s="186"/>
      <c r="Q232" s="186"/>
      <c r="R232" s="186"/>
      <c r="S232" s="186"/>
      <c r="T232" s="187"/>
      <c r="AT232" s="181" t="s">
        <v>145</v>
      </c>
      <c r="AU232" s="181" t="s">
        <v>87</v>
      </c>
      <c r="AV232" s="14" t="s">
        <v>144</v>
      </c>
      <c r="AW232" s="14" t="s">
        <v>29</v>
      </c>
      <c r="AX232" s="14" t="s">
        <v>81</v>
      </c>
      <c r="AY232" s="181" t="s">
        <v>138</v>
      </c>
    </row>
    <row r="233" spans="1:65" s="2" customFormat="1" ht="33" customHeight="1">
      <c r="A233" s="33"/>
      <c r="B233" s="156"/>
      <c r="C233" s="157" t="s">
        <v>293</v>
      </c>
      <c r="D233" s="157" t="s">
        <v>140</v>
      </c>
      <c r="E233" s="158" t="s">
        <v>294</v>
      </c>
      <c r="F233" s="159" t="s">
        <v>295</v>
      </c>
      <c r="G233" s="160" t="s">
        <v>189</v>
      </c>
      <c r="H233" s="161">
        <v>7.968</v>
      </c>
      <c r="I233" s="162"/>
      <c r="J233" s="161">
        <f>ROUND(I233*H233,3)</f>
        <v>0</v>
      </c>
      <c r="K233" s="163"/>
      <c r="L233" s="34"/>
      <c r="M233" s="164" t="s">
        <v>1</v>
      </c>
      <c r="N233" s="165" t="s">
        <v>40</v>
      </c>
      <c r="O233" s="62"/>
      <c r="P233" s="166">
        <f>O233*H233</f>
        <v>0</v>
      </c>
      <c r="Q233" s="166">
        <v>0.13425000000000001</v>
      </c>
      <c r="R233" s="166">
        <f>Q233*H233</f>
        <v>1.069704</v>
      </c>
      <c r="S233" s="166">
        <v>0</v>
      </c>
      <c r="T233" s="167">
        <f>S233*H233</f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68" t="s">
        <v>144</v>
      </c>
      <c r="AT233" s="168" t="s">
        <v>140</v>
      </c>
      <c r="AU233" s="168" t="s">
        <v>87</v>
      </c>
      <c r="AY233" s="18" t="s">
        <v>138</v>
      </c>
      <c r="BE233" s="169">
        <f>IF(N233="základná",J233,0)</f>
        <v>0</v>
      </c>
      <c r="BF233" s="169">
        <f>IF(N233="znížená",J233,0)</f>
        <v>0</v>
      </c>
      <c r="BG233" s="169">
        <f>IF(N233="zákl. prenesená",J233,0)</f>
        <v>0</v>
      </c>
      <c r="BH233" s="169">
        <f>IF(N233="zníž. prenesená",J233,0)</f>
        <v>0</v>
      </c>
      <c r="BI233" s="169">
        <f>IF(N233="nulová",J233,0)</f>
        <v>0</v>
      </c>
      <c r="BJ233" s="18" t="s">
        <v>87</v>
      </c>
      <c r="BK233" s="170">
        <f>ROUND(I233*H233,3)</f>
        <v>0</v>
      </c>
      <c r="BL233" s="18" t="s">
        <v>144</v>
      </c>
      <c r="BM233" s="168" t="s">
        <v>296</v>
      </c>
    </row>
    <row r="234" spans="1:65" s="13" customFormat="1">
      <c r="B234" s="171"/>
      <c r="D234" s="172" t="s">
        <v>145</v>
      </c>
      <c r="E234" s="173" t="s">
        <v>1</v>
      </c>
      <c r="F234" s="174" t="s">
        <v>297</v>
      </c>
      <c r="H234" s="175">
        <v>5.55</v>
      </c>
      <c r="I234" s="176"/>
      <c r="L234" s="171"/>
      <c r="M234" s="177"/>
      <c r="N234" s="178"/>
      <c r="O234" s="178"/>
      <c r="P234" s="178"/>
      <c r="Q234" s="178"/>
      <c r="R234" s="178"/>
      <c r="S234" s="178"/>
      <c r="T234" s="179"/>
      <c r="AT234" s="173" t="s">
        <v>145</v>
      </c>
      <c r="AU234" s="173" t="s">
        <v>87</v>
      </c>
      <c r="AV234" s="13" t="s">
        <v>87</v>
      </c>
      <c r="AW234" s="13" t="s">
        <v>29</v>
      </c>
      <c r="AX234" s="13" t="s">
        <v>74</v>
      </c>
      <c r="AY234" s="173" t="s">
        <v>138</v>
      </c>
    </row>
    <row r="235" spans="1:65" s="13" customFormat="1">
      <c r="B235" s="171"/>
      <c r="D235" s="172" t="s">
        <v>145</v>
      </c>
      <c r="E235" s="173" t="s">
        <v>1</v>
      </c>
      <c r="F235" s="174" t="s">
        <v>298</v>
      </c>
      <c r="H235" s="175">
        <v>3.6</v>
      </c>
      <c r="I235" s="176"/>
      <c r="L235" s="171"/>
      <c r="M235" s="177"/>
      <c r="N235" s="178"/>
      <c r="O235" s="178"/>
      <c r="P235" s="178"/>
      <c r="Q235" s="178"/>
      <c r="R235" s="178"/>
      <c r="S235" s="178"/>
      <c r="T235" s="179"/>
      <c r="AT235" s="173" t="s">
        <v>145</v>
      </c>
      <c r="AU235" s="173" t="s">
        <v>87</v>
      </c>
      <c r="AV235" s="13" t="s">
        <v>87</v>
      </c>
      <c r="AW235" s="13" t="s">
        <v>29</v>
      </c>
      <c r="AX235" s="13" t="s">
        <v>74</v>
      </c>
      <c r="AY235" s="173" t="s">
        <v>138</v>
      </c>
    </row>
    <row r="236" spans="1:65" s="13" customFormat="1">
      <c r="B236" s="171"/>
      <c r="D236" s="172" t="s">
        <v>145</v>
      </c>
      <c r="E236" s="173" t="s">
        <v>1</v>
      </c>
      <c r="F236" s="174" t="s">
        <v>299</v>
      </c>
      <c r="H236" s="175">
        <v>-1.1819999999999999</v>
      </c>
      <c r="I236" s="176"/>
      <c r="L236" s="171"/>
      <c r="M236" s="177"/>
      <c r="N236" s="178"/>
      <c r="O236" s="178"/>
      <c r="P236" s="178"/>
      <c r="Q236" s="178"/>
      <c r="R236" s="178"/>
      <c r="S236" s="178"/>
      <c r="T236" s="179"/>
      <c r="AT236" s="173" t="s">
        <v>145</v>
      </c>
      <c r="AU236" s="173" t="s">
        <v>87</v>
      </c>
      <c r="AV236" s="13" t="s">
        <v>87</v>
      </c>
      <c r="AW236" s="13" t="s">
        <v>29</v>
      </c>
      <c r="AX236" s="13" t="s">
        <v>74</v>
      </c>
      <c r="AY236" s="173" t="s">
        <v>138</v>
      </c>
    </row>
    <row r="237" spans="1:65" s="14" customFormat="1">
      <c r="B237" s="180"/>
      <c r="D237" s="172" t="s">
        <v>145</v>
      </c>
      <c r="E237" s="181" t="s">
        <v>1</v>
      </c>
      <c r="F237" s="182" t="s">
        <v>149</v>
      </c>
      <c r="H237" s="183">
        <v>7.968</v>
      </c>
      <c r="I237" s="184"/>
      <c r="L237" s="180"/>
      <c r="M237" s="185"/>
      <c r="N237" s="186"/>
      <c r="O237" s="186"/>
      <c r="P237" s="186"/>
      <c r="Q237" s="186"/>
      <c r="R237" s="186"/>
      <c r="S237" s="186"/>
      <c r="T237" s="187"/>
      <c r="AT237" s="181" t="s">
        <v>145</v>
      </c>
      <c r="AU237" s="181" t="s">
        <v>87</v>
      </c>
      <c r="AV237" s="14" t="s">
        <v>144</v>
      </c>
      <c r="AW237" s="14" t="s">
        <v>29</v>
      </c>
      <c r="AX237" s="14" t="s">
        <v>81</v>
      </c>
      <c r="AY237" s="181" t="s">
        <v>138</v>
      </c>
    </row>
    <row r="238" spans="1:65" s="12" customFormat="1" ht="22.9" customHeight="1">
      <c r="B238" s="143"/>
      <c r="D238" s="144" t="s">
        <v>73</v>
      </c>
      <c r="E238" s="154" t="s">
        <v>144</v>
      </c>
      <c r="F238" s="154" t="s">
        <v>300</v>
      </c>
      <c r="I238" s="146"/>
      <c r="J238" s="155">
        <f>BK238</f>
        <v>0</v>
      </c>
      <c r="L238" s="143"/>
      <c r="M238" s="148"/>
      <c r="N238" s="149"/>
      <c r="O238" s="149"/>
      <c r="P238" s="150">
        <f>SUM(P239:P282)</f>
        <v>0</v>
      </c>
      <c r="Q238" s="149"/>
      <c r="R238" s="150">
        <f>SUM(R239:R282)</f>
        <v>30.16252222</v>
      </c>
      <c r="S238" s="149"/>
      <c r="T238" s="151">
        <f>SUM(T239:T282)</f>
        <v>0</v>
      </c>
      <c r="AR238" s="144" t="s">
        <v>81</v>
      </c>
      <c r="AT238" s="152" t="s">
        <v>73</v>
      </c>
      <c r="AU238" s="152" t="s">
        <v>81</v>
      </c>
      <c r="AY238" s="144" t="s">
        <v>138</v>
      </c>
      <c r="BK238" s="153">
        <f>SUM(BK239:BK282)</f>
        <v>0</v>
      </c>
    </row>
    <row r="239" spans="1:65" s="2" customFormat="1" ht="24.2" customHeight="1">
      <c r="A239" s="33"/>
      <c r="B239" s="156"/>
      <c r="C239" s="157" t="s">
        <v>301</v>
      </c>
      <c r="D239" s="157" t="s">
        <v>140</v>
      </c>
      <c r="E239" s="158" t="s">
        <v>302</v>
      </c>
      <c r="F239" s="159" t="s">
        <v>303</v>
      </c>
      <c r="G239" s="160" t="s">
        <v>143</v>
      </c>
      <c r="H239" s="161">
        <v>11.622999999999999</v>
      </c>
      <c r="I239" s="162"/>
      <c r="J239" s="161">
        <f>ROUND(I239*H239,3)</f>
        <v>0</v>
      </c>
      <c r="K239" s="163"/>
      <c r="L239" s="34"/>
      <c r="M239" s="164" t="s">
        <v>1</v>
      </c>
      <c r="N239" s="165" t="s">
        <v>40</v>
      </c>
      <c r="O239" s="62"/>
      <c r="P239" s="166">
        <f>O239*H239</f>
        <v>0</v>
      </c>
      <c r="Q239" s="166">
        <v>2.4018999999999999</v>
      </c>
      <c r="R239" s="166">
        <f>Q239*H239</f>
        <v>27.917283699999999</v>
      </c>
      <c r="S239" s="166">
        <v>0</v>
      </c>
      <c r="T239" s="167">
        <f>S239*H239</f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68" t="s">
        <v>144</v>
      </c>
      <c r="AT239" s="168" t="s">
        <v>140</v>
      </c>
      <c r="AU239" s="168" t="s">
        <v>87</v>
      </c>
      <c r="AY239" s="18" t="s">
        <v>138</v>
      </c>
      <c r="BE239" s="169">
        <f>IF(N239="základná",J239,0)</f>
        <v>0</v>
      </c>
      <c r="BF239" s="169">
        <f>IF(N239="znížená",J239,0)</f>
        <v>0</v>
      </c>
      <c r="BG239" s="169">
        <f>IF(N239="zákl. prenesená",J239,0)</f>
        <v>0</v>
      </c>
      <c r="BH239" s="169">
        <f>IF(N239="zníž. prenesená",J239,0)</f>
        <v>0</v>
      </c>
      <c r="BI239" s="169">
        <f>IF(N239="nulová",J239,0)</f>
        <v>0</v>
      </c>
      <c r="BJ239" s="18" t="s">
        <v>87</v>
      </c>
      <c r="BK239" s="170">
        <f>ROUND(I239*H239,3)</f>
        <v>0</v>
      </c>
      <c r="BL239" s="18" t="s">
        <v>144</v>
      </c>
      <c r="BM239" s="168" t="s">
        <v>304</v>
      </c>
    </row>
    <row r="240" spans="1:65" s="13" customFormat="1">
      <c r="B240" s="171"/>
      <c r="D240" s="172" t="s">
        <v>145</v>
      </c>
      <c r="E240" s="173" t="s">
        <v>1</v>
      </c>
      <c r="F240" s="174" t="s">
        <v>305</v>
      </c>
      <c r="H240" s="175">
        <v>13.116</v>
      </c>
      <c r="I240" s="176"/>
      <c r="L240" s="171"/>
      <c r="M240" s="177"/>
      <c r="N240" s="178"/>
      <c r="O240" s="178"/>
      <c r="P240" s="178"/>
      <c r="Q240" s="178"/>
      <c r="R240" s="178"/>
      <c r="S240" s="178"/>
      <c r="T240" s="179"/>
      <c r="AT240" s="173" t="s">
        <v>145</v>
      </c>
      <c r="AU240" s="173" t="s">
        <v>87</v>
      </c>
      <c r="AV240" s="13" t="s">
        <v>87</v>
      </c>
      <c r="AW240" s="13" t="s">
        <v>29</v>
      </c>
      <c r="AX240" s="13" t="s">
        <v>74</v>
      </c>
      <c r="AY240" s="173" t="s">
        <v>138</v>
      </c>
    </row>
    <row r="241" spans="1:65" s="13" customFormat="1">
      <c r="B241" s="171"/>
      <c r="D241" s="172" t="s">
        <v>145</v>
      </c>
      <c r="E241" s="173" t="s">
        <v>1</v>
      </c>
      <c r="F241" s="174" t="s">
        <v>306</v>
      </c>
      <c r="H241" s="175">
        <v>-3.2629999999999999</v>
      </c>
      <c r="I241" s="176"/>
      <c r="L241" s="171"/>
      <c r="M241" s="177"/>
      <c r="N241" s="178"/>
      <c r="O241" s="178"/>
      <c r="P241" s="178"/>
      <c r="Q241" s="178"/>
      <c r="R241" s="178"/>
      <c r="S241" s="178"/>
      <c r="T241" s="179"/>
      <c r="AT241" s="173" t="s">
        <v>145</v>
      </c>
      <c r="AU241" s="173" t="s">
        <v>87</v>
      </c>
      <c r="AV241" s="13" t="s">
        <v>87</v>
      </c>
      <c r="AW241" s="13" t="s">
        <v>29</v>
      </c>
      <c r="AX241" s="13" t="s">
        <v>74</v>
      </c>
      <c r="AY241" s="173" t="s">
        <v>138</v>
      </c>
    </row>
    <row r="242" spans="1:65" s="13" customFormat="1">
      <c r="B242" s="171"/>
      <c r="D242" s="172" t="s">
        <v>145</v>
      </c>
      <c r="E242" s="173" t="s">
        <v>1</v>
      </c>
      <c r="F242" s="174" t="s">
        <v>307</v>
      </c>
      <c r="H242" s="175">
        <v>-0.26700000000000002</v>
      </c>
      <c r="I242" s="176"/>
      <c r="L242" s="171"/>
      <c r="M242" s="177"/>
      <c r="N242" s="178"/>
      <c r="O242" s="178"/>
      <c r="P242" s="178"/>
      <c r="Q242" s="178"/>
      <c r="R242" s="178"/>
      <c r="S242" s="178"/>
      <c r="T242" s="179"/>
      <c r="AT242" s="173" t="s">
        <v>145</v>
      </c>
      <c r="AU242" s="173" t="s">
        <v>87</v>
      </c>
      <c r="AV242" s="13" t="s">
        <v>87</v>
      </c>
      <c r="AW242" s="13" t="s">
        <v>29</v>
      </c>
      <c r="AX242" s="13" t="s">
        <v>74</v>
      </c>
      <c r="AY242" s="173" t="s">
        <v>138</v>
      </c>
    </row>
    <row r="243" spans="1:65" s="13" customFormat="1">
      <c r="B243" s="171"/>
      <c r="D243" s="172" t="s">
        <v>145</v>
      </c>
      <c r="E243" s="173" t="s">
        <v>1</v>
      </c>
      <c r="F243" s="174" t="s">
        <v>308</v>
      </c>
      <c r="H243" s="175">
        <v>9.0999999999999998E-2</v>
      </c>
      <c r="I243" s="176"/>
      <c r="L243" s="171"/>
      <c r="M243" s="177"/>
      <c r="N243" s="178"/>
      <c r="O243" s="178"/>
      <c r="P243" s="178"/>
      <c r="Q243" s="178"/>
      <c r="R243" s="178"/>
      <c r="S243" s="178"/>
      <c r="T243" s="179"/>
      <c r="AT243" s="173" t="s">
        <v>145</v>
      </c>
      <c r="AU243" s="173" t="s">
        <v>87</v>
      </c>
      <c r="AV243" s="13" t="s">
        <v>87</v>
      </c>
      <c r="AW243" s="13" t="s">
        <v>29</v>
      </c>
      <c r="AX243" s="13" t="s">
        <v>74</v>
      </c>
      <c r="AY243" s="173" t="s">
        <v>138</v>
      </c>
    </row>
    <row r="244" spans="1:65" s="13" customFormat="1">
      <c r="B244" s="171"/>
      <c r="D244" s="172" t="s">
        <v>145</v>
      </c>
      <c r="E244" s="173" t="s">
        <v>1</v>
      </c>
      <c r="F244" s="174" t="s">
        <v>309</v>
      </c>
      <c r="H244" s="175">
        <v>0.16500000000000001</v>
      </c>
      <c r="I244" s="176"/>
      <c r="L244" s="171"/>
      <c r="M244" s="177"/>
      <c r="N244" s="178"/>
      <c r="O244" s="178"/>
      <c r="P244" s="178"/>
      <c r="Q244" s="178"/>
      <c r="R244" s="178"/>
      <c r="S244" s="178"/>
      <c r="T244" s="179"/>
      <c r="AT244" s="173" t="s">
        <v>145</v>
      </c>
      <c r="AU244" s="173" t="s">
        <v>87</v>
      </c>
      <c r="AV244" s="13" t="s">
        <v>87</v>
      </c>
      <c r="AW244" s="13" t="s">
        <v>29</v>
      </c>
      <c r="AX244" s="13" t="s">
        <v>74</v>
      </c>
      <c r="AY244" s="173" t="s">
        <v>138</v>
      </c>
    </row>
    <row r="245" spans="1:65" s="15" customFormat="1">
      <c r="B245" s="188"/>
      <c r="D245" s="172" t="s">
        <v>145</v>
      </c>
      <c r="E245" s="189" t="s">
        <v>1</v>
      </c>
      <c r="F245" s="190" t="s">
        <v>310</v>
      </c>
      <c r="H245" s="189" t="s">
        <v>1</v>
      </c>
      <c r="I245" s="191"/>
      <c r="L245" s="188"/>
      <c r="M245" s="192"/>
      <c r="N245" s="193"/>
      <c r="O245" s="193"/>
      <c r="P245" s="193"/>
      <c r="Q245" s="193"/>
      <c r="R245" s="193"/>
      <c r="S245" s="193"/>
      <c r="T245" s="194"/>
      <c r="AT245" s="189" t="s">
        <v>145</v>
      </c>
      <c r="AU245" s="189" t="s">
        <v>87</v>
      </c>
      <c r="AV245" s="15" t="s">
        <v>81</v>
      </c>
      <c r="AW245" s="15" t="s">
        <v>29</v>
      </c>
      <c r="AX245" s="15" t="s">
        <v>74</v>
      </c>
      <c r="AY245" s="189" t="s">
        <v>138</v>
      </c>
    </row>
    <row r="246" spans="1:65" s="13" customFormat="1">
      <c r="B246" s="171"/>
      <c r="D246" s="172" t="s">
        <v>145</v>
      </c>
      <c r="E246" s="173" t="s">
        <v>1</v>
      </c>
      <c r="F246" s="174" t="s">
        <v>311</v>
      </c>
      <c r="H246" s="175">
        <v>1.7809999999999999</v>
      </c>
      <c r="I246" s="176"/>
      <c r="L246" s="171"/>
      <c r="M246" s="177"/>
      <c r="N246" s="178"/>
      <c r="O246" s="178"/>
      <c r="P246" s="178"/>
      <c r="Q246" s="178"/>
      <c r="R246" s="178"/>
      <c r="S246" s="178"/>
      <c r="T246" s="179"/>
      <c r="AT246" s="173" t="s">
        <v>145</v>
      </c>
      <c r="AU246" s="173" t="s">
        <v>87</v>
      </c>
      <c r="AV246" s="13" t="s">
        <v>87</v>
      </c>
      <c r="AW246" s="13" t="s">
        <v>29</v>
      </c>
      <c r="AX246" s="13" t="s">
        <v>74</v>
      </c>
      <c r="AY246" s="173" t="s">
        <v>138</v>
      </c>
    </row>
    <row r="247" spans="1:65" s="14" customFormat="1">
      <c r="B247" s="180"/>
      <c r="D247" s="172" t="s">
        <v>145</v>
      </c>
      <c r="E247" s="181" t="s">
        <v>1</v>
      </c>
      <c r="F247" s="182" t="s">
        <v>149</v>
      </c>
      <c r="H247" s="183">
        <v>11.622999999999999</v>
      </c>
      <c r="I247" s="184"/>
      <c r="L247" s="180"/>
      <c r="M247" s="185"/>
      <c r="N247" s="186"/>
      <c r="O247" s="186"/>
      <c r="P247" s="186"/>
      <c r="Q247" s="186"/>
      <c r="R247" s="186"/>
      <c r="S247" s="186"/>
      <c r="T247" s="187"/>
      <c r="AT247" s="181" t="s">
        <v>145</v>
      </c>
      <c r="AU247" s="181" t="s">
        <v>87</v>
      </c>
      <c r="AV247" s="14" t="s">
        <v>144</v>
      </c>
      <c r="AW247" s="14" t="s">
        <v>29</v>
      </c>
      <c r="AX247" s="14" t="s">
        <v>81</v>
      </c>
      <c r="AY247" s="181" t="s">
        <v>138</v>
      </c>
    </row>
    <row r="248" spans="1:65" s="2" customFormat="1" ht="16.5" customHeight="1">
      <c r="A248" s="33"/>
      <c r="B248" s="156"/>
      <c r="C248" s="157" t="s">
        <v>197</v>
      </c>
      <c r="D248" s="157" t="s">
        <v>140</v>
      </c>
      <c r="E248" s="158" t="s">
        <v>312</v>
      </c>
      <c r="F248" s="159" t="s">
        <v>313</v>
      </c>
      <c r="G248" s="160" t="s">
        <v>189</v>
      </c>
      <c r="H248" s="161">
        <v>76.206000000000003</v>
      </c>
      <c r="I248" s="162"/>
      <c r="J248" s="161">
        <f>ROUND(I248*H248,3)</f>
        <v>0</v>
      </c>
      <c r="K248" s="163"/>
      <c r="L248" s="34"/>
      <c r="M248" s="164" t="s">
        <v>1</v>
      </c>
      <c r="N248" s="165" t="s">
        <v>40</v>
      </c>
      <c r="O248" s="62"/>
      <c r="P248" s="166">
        <f>O248*H248</f>
        <v>0</v>
      </c>
      <c r="Q248" s="166">
        <v>1.1299999999999999E-3</v>
      </c>
      <c r="R248" s="166">
        <f>Q248*H248</f>
        <v>8.611278E-2</v>
      </c>
      <c r="S248" s="166">
        <v>0</v>
      </c>
      <c r="T248" s="167">
        <f>S248*H248</f>
        <v>0</v>
      </c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R248" s="168" t="s">
        <v>144</v>
      </c>
      <c r="AT248" s="168" t="s">
        <v>140</v>
      </c>
      <c r="AU248" s="168" t="s">
        <v>87</v>
      </c>
      <c r="AY248" s="18" t="s">
        <v>138</v>
      </c>
      <c r="BE248" s="169">
        <f>IF(N248="základná",J248,0)</f>
        <v>0</v>
      </c>
      <c r="BF248" s="169">
        <f>IF(N248="znížená",J248,0)</f>
        <v>0</v>
      </c>
      <c r="BG248" s="169">
        <f>IF(N248="zákl. prenesená",J248,0)</f>
        <v>0</v>
      </c>
      <c r="BH248" s="169">
        <f>IF(N248="zníž. prenesená",J248,0)</f>
        <v>0</v>
      </c>
      <c r="BI248" s="169">
        <f>IF(N248="nulová",J248,0)</f>
        <v>0</v>
      </c>
      <c r="BJ248" s="18" t="s">
        <v>87</v>
      </c>
      <c r="BK248" s="170">
        <f>ROUND(I248*H248,3)</f>
        <v>0</v>
      </c>
      <c r="BL248" s="18" t="s">
        <v>144</v>
      </c>
      <c r="BM248" s="168" t="s">
        <v>314</v>
      </c>
    </row>
    <row r="249" spans="1:65" s="13" customFormat="1">
      <c r="B249" s="171"/>
      <c r="D249" s="172" t="s">
        <v>145</v>
      </c>
      <c r="E249" s="173" t="s">
        <v>1</v>
      </c>
      <c r="F249" s="174" t="s">
        <v>315</v>
      </c>
      <c r="H249" s="175">
        <v>72.864000000000004</v>
      </c>
      <c r="I249" s="176"/>
      <c r="L249" s="171"/>
      <c r="M249" s="177"/>
      <c r="N249" s="178"/>
      <c r="O249" s="178"/>
      <c r="P249" s="178"/>
      <c r="Q249" s="178"/>
      <c r="R249" s="178"/>
      <c r="S249" s="178"/>
      <c r="T249" s="179"/>
      <c r="AT249" s="173" t="s">
        <v>145</v>
      </c>
      <c r="AU249" s="173" t="s">
        <v>87</v>
      </c>
      <c r="AV249" s="13" t="s">
        <v>87</v>
      </c>
      <c r="AW249" s="13" t="s">
        <v>29</v>
      </c>
      <c r="AX249" s="13" t="s">
        <v>74</v>
      </c>
      <c r="AY249" s="173" t="s">
        <v>138</v>
      </c>
    </row>
    <row r="250" spans="1:65" s="13" customFormat="1">
      <c r="B250" s="171"/>
      <c r="D250" s="172" t="s">
        <v>145</v>
      </c>
      <c r="E250" s="173" t="s">
        <v>1</v>
      </c>
      <c r="F250" s="174" t="s">
        <v>316</v>
      </c>
      <c r="H250" s="175">
        <v>-18.13</v>
      </c>
      <c r="I250" s="176"/>
      <c r="L250" s="171"/>
      <c r="M250" s="177"/>
      <c r="N250" s="178"/>
      <c r="O250" s="178"/>
      <c r="P250" s="178"/>
      <c r="Q250" s="178"/>
      <c r="R250" s="178"/>
      <c r="S250" s="178"/>
      <c r="T250" s="179"/>
      <c r="AT250" s="173" t="s">
        <v>145</v>
      </c>
      <c r="AU250" s="173" t="s">
        <v>87</v>
      </c>
      <c r="AV250" s="13" t="s">
        <v>87</v>
      </c>
      <c r="AW250" s="13" t="s">
        <v>29</v>
      </c>
      <c r="AX250" s="13" t="s">
        <v>74</v>
      </c>
      <c r="AY250" s="173" t="s">
        <v>138</v>
      </c>
    </row>
    <row r="251" spans="1:65" s="13" customFormat="1">
      <c r="B251" s="171"/>
      <c r="D251" s="172" t="s">
        <v>145</v>
      </c>
      <c r="E251" s="173" t="s">
        <v>1</v>
      </c>
      <c r="F251" s="174" t="s">
        <v>317</v>
      </c>
      <c r="H251" s="175">
        <v>-1.4850000000000001</v>
      </c>
      <c r="I251" s="176"/>
      <c r="L251" s="171"/>
      <c r="M251" s="177"/>
      <c r="N251" s="178"/>
      <c r="O251" s="178"/>
      <c r="P251" s="178"/>
      <c r="Q251" s="178"/>
      <c r="R251" s="178"/>
      <c r="S251" s="178"/>
      <c r="T251" s="179"/>
      <c r="AT251" s="173" t="s">
        <v>145</v>
      </c>
      <c r="AU251" s="173" t="s">
        <v>87</v>
      </c>
      <c r="AV251" s="13" t="s">
        <v>87</v>
      </c>
      <c r="AW251" s="13" t="s">
        <v>29</v>
      </c>
      <c r="AX251" s="13" t="s">
        <v>74</v>
      </c>
      <c r="AY251" s="173" t="s">
        <v>138</v>
      </c>
    </row>
    <row r="252" spans="1:65" s="13" customFormat="1">
      <c r="B252" s="171"/>
      <c r="D252" s="172" t="s">
        <v>145</v>
      </c>
      <c r="E252" s="173" t="s">
        <v>1</v>
      </c>
      <c r="F252" s="174" t="s">
        <v>318</v>
      </c>
      <c r="H252" s="175">
        <v>0.504</v>
      </c>
      <c r="I252" s="176"/>
      <c r="L252" s="171"/>
      <c r="M252" s="177"/>
      <c r="N252" s="178"/>
      <c r="O252" s="178"/>
      <c r="P252" s="178"/>
      <c r="Q252" s="178"/>
      <c r="R252" s="178"/>
      <c r="S252" s="178"/>
      <c r="T252" s="179"/>
      <c r="AT252" s="173" t="s">
        <v>145</v>
      </c>
      <c r="AU252" s="173" t="s">
        <v>87</v>
      </c>
      <c r="AV252" s="13" t="s">
        <v>87</v>
      </c>
      <c r="AW252" s="13" t="s">
        <v>29</v>
      </c>
      <c r="AX252" s="13" t="s">
        <v>74</v>
      </c>
      <c r="AY252" s="173" t="s">
        <v>138</v>
      </c>
    </row>
    <row r="253" spans="1:65" s="13" customFormat="1">
      <c r="B253" s="171"/>
      <c r="D253" s="172" t="s">
        <v>145</v>
      </c>
      <c r="E253" s="173" t="s">
        <v>1</v>
      </c>
      <c r="F253" s="174" t="s">
        <v>319</v>
      </c>
      <c r="H253" s="175">
        <v>0.91400000000000003</v>
      </c>
      <c r="I253" s="176"/>
      <c r="L253" s="171"/>
      <c r="M253" s="177"/>
      <c r="N253" s="178"/>
      <c r="O253" s="178"/>
      <c r="P253" s="178"/>
      <c r="Q253" s="178"/>
      <c r="R253" s="178"/>
      <c r="S253" s="178"/>
      <c r="T253" s="179"/>
      <c r="AT253" s="173" t="s">
        <v>145</v>
      </c>
      <c r="AU253" s="173" t="s">
        <v>87</v>
      </c>
      <c r="AV253" s="13" t="s">
        <v>87</v>
      </c>
      <c r="AW253" s="13" t="s">
        <v>29</v>
      </c>
      <c r="AX253" s="13" t="s">
        <v>74</v>
      </c>
      <c r="AY253" s="173" t="s">
        <v>138</v>
      </c>
    </row>
    <row r="254" spans="1:65" s="16" customFormat="1">
      <c r="B254" s="195"/>
      <c r="D254" s="172" t="s">
        <v>145</v>
      </c>
      <c r="E254" s="196" t="s">
        <v>1</v>
      </c>
      <c r="F254" s="197" t="s">
        <v>320</v>
      </c>
      <c r="H254" s="198">
        <v>54.667000000000002</v>
      </c>
      <c r="I254" s="199"/>
      <c r="L254" s="195"/>
      <c r="M254" s="200"/>
      <c r="N254" s="201"/>
      <c r="O254" s="201"/>
      <c r="P254" s="201"/>
      <c r="Q254" s="201"/>
      <c r="R254" s="201"/>
      <c r="S254" s="201"/>
      <c r="T254" s="202"/>
      <c r="AT254" s="196" t="s">
        <v>145</v>
      </c>
      <c r="AU254" s="196" t="s">
        <v>87</v>
      </c>
      <c r="AV254" s="16" t="s">
        <v>156</v>
      </c>
      <c r="AW254" s="16" t="s">
        <v>29</v>
      </c>
      <c r="AX254" s="16" t="s">
        <v>74</v>
      </c>
      <c r="AY254" s="196" t="s">
        <v>138</v>
      </c>
    </row>
    <row r="255" spans="1:65" s="15" customFormat="1">
      <c r="B255" s="188"/>
      <c r="D255" s="172" t="s">
        <v>145</v>
      </c>
      <c r="E255" s="189" t="s">
        <v>1</v>
      </c>
      <c r="F255" s="190" t="s">
        <v>310</v>
      </c>
      <c r="H255" s="189" t="s">
        <v>1</v>
      </c>
      <c r="I255" s="191"/>
      <c r="L255" s="188"/>
      <c r="M255" s="192"/>
      <c r="N255" s="193"/>
      <c r="O255" s="193"/>
      <c r="P255" s="193"/>
      <c r="Q255" s="193"/>
      <c r="R255" s="193"/>
      <c r="S255" s="193"/>
      <c r="T255" s="194"/>
      <c r="AT255" s="189" t="s">
        <v>145</v>
      </c>
      <c r="AU255" s="189" t="s">
        <v>87</v>
      </c>
      <c r="AV255" s="15" t="s">
        <v>81</v>
      </c>
      <c r="AW255" s="15" t="s">
        <v>29</v>
      </c>
      <c r="AX255" s="15" t="s">
        <v>74</v>
      </c>
      <c r="AY255" s="189" t="s">
        <v>138</v>
      </c>
    </row>
    <row r="256" spans="1:65" s="13" customFormat="1">
      <c r="B256" s="171"/>
      <c r="D256" s="172" t="s">
        <v>145</v>
      </c>
      <c r="E256" s="173" t="s">
        <v>1</v>
      </c>
      <c r="F256" s="174" t="s">
        <v>321</v>
      </c>
      <c r="H256" s="175">
        <v>11.87</v>
      </c>
      <c r="I256" s="176"/>
      <c r="L256" s="171"/>
      <c r="M256" s="177"/>
      <c r="N256" s="178"/>
      <c r="O256" s="178"/>
      <c r="P256" s="178"/>
      <c r="Q256" s="178"/>
      <c r="R256" s="178"/>
      <c r="S256" s="178"/>
      <c r="T256" s="179"/>
      <c r="AT256" s="173" t="s">
        <v>145</v>
      </c>
      <c r="AU256" s="173" t="s">
        <v>87</v>
      </c>
      <c r="AV256" s="13" t="s">
        <v>87</v>
      </c>
      <c r="AW256" s="13" t="s">
        <v>29</v>
      </c>
      <c r="AX256" s="13" t="s">
        <v>74</v>
      </c>
      <c r="AY256" s="173" t="s">
        <v>138</v>
      </c>
    </row>
    <row r="257" spans="1:65" s="15" customFormat="1">
      <c r="B257" s="188"/>
      <c r="D257" s="172" t="s">
        <v>145</v>
      </c>
      <c r="E257" s="189" t="s">
        <v>1</v>
      </c>
      <c r="F257" s="190" t="s">
        <v>322</v>
      </c>
      <c r="H257" s="189" t="s">
        <v>1</v>
      </c>
      <c r="I257" s="191"/>
      <c r="L257" s="188"/>
      <c r="M257" s="192"/>
      <c r="N257" s="193"/>
      <c r="O257" s="193"/>
      <c r="P257" s="193"/>
      <c r="Q257" s="193"/>
      <c r="R257" s="193"/>
      <c r="S257" s="193"/>
      <c r="T257" s="194"/>
      <c r="AT257" s="189" t="s">
        <v>145</v>
      </c>
      <c r="AU257" s="189" t="s">
        <v>87</v>
      </c>
      <c r="AV257" s="15" t="s">
        <v>81</v>
      </c>
      <c r="AW257" s="15" t="s">
        <v>29</v>
      </c>
      <c r="AX257" s="15" t="s">
        <v>74</v>
      </c>
      <c r="AY257" s="189" t="s">
        <v>138</v>
      </c>
    </row>
    <row r="258" spans="1:65" s="13" customFormat="1">
      <c r="B258" s="171"/>
      <c r="D258" s="172" t="s">
        <v>145</v>
      </c>
      <c r="E258" s="173" t="s">
        <v>1</v>
      </c>
      <c r="F258" s="174" t="s">
        <v>323</v>
      </c>
      <c r="H258" s="175">
        <v>6.26</v>
      </c>
      <c r="I258" s="176"/>
      <c r="L258" s="171"/>
      <c r="M258" s="177"/>
      <c r="N258" s="178"/>
      <c r="O258" s="178"/>
      <c r="P258" s="178"/>
      <c r="Q258" s="178"/>
      <c r="R258" s="178"/>
      <c r="S258" s="178"/>
      <c r="T258" s="179"/>
      <c r="AT258" s="173" t="s">
        <v>145</v>
      </c>
      <c r="AU258" s="173" t="s">
        <v>87</v>
      </c>
      <c r="AV258" s="13" t="s">
        <v>87</v>
      </c>
      <c r="AW258" s="13" t="s">
        <v>29</v>
      </c>
      <c r="AX258" s="13" t="s">
        <v>74</v>
      </c>
      <c r="AY258" s="173" t="s">
        <v>138</v>
      </c>
    </row>
    <row r="259" spans="1:65" s="13" customFormat="1">
      <c r="B259" s="171"/>
      <c r="D259" s="172" t="s">
        <v>145</v>
      </c>
      <c r="E259" s="173" t="s">
        <v>1</v>
      </c>
      <c r="F259" s="174" t="s">
        <v>324</v>
      </c>
      <c r="H259" s="175">
        <v>3.0960000000000001</v>
      </c>
      <c r="I259" s="176"/>
      <c r="L259" s="171"/>
      <c r="M259" s="177"/>
      <c r="N259" s="178"/>
      <c r="O259" s="178"/>
      <c r="P259" s="178"/>
      <c r="Q259" s="178"/>
      <c r="R259" s="178"/>
      <c r="S259" s="178"/>
      <c r="T259" s="179"/>
      <c r="AT259" s="173" t="s">
        <v>145</v>
      </c>
      <c r="AU259" s="173" t="s">
        <v>87</v>
      </c>
      <c r="AV259" s="13" t="s">
        <v>87</v>
      </c>
      <c r="AW259" s="13" t="s">
        <v>29</v>
      </c>
      <c r="AX259" s="13" t="s">
        <v>74</v>
      </c>
      <c r="AY259" s="173" t="s">
        <v>138</v>
      </c>
    </row>
    <row r="260" spans="1:65" s="13" customFormat="1">
      <c r="B260" s="171"/>
      <c r="D260" s="172" t="s">
        <v>145</v>
      </c>
      <c r="E260" s="173" t="s">
        <v>1</v>
      </c>
      <c r="F260" s="174" t="s">
        <v>325</v>
      </c>
      <c r="H260" s="175">
        <v>9.7000000000000003E-2</v>
      </c>
      <c r="I260" s="176"/>
      <c r="L260" s="171"/>
      <c r="M260" s="177"/>
      <c r="N260" s="178"/>
      <c r="O260" s="178"/>
      <c r="P260" s="178"/>
      <c r="Q260" s="178"/>
      <c r="R260" s="178"/>
      <c r="S260" s="178"/>
      <c r="T260" s="179"/>
      <c r="AT260" s="173" t="s">
        <v>145</v>
      </c>
      <c r="AU260" s="173" t="s">
        <v>87</v>
      </c>
      <c r="AV260" s="13" t="s">
        <v>87</v>
      </c>
      <c r="AW260" s="13" t="s">
        <v>29</v>
      </c>
      <c r="AX260" s="13" t="s">
        <v>74</v>
      </c>
      <c r="AY260" s="173" t="s">
        <v>138</v>
      </c>
    </row>
    <row r="261" spans="1:65" s="13" customFormat="1">
      <c r="B261" s="171"/>
      <c r="D261" s="172" t="s">
        <v>145</v>
      </c>
      <c r="E261" s="173" t="s">
        <v>1</v>
      </c>
      <c r="F261" s="174" t="s">
        <v>326</v>
      </c>
      <c r="H261" s="175">
        <v>0.216</v>
      </c>
      <c r="I261" s="176"/>
      <c r="L261" s="171"/>
      <c r="M261" s="177"/>
      <c r="N261" s="178"/>
      <c r="O261" s="178"/>
      <c r="P261" s="178"/>
      <c r="Q261" s="178"/>
      <c r="R261" s="178"/>
      <c r="S261" s="178"/>
      <c r="T261" s="179"/>
      <c r="AT261" s="173" t="s">
        <v>145</v>
      </c>
      <c r="AU261" s="173" t="s">
        <v>87</v>
      </c>
      <c r="AV261" s="13" t="s">
        <v>87</v>
      </c>
      <c r="AW261" s="13" t="s">
        <v>29</v>
      </c>
      <c r="AX261" s="13" t="s">
        <v>74</v>
      </c>
      <c r="AY261" s="173" t="s">
        <v>138</v>
      </c>
    </row>
    <row r="262" spans="1:65" s="14" customFormat="1">
      <c r="B262" s="180"/>
      <c r="D262" s="172" t="s">
        <v>145</v>
      </c>
      <c r="E262" s="181" t="s">
        <v>1</v>
      </c>
      <c r="F262" s="182" t="s">
        <v>149</v>
      </c>
      <c r="H262" s="183">
        <v>76.206000000000003</v>
      </c>
      <c r="I262" s="184"/>
      <c r="L262" s="180"/>
      <c r="M262" s="185"/>
      <c r="N262" s="186"/>
      <c r="O262" s="186"/>
      <c r="P262" s="186"/>
      <c r="Q262" s="186"/>
      <c r="R262" s="186"/>
      <c r="S262" s="186"/>
      <c r="T262" s="187"/>
      <c r="AT262" s="181" t="s">
        <v>145</v>
      </c>
      <c r="AU262" s="181" t="s">
        <v>87</v>
      </c>
      <c r="AV262" s="14" t="s">
        <v>144</v>
      </c>
      <c r="AW262" s="14" t="s">
        <v>29</v>
      </c>
      <c r="AX262" s="14" t="s">
        <v>81</v>
      </c>
      <c r="AY262" s="181" t="s">
        <v>138</v>
      </c>
    </row>
    <row r="263" spans="1:65" s="2" customFormat="1" ht="16.5" customHeight="1">
      <c r="A263" s="33"/>
      <c r="B263" s="156"/>
      <c r="C263" s="157" t="s">
        <v>327</v>
      </c>
      <c r="D263" s="157" t="s">
        <v>140</v>
      </c>
      <c r="E263" s="158" t="s">
        <v>328</v>
      </c>
      <c r="F263" s="159" t="s">
        <v>329</v>
      </c>
      <c r="G263" s="160" t="s">
        <v>189</v>
      </c>
      <c r="H263" s="161">
        <v>76.206000000000003</v>
      </c>
      <c r="I263" s="162"/>
      <c r="J263" s="161">
        <f>ROUND(I263*H263,3)</f>
        <v>0</v>
      </c>
      <c r="K263" s="163"/>
      <c r="L263" s="34"/>
      <c r="M263" s="164" t="s">
        <v>1</v>
      </c>
      <c r="N263" s="165" t="s">
        <v>40</v>
      </c>
      <c r="O263" s="62"/>
      <c r="P263" s="166">
        <f>O263*H263</f>
        <v>0</v>
      </c>
      <c r="Q263" s="166">
        <v>0</v>
      </c>
      <c r="R263" s="166">
        <f>Q263*H263</f>
        <v>0</v>
      </c>
      <c r="S263" s="166">
        <v>0</v>
      </c>
      <c r="T263" s="167">
        <f>S263*H263</f>
        <v>0</v>
      </c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R263" s="168" t="s">
        <v>144</v>
      </c>
      <c r="AT263" s="168" t="s">
        <v>140</v>
      </c>
      <c r="AU263" s="168" t="s">
        <v>87</v>
      </c>
      <c r="AY263" s="18" t="s">
        <v>138</v>
      </c>
      <c r="BE263" s="169">
        <f>IF(N263="základná",J263,0)</f>
        <v>0</v>
      </c>
      <c r="BF263" s="169">
        <f>IF(N263="znížená",J263,0)</f>
        <v>0</v>
      </c>
      <c r="BG263" s="169">
        <f>IF(N263="zákl. prenesená",J263,0)</f>
        <v>0</v>
      </c>
      <c r="BH263" s="169">
        <f>IF(N263="zníž. prenesená",J263,0)</f>
        <v>0</v>
      </c>
      <c r="BI263" s="169">
        <f>IF(N263="nulová",J263,0)</f>
        <v>0</v>
      </c>
      <c r="BJ263" s="18" t="s">
        <v>87</v>
      </c>
      <c r="BK263" s="170">
        <f>ROUND(I263*H263,3)</f>
        <v>0</v>
      </c>
      <c r="BL263" s="18" t="s">
        <v>144</v>
      </c>
      <c r="BM263" s="168" t="s">
        <v>330</v>
      </c>
    </row>
    <row r="264" spans="1:65" s="2" customFormat="1" ht="24.2" customHeight="1">
      <c r="A264" s="33"/>
      <c r="B264" s="156"/>
      <c r="C264" s="157" t="s">
        <v>205</v>
      </c>
      <c r="D264" s="157" t="s">
        <v>140</v>
      </c>
      <c r="E264" s="158" t="s">
        <v>331</v>
      </c>
      <c r="F264" s="159" t="s">
        <v>332</v>
      </c>
      <c r="G264" s="160" t="s">
        <v>189</v>
      </c>
      <c r="H264" s="161">
        <v>54.667000000000002</v>
      </c>
      <c r="I264" s="162"/>
      <c r="J264" s="161">
        <f>ROUND(I264*H264,3)</f>
        <v>0</v>
      </c>
      <c r="K264" s="163"/>
      <c r="L264" s="34"/>
      <c r="M264" s="164" t="s">
        <v>1</v>
      </c>
      <c r="N264" s="165" t="s">
        <v>40</v>
      </c>
      <c r="O264" s="62"/>
      <c r="P264" s="166">
        <f>O264*H264</f>
        <v>0</v>
      </c>
      <c r="Q264" s="166">
        <v>3.8700000000000002E-3</v>
      </c>
      <c r="R264" s="166">
        <f>Q264*H264</f>
        <v>0.21156129000000001</v>
      </c>
      <c r="S264" s="166">
        <v>0</v>
      </c>
      <c r="T264" s="167">
        <f>S264*H264</f>
        <v>0</v>
      </c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R264" s="168" t="s">
        <v>144</v>
      </c>
      <c r="AT264" s="168" t="s">
        <v>140</v>
      </c>
      <c r="AU264" s="168" t="s">
        <v>87</v>
      </c>
      <c r="AY264" s="18" t="s">
        <v>138</v>
      </c>
      <c r="BE264" s="169">
        <f>IF(N264="základná",J264,0)</f>
        <v>0</v>
      </c>
      <c r="BF264" s="169">
        <f>IF(N264="znížená",J264,0)</f>
        <v>0</v>
      </c>
      <c r="BG264" s="169">
        <f>IF(N264="zákl. prenesená",J264,0)</f>
        <v>0</v>
      </c>
      <c r="BH264" s="169">
        <f>IF(N264="zníž. prenesená",J264,0)</f>
        <v>0</v>
      </c>
      <c r="BI264" s="169">
        <f>IF(N264="nulová",J264,0)</f>
        <v>0</v>
      </c>
      <c r="BJ264" s="18" t="s">
        <v>87</v>
      </c>
      <c r="BK264" s="170">
        <f>ROUND(I264*H264,3)</f>
        <v>0</v>
      </c>
      <c r="BL264" s="18" t="s">
        <v>144</v>
      </c>
      <c r="BM264" s="168" t="s">
        <v>333</v>
      </c>
    </row>
    <row r="265" spans="1:65" s="2" customFormat="1" ht="24.2" customHeight="1">
      <c r="A265" s="33"/>
      <c r="B265" s="156"/>
      <c r="C265" s="157" t="s">
        <v>334</v>
      </c>
      <c r="D265" s="157" t="s">
        <v>140</v>
      </c>
      <c r="E265" s="158" t="s">
        <v>335</v>
      </c>
      <c r="F265" s="159" t="s">
        <v>336</v>
      </c>
      <c r="G265" s="160" t="s">
        <v>189</v>
      </c>
      <c r="H265" s="161">
        <v>54.667000000000002</v>
      </c>
      <c r="I265" s="162"/>
      <c r="J265" s="161">
        <f>ROUND(I265*H265,3)</f>
        <v>0</v>
      </c>
      <c r="K265" s="163"/>
      <c r="L265" s="34"/>
      <c r="M265" s="164" t="s">
        <v>1</v>
      </c>
      <c r="N265" s="165" t="s">
        <v>40</v>
      </c>
      <c r="O265" s="62"/>
      <c r="P265" s="166">
        <f>O265*H265</f>
        <v>0</v>
      </c>
      <c r="Q265" s="166">
        <v>0</v>
      </c>
      <c r="R265" s="166">
        <f>Q265*H265</f>
        <v>0</v>
      </c>
      <c r="S265" s="166">
        <v>0</v>
      </c>
      <c r="T265" s="167">
        <f>S265*H265</f>
        <v>0</v>
      </c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R265" s="168" t="s">
        <v>144</v>
      </c>
      <c r="AT265" s="168" t="s">
        <v>140</v>
      </c>
      <c r="AU265" s="168" t="s">
        <v>87</v>
      </c>
      <c r="AY265" s="18" t="s">
        <v>138</v>
      </c>
      <c r="BE265" s="169">
        <f>IF(N265="základná",J265,0)</f>
        <v>0</v>
      </c>
      <c r="BF265" s="169">
        <f>IF(N265="znížená",J265,0)</f>
        <v>0</v>
      </c>
      <c r="BG265" s="169">
        <f>IF(N265="zákl. prenesená",J265,0)</f>
        <v>0</v>
      </c>
      <c r="BH265" s="169">
        <f>IF(N265="zníž. prenesená",J265,0)</f>
        <v>0</v>
      </c>
      <c r="BI265" s="169">
        <f>IF(N265="nulová",J265,0)</f>
        <v>0</v>
      </c>
      <c r="BJ265" s="18" t="s">
        <v>87</v>
      </c>
      <c r="BK265" s="170">
        <f>ROUND(I265*H265,3)</f>
        <v>0</v>
      </c>
      <c r="BL265" s="18" t="s">
        <v>144</v>
      </c>
      <c r="BM265" s="168" t="s">
        <v>337</v>
      </c>
    </row>
    <row r="266" spans="1:65" s="2" customFormat="1" ht="37.9" customHeight="1">
      <c r="A266" s="33"/>
      <c r="B266" s="156"/>
      <c r="C266" s="157" t="s">
        <v>210</v>
      </c>
      <c r="D266" s="157" t="s">
        <v>140</v>
      </c>
      <c r="E266" s="158" t="s">
        <v>338</v>
      </c>
      <c r="F266" s="159" t="s">
        <v>339</v>
      </c>
      <c r="G266" s="160" t="s">
        <v>185</v>
      </c>
      <c r="H266" s="161">
        <v>1.86</v>
      </c>
      <c r="I266" s="162"/>
      <c r="J266" s="161">
        <f>ROUND(I266*H266,3)</f>
        <v>0</v>
      </c>
      <c r="K266" s="163"/>
      <c r="L266" s="34"/>
      <c r="M266" s="164" t="s">
        <v>1</v>
      </c>
      <c r="N266" s="165" t="s">
        <v>40</v>
      </c>
      <c r="O266" s="62"/>
      <c r="P266" s="166">
        <f>O266*H266</f>
        <v>0</v>
      </c>
      <c r="Q266" s="166">
        <v>1.0162899999999999</v>
      </c>
      <c r="R266" s="166">
        <f>Q266*H266</f>
        <v>1.8902994</v>
      </c>
      <c r="S266" s="166">
        <v>0</v>
      </c>
      <c r="T266" s="167">
        <f>S266*H266</f>
        <v>0</v>
      </c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R266" s="168" t="s">
        <v>144</v>
      </c>
      <c r="AT266" s="168" t="s">
        <v>140</v>
      </c>
      <c r="AU266" s="168" t="s">
        <v>87</v>
      </c>
      <c r="AY266" s="18" t="s">
        <v>138</v>
      </c>
      <c r="BE266" s="169">
        <f>IF(N266="základná",J266,0)</f>
        <v>0</v>
      </c>
      <c r="BF266" s="169">
        <f>IF(N266="znížená",J266,0)</f>
        <v>0</v>
      </c>
      <c r="BG266" s="169">
        <f>IF(N266="zákl. prenesená",J266,0)</f>
        <v>0</v>
      </c>
      <c r="BH266" s="169">
        <f>IF(N266="zníž. prenesená",J266,0)</f>
        <v>0</v>
      </c>
      <c r="BI266" s="169">
        <f>IF(N266="nulová",J266,0)</f>
        <v>0</v>
      </c>
      <c r="BJ266" s="18" t="s">
        <v>87</v>
      </c>
      <c r="BK266" s="170">
        <f>ROUND(I266*H266,3)</f>
        <v>0</v>
      </c>
      <c r="BL266" s="18" t="s">
        <v>144</v>
      </c>
      <c r="BM266" s="168" t="s">
        <v>340</v>
      </c>
    </row>
    <row r="267" spans="1:65" s="2" customFormat="1" ht="33" customHeight="1">
      <c r="A267" s="33"/>
      <c r="B267" s="156"/>
      <c r="C267" s="157" t="s">
        <v>341</v>
      </c>
      <c r="D267" s="157" t="s">
        <v>140</v>
      </c>
      <c r="E267" s="158" t="s">
        <v>342</v>
      </c>
      <c r="F267" s="159" t="s">
        <v>343</v>
      </c>
      <c r="G267" s="160" t="s">
        <v>189</v>
      </c>
      <c r="H267" s="161">
        <v>33.197000000000003</v>
      </c>
      <c r="I267" s="162"/>
      <c r="J267" s="161">
        <f>ROUND(I267*H267,3)</f>
        <v>0</v>
      </c>
      <c r="K267" s="163"/>
      <c r="L267" s="34"/>
      <c r="M267" s="164" t="s">
        <v>1</v>
      </c>
      <c r="N267" s="165" t="s">
        <v>40</v>
      </c>
      <c r="O267" s="62"/>
      <c r="P267" s="166">
        <f>O267*H267</f>
        <v>0</v>
      </c>
      <c r="Q267" s="166">
        <v>1.4999999999999999E-4</v>
      </c>
      <c r="R267" s="166">
        <f>Q267*H267</f>
        <v>4.9795500000000001E-3</v>
      </c>
      <c r="S267" s="166">
        <v>0</v>
      </c>
      <c r="T267" s="167">
        <f>S267*H267</f>
        <v>0</v>
      </c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R267" s="168" t="s">
        <v>144</v>
      </c>
      <c r="AT267" s="168" t="s">
        <v>140</v>
      </c>
      <c r="AU267" s="168" t="s">
        <v>87</v>
      </c>
      <c r="AY267" s="18" t="s">
        <v>138</v>
      </c>
      <c r="BE267" s="169">
        <f>IF(N267="základná",J267,0)</f>
        <v>0</v>
      </c>
      <c r="BF267" s="169">
        <f>IF(N267="znížená",J267,0)</f>
        <v>0</v>
      </c>
      <c r="BG267" s="169">
        <f>IF(N267="zákl. prenesená",J267,0)</f>
        <v>0</v>
      </c>
      <c r="BH267" s="169">
        <f>IF(N267="zníž. prenesená",J267,0)</f>
        <v>0</v>
      </c>
      <c r="BI267" s="169">
        <f>IF(N267="nulová",J267,0)</f>
        <v>0</v>
      </c>
      <c r="BJ267" s="18" t="s">
        <v>87</v>
      </c>
      <c r="BK267" s="170">
        <f>ROUND(I267*H267,3)</f>
        <v>0</v>
      </c>
      <c r="BL267" s="18" t="s">
        <v>144</v>
      </c>
      <c r="BM267" s="168" t="s">
        <v>344</v>
      </c>
    </row>
    <row r="268" spans="1:65" s="15" customFormat="1">
      <c r="B268" s="188"/>
      <c r="D268" s="172" t="s">
        <v>145</v>
      </c>
      <c r="E268" s="189" t="s">
        <v>1</v>
      </c>
      <c r="F268" s="190" t="s">
        <v>345</v>
      </c>
      <c r="H268" s="189" t="s">
        <v>1</v>
      </c>
      <c r="I268" s="191"/>
      <c r="L268" s="188"/>
      <c r="M268" s="192"/>
      <c r="N268" s="193"/>
      <c r="O268" s="193"/>
      <c r="P268" s="193"/>
      <c r="Q268" s="193"/>
      <c r="R268" s="193"/>
      <c r="S268" s="193"/>
      <c r="T268" s="194"/>
      <c r="AT268" s="189" t="s">
        <v>145</v>
      </c>
      <c r="AU268" s="189" t="s">
        <v>87</v>
      </c>
      <c r="AV268" s="15" t="s">
        <v>81</v>
      </c>
      <c r="AW268" s="15" t="s">
        <v>29</v>
      </c>
      <c r="AX268" s="15" t="s">
        <v>74</v>
      </c>
      <c r="AY268" s="189" t="s">
        <v>138</v>
      </c>
    </row>
    <row r="269" spans="1:65" s="13" customFormat="1">
      <c r="B269" s="171"/>
      <c r="D269" s="172" t="s">
        <v>145</v>
      </c>
      <c r="E269" s="173" t="s">
        <v>1</v>
      </c>
      <c r="F269" s="174" t="s">
        <v>346</v>
      </c>
      <c r="H269" s="175">
        <v>14.955</v>
      </c>
      <c r="I269" s="176"/>
      <c r="L269" s="171"/>
      <c r="M269" s="177"/>
      <c r="N269" s="178"/>
      <c r="O269" s="178"/>
      <c r="P269" s="178"/>
      <c r="Q269" s="178"/>
      <c r="R269" s="178"/>
      <c r="S269" s="178"/>
      <c r="T269" s="179"/>
      <c r="AT269" s="173" t="s">
        <v>145</v>
      </c>
      <c r="AU269" s="173" t="s">
        <v>87</v>
      </c>
      <c r="AV269" s="13" t="s">
        <v>87</v>
      </c>
      <c r="AW269" s="13" t="s">
        <v>29</v>
      </c>
      <c r="AX269" s="13" t="s">
        <v>74</v>
      </c>
      <c r="AY269" s="173" t="s">
        <v>138</v>
      </c>
    </row>
    <row r="270" spans="1:65" s="13" customFormat="1">
      <c r="B270" s="171"/>
      <c r="D270" s="172" t="s">
        <v>145</v>
      </c>
      <c r="E270" s="173" t="s">
        <v>1</v>
      </c>
      <c r="F270" s="174" t="s">
        <v>347</v>
      </c>
      <c r="H270" s="175">
        <v>0.23200000000000001</v>
      </c>
      <c r="I270" s="176"/>
      <c r="L270" s="171"/>
      <c r="M270" s="177"/>
      <c r="N270" s="178"/>
      <c r="O270" s="178"/>
      <c r="P270" s="178"/>
      <c r="Q270" s="178"/>
      <c r="R270" s="178"/>
      <c r="S270" s="178"/>
      <c r="T270" s="179"/>
      <c r="AT270" s="173" t="s">
        <v>145</v>
      </c>
      <c r="AU270" s="173" t="s">
        <v>87</v>
      </c>
      <c r="AV270" s="13" t="s">
        <v>87</v>
      </c>
      <c r="AW270" s="13" t="s">
        <v>29</v>
      </c>
      <c r="AX270" s="13" t="s">
        <v>74</v>
      </c>
      <c r="AY270" s="173" t="s">
        <v>138</v>
      </c>
    </row>
    <row r="271" spans="1:65" s="13" customFormat="1">
      <c r="B271" s="171"/>
      <c r="D271" s="172" t="s">
        <v>145</v>
      </c>
      <c r="E271" s="173" t="s">
        <v>1</v>
      </c>
      <c r="F271" s="174" t="s">
        <v>348</v>
      </c>
      <c r="H271" s="175">
        <v>0.51600000000000001</v>
      </c>
      <c r="I271" s="176"/>
      <c r="L271" s="171"/>
      <c r="M271" s="177"/>
      <c r="N271" s="178"/>
      <c r="O271" s="178"/>
      <c r="P271" s="178"/>
      <c r="Q271" s="178"/>
      <c r="R271" s="178"/>
      <c r="S271" s="178"/>
      <c r="T271" s="179"/>
      <c r="AT271" s="173" t="s">
        <v>145</v>
      </c>
      <c r="AU271" s="173" t="s">
        <v>87</v>
      </c>
      <c r="AV271" s="13" t="s">
        <v>87</v>
      </c>
      <c r="AW271" s="13" t="s">
        <v>29</v>
      </c>
      <c r="AX271" s="13" t="s">
        <v>74</v>
      </c>
      <c r="AY271" s="173" t="s">
        <v>138</v>
      </c>
    </row>
    <row r="272" spans="1:65" s="13" customFormat="1">
      <c r="B272" s="171"/>
      <c r="D272" s="172" t="s">
        <v>145</v>
      </c>
      <c r="E272" s="173" t="s">
        <v>1</v>
      </c>
      <c r="F272" s="174" t="s">
        <v>349</v>
      </c>
      <c r="H272" s="175">
        <v>-4.7300000000000004</v>
      </c>
      <c r="I272" s="176"/>
      <c r="L272" s="171"/>
      <c r="M272" s="177"/>
      <c r="N272" s="178"/>
      <c r="O272" s="178"/>
      <c r="P272" s="178"/>
      <c r="Q272" s="178"/>
      <c r="R272" s="178"/>
      <c r="S272" s="178"/>
      <c r="T272" s="179"/>
      <c r="AT272" s="173" t="s">
        <v>145</v>
      </c>
      <c r="AU272" s="173" t="s">
        <v>87</v>
      </c>
      <c r="AV272" s="13" t="s">
        <v>87</v>
      </c>
      <c r="AW272" s="13" t="s">
        <v>29</v>
      </c>
      <c r="AX272" s="13" t="s">
        <v>74</v>
      </c>
      <c r="AY272" s="173" t="s">
        <v>138</v>
      </c>
    </row>
    <row r="273" spans="1:65" s="13" customFormat="1">
      <c r="B273" s="171"/>
      <c r="D273" s="172" t="s">
        <v>145</v>
      </c>
      <c r="E273" s="173" t="s">
        <v>1</v>
      </c>
      <c r="F273" s="174" t="s">
        <v>350</v>
      </c>
      <c r="H273" s="175">
        <v>11.88</v>
      </c>
      <c r="I273" s="176"/>
      <c r="L273" s="171"/>
      <c r="M273" s="177"/>
      <c r="N273" s="178"/>
      <c r="O273" s="178"/>
      <c r="P273" s="178"/>
      <c r="Q273" s="178"/>
      <c r="R273" s="178"/>
      <c r="S273" s="178"/>
      <c r="T273" s="179"/>
      <c r="AT273" s="173" t="s">
        <v>145</v>
      </c>
      <c r="AU273" s="173" t="s">
        <v>87</v>
      </c>
      <c r="AV273" s="13" t="s">
        <v>87</v>
      </c>
      <c r="AW273" s="13" t="s">
        <v>29</v>
      </c>
      <c r="AX273" s="13" t="s">
        <v>74</v>
      </c>
      <c r="AY273" s="173" t="s">
        <v>138</v>
      </c>
    </row>
    <row r="274" spans="1:65" s="13" customFormat="1">
      <c r="B274" s="171"/>
      <c r="D274" s="172" t="s">
        <v>145</v>
      </c>
      <c r="E274" s="173" t="s">
        <v>1</v>
      </c>
      <c r="F274" s="174" t="s">
        <v>351</v>
      </c>
      <c r="H274" s="175">
        <v>7.7439999999999998</v>
      </c>
      <c r="I274" s="176"/>
      <c r="L274" s="171"/>
      <c r="M274" s="177"/>
      <c r="N274" s="178"/>
      <c r="O274" s="178"/>
      <c r="P274" s="178"/>
      <c r="Q274" s="178"/>
      <c r="R274" s="178"/>
      <c r="S274" s="178"/>
      <c r="T274" s="179"/>
      <c r="AT274" s="173" t="s">
        <v>145</v>
      </c>
      <c r="AU274" s="173" t="s">
        <v>87</v>
      </c>
      <c r="AV274" s="13" t="s">
        <v>87</v>
      </c>
      <c r="AW274" s="13" t="s">
        <v>29</v>
      </c>
      <c r="AX274" s="13" t="s">
        <v>74</v>
      </c>
      <c r="AY274" s="173" t="s">
        <v>138</v>
      </c>
    </row>
    <row r="275" spans="1:65" s="15" customFormat="1">
      <c r="B275" s="188"/>
      <c r="D275" s="172" t="s">
        <v>145</v>
      </c>
      <c r="E275" s="189" t="s">
        <v>1</v>
      </c>
      <c r="F275" s="190" t="s">
        <v>352</v>
      </c>
      <c r="H275" s="189" t="s">
        <v>1</v>
      </c>
      <c r="I275" s="191"/>
      <c r="L275" s="188"/>
      <c r="M275" s="192"/>
      <c r="N275" s="193"/>
      <c r="O275" s="193"/>
      <c r="P275" s="193"/>
      <c r="Q275" s="193"/>
      <c r="R275" s="193"/>
      <c r="S275" s="193"/>
      <c r="T275" s="194"/>
      <c r="AT275" s="189" t="s">
        <v>145</v>
      </c>
      <c r="AU275" s="189" t="s">
        <v>87</v>
      </c>
      <c r="AV275" s="15" t="s">
        <v>81</v>
      </c>
      <c r="AW275" s="15" t="s">
        <v>29</v>
      </c>
      <c r="AX275" s="15" t="s">
        <v>74</v>
      </c>
      <c r="AY275" s="189" t="s">
        <v>138</v>
      </c>
    </row>
    <row r="276" spans="1:65" s="13" customFormat="1">
      <c r="B276" s="171"/>
      <c r="D276" s="172" t="s">
        <v>145</v>
      </c>
      <c r="E276" s="173" t="s">
        <v>1</v>
      </c>
      <c r="F276" s="174" t="s">
        <v>353</v>
      </c>
      <c r="H276" s="175">
        <v>0.85</v>
      </c>
      <c r="I276" s="176"/>
      <c r="L276" s="171"/>
      <c r="M276" s="177"/>
      <c r="N276" s="178"/>
      <c r="O276" s="178"/>
      <c r="P276" s="178"/>
      <c r="Q276" s="178"/>
      <c r="R276" s="178"/>
      <c r="S276" s="178"/>
      <c r="T276" s="179"/>
      <c r="AT276" s="173" t="s">
        <v>145</v>
      </c>
      <c r="AU276" s="173" t="s">
        <v>87</v>
      </c>
      <c r="AV276" s="13" t="s">
        <v>87</v>
      </c>
      <c r="AW276" s="13" t="s">
        <v>29</v>
      </c>
      <c r="AX276" s="13" t="s">
        <v>74</v>
      </c>
      <c r="AY276" s="173" t="s">
        <v>138</v>
      </c>
    </row>
    <row r="277" spans="1:65" s="13" customFormat="1">
      <c r="B277" s="171"/>
      <c r="D277" s="172" t="s">
        <v>145</v>
      </c>
      <c r="E277" s="173" t="s">
        <v>1</v>
      </c>
      <c r="F277" s="174" t="s">
        <v>354</v>
      </c>
      <c r="H277" s="175">
        <v>1.75</v>
      </c>
      <c r="I277" s="176"/>
      <c r="L277" s="171"/>
      <c r="M277" s="177"/>
      <c r="N277" s="178"/>
      <c r="O277" s="178"/>
      <c r="P277" s="178"/>
      <c r="Q277" s="178"/>
      <c r="R277" s="178"/>
      <c r="S277" s="178"/>
      <c r="T277" s="179"/>
      <c r="AT277" s="173" t="s">
        <v>145</v>
      </c>
      <c r="AU277" s="173" t="s">
        <v>87</v>
      </c>
      <c r="AV277" s="13" t="s">
        <v>87</v>
      </c>
      <c r="AW277" s="13" t="s">
        <v>29</v>
      </c>
      <c r="AX277" s="13" t="s">
        <v>74</v>
      </c>
      <c r="AY277" s="173" t="s">
        <v>138</v>
      </c>
    </row>
    <row r="278" spans="1:65" s="14" customFormat="1">
      <c r="B278" s="180"/>
      <c r="D278" s="172" t="s">
        <v>145</v>
      </c>
      <c r="E278" s="181" t="s">
        <v>1</v>
      </c>
      <c r="F278" s="182" t="s">
        <v>149</v>
      </c>
      <c r="H278" s="183">
        <v>33.197000000000003</v>
      </c>
      <c r="I278" s="184"/>
      <c r="L278" s="180"/>
      <c r="M278" s="185"/>
      <c r="N278" s="186"/>
      <c r="O278" s="186"/>
      <c r="P278" s="186"/>
      <c r="Q278" s="186"/>
      <c r="R278" s="186"/>
      <c r="S278" s="186"/>
      <c r="T278" s="187"/>
      <c r="AT278" s="181" t="s">
        <v>145</v>
      </c>
      <c r="AU278" s="181" t="s">
        <v>87</v>
      </c>
      <c r="AV278" s="14" t="s">
        <v>144</v>
      </c>
      <c r="AW278" s="14" t="s">
        <v>29</v>
      </c>
      <c r="AX278" s="14" t="s">
        <v>81</v>
      </c>
      <c r="AY278" s="181" t="s">
        <v>138</v>
      </c>
    </row>
    <row r="279" spans="1:65" s="2" customFormat="1" ht="24.2" customHeight="1">
      <c r="A279" s="33"/>
      <c r="B279" s="156"/>
      <c r="C279" s="203" t="s">
        <v>219</v>
      </c>
      <c r="D279" s="203" t="s">
        <v>355</v>
      </c>
      <c r="E279" s="204" t="s">
        <v>356</v>
      </c>
      <c r="F279" s="205" t="s">
        <v>357</v>
      </c>
      <c r="G279" s="206" t="s">
        <v>189</v>
      </c>
      <c r="H279" s="207">
        <v>34.856999999999999</v>
      </c>
      <c r="I279" s="208"/>
      <c r="J279" s="207">
        <f>ROUND(I279*H279,3)</f>
        <v>0</v>
      </c>
      <c r="K279" s="209"/>
      <c r="L279" s="210"/>
      <c r="M279" s="211" t="s">
        <v>1</v>
      </c>
      <c r="N279" s="212" t="s">
        <v>40</v>
      </c>
      <c r="O279" s="62"/>
      <c r="P279" s="166">
        <f>O279*H279</f>
        <v>0</v>
      </c>
      <c r="Q279" s="166">
        <v>1.5E-3</v>
      </c>
      <c r="R279" s="166">
        <f>Q279*H279</f>
        <v>5.2285499999999999E-2</v>
      </c>
      <c r="S279" s="166">
        <v>0</v>
      </c>
      <c r="T279" s="167">
        <f>S279*H279</f>
        <v>0</v>
      </c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R279" s="168" t="s">
        <v>168</v>
      </c>
      <c r="AT279" s="168" t="s">
        <v>355</v>
      </c>
      <c r="AU279" s="168" t="s">
        <v>87</v>
      </c>
      <c r="AY279" s="18" t="s">
        <v>138</v>
      </c>
      <c r="BE279" s="169">
        <f>IF(N279="základná",J279,0)</f>
        <v>0</v>
      </c>
      <c r="BF279" s="169">
        <f>IF(N279="znížená",J279,0)</f>
        <v>0</v>
      </c>
      <c r="BG279" s="169">
        <f>IF(N279="zákl. prenesená",J279,0)</f>
        <v>0</v>
      </c>
      <c r="BH279" s="169">
        <f>IF(N279="zníž. prenesená",J279,0)</f>
        <v>0</v>
      </c>
      <c r="BI279" s="169">
        <f>IF(N279="nulová",J279,0)</f>
        <v>0</v>
      </c>
      <c r="BJ279" s="18" t="s">
        <v>87</v>
      </c>
      <c r="BK279" s="170">
        <f>ROUND(I279*H279,3)</f>
        <v>0</v>
      </c>
      <c r="BL279" s="18" t="s">
        <v>144</v>
      </c>
      <c r="BM279" s="168" t="s">
        <v>358</v>
      </c>
    </row>
    <row r="280" spans="1:65" s="15" customFormat="1">
      <c r="B280" s="188"/>
      <c r="D280" s="172" t="s">
        <v>145</v>
      </c>
      <c r="E280" s="189" t="s">
        <v>1</v>
      </c>
      <c r="F280" s="190" t="s">
        <v>359</v>
      </c>
      <c r="H280" s="189" t="s">
        <v>1</v>
      </c>
      <c r="I280" s="191"/>
      <c r="L280" s="188"/>
      <c r="M280" s="192"/>
      <c r="N280" s="193"/>
      <c r="O280" s="193"/>
      <c r="P280" s="193"/>
      <c r="Q280" s="193"/>
      <c r="R280" s="193"/>
      <c r="S280" s="193"/>
      <c r="T280" s="194"/>
      <c r="AT280" s="189" t="s">
        <v>145</v>
      </c>
      <c r="AU280" s="189" t="s">
        <v>87</v>
      </c>
      <c r="AV280" s="15" t="s">
        <v>81</v>
      </c>
      <c r="AW280" s="15" t="s">
        <v>29</v>
      </c>
      <c r="AX280" s="15" t="s">
        <v>74</v>
      </c>
      <c r="AY280" s="189" t="s">
        <v>138</v>
      </c>
    </row>
    <row r="281" spans="1:65" s="13" customFormat="1">
      <c r="B281" s="171"/>
      <c r="D281" s="172" t="s">
        <v>145</v>
      </c>
      <c r="E281" s="173" t="s">
        <v>1</v>
      </c>
      <c r="F281" s="174" t="s">
        <v>360</v>
      </c>
      <c r="H281" s="175">
        <v>34.856999999999999</v>
      </c>
      <c r="I281" s="176"/>
      <c r="L281" s="171"/>
      <c r="M281" s="177"/>
      <c r="N281" s="178"/>
      <c r="O281" s="178"/>
      <c r="P281" s="178"/>
      <c r="Q281" s="178"/>
      <c r="R281" s="178"/>
      <c r="S281" s="178"/>
      <c r="T281" s="179"/>
      <c r="AT281" s="173" t="s">
        <v>145</v>
      </c>
      <c r="AU281" s="173" t="s">
        <v>87</v>
      </c>
      <c r="AV281" s="13" t="s">
        <v>87</v>
      </c>
      <c r="AW281" s="13" t="s">
        <v>29</v>
      </c>
      <c r="AX281" s="13" t="s">
        <v>74</v>
      </c>
      <c r="AY281" s="173" t="s">
        <v>138</v>
      </c>
    </row>
    <row r="282" spans="1:65" s="14" customFormat="1">
      <c r="B282" s="180"/>
      <c r="D282" s="172" t="s">
        <v>145</v>
      </c>
      <c r="E282" s="181" t="s">
        <v>1</v>
      </c>
      <c r="F282" s="182" t="s">
        <v>149</v>
      </c>
      <c r="H282" s="183">
        <v>34.856999999999999</v>
      </c>
      <c r="I282" s="184"/>
      <c r="L282" s="180"/>
      <c r="M282" s="185"/>
      <c r="N282" s="186"/>
      <c r="O282" s="186"/>
      <c r="P282" s="186"/>
      <c r="Q282" s="186"/>
      <c r="R282" s="186"/>
      <c r="S282" s="186"/>
      <c r="T282" s="187"/>
      <c r="AT282" s="181" t="s">
        <v>145</v>
      </c>
      <c r="AU282" s="181" t="s">
        <v>87</v>
      </c>
      <c r="AV282" s="14" t="s">
        <v>144</v>
      </c>
      <c r="AW282" s="14" t="s">
        <v>29</v>
      </c>
      <c r="AX282" s="14" t="s">
        <v>81</v>
      </c>
      <c r="AY282" s="181" t="s">
        <v>138</v>
      </c>
    </row>
    <row r="283" spans="1:65" s="12" customFormat="1" ht="22.9" customHeight="1">
      <c r="B283" s="143"/>
      <c r="D283" s="144" t="s">
        <v>73</v>
      </c>
      <c r="E283" s="154" t="s">
        <v>159</v>
      </c>
      <c r="F283" s="154" t="s">
        <v>361</v>
      </c>
      <c r="I283" s="146"/>
      <c r="J283" s="155">
        <f>BK283</f>
        <v>0</v>
      </c>
      <c r="L283" s="143"/>
      <c r="M283" s="148"/>
      <c r="N283" s="149"/>
      <c r="O283" s="149"/>
      <c r="P283" s="150">
        <f>SUM(P284:P300)</f>
        <v>0</v>
      </c>
      <c r="Q283" s="149"/>
      <c r="R283" s="150">
        <f>SUM(R284:R300)</f>
        <v>42.788667529999998</v>
      </c>
      <c r="S283" s="149"/>
      <c r="T283" s="151">
        <f>SUM(T284:T300)</f>
        <v>0</v>
      </c>
      <c r="AR283" s="144" t="s">
        <v>81</v>
      </c>
      <c r="AT283" s="152" t="s">
        <v>73</v>
      </c>
      <c r="AU283" s="152" t="s">
        <v>81</v>
      </c>
      <c r="AY283" s="144" t="s">
        <v>138</v>
      </c>
      <c r="BK283" s="153">
        <f>SUM(BK284:BK300)</f>
        <v>0</v>
      </c>
    </row>
    <row r="284" spans="1:65" s="2" customFormat="1" ht="37.9" customHeight="1">
      <c r="A284" s="33"/>
      <c r="B284" s="156"/>
      <c r="C284" s="157" t="s">
        <v>362</v>
      </c>
      <c r="D284" s="157" t="s">
        <v>140</v>
      </c>
      <c r="E284" s="158" t="s">
        <v>363</v>
      </c>
      <c r="F284" s="159" t="s">
        <v>364</v>
      </c>
      <c r="G284" s="160" t="s">
        <v>189</v>
      </c>
      <c r="H284" s="161">
        <v>46.915999999999997</v>
      </c>
      <c r="I284" s="162"/>
      <c r="J284" s="161">
        <f>ROUND(I284*H284,3)</f>
        <v>0</v>
      </c>
      <c r="K284" s="163"/>
      <c r="L284" s="34"/>
      <c r="M284" s="164" t="s">
        <v>1</v>
      </c>
      <c r="N284" s="165" t="s">
        <v>40</v>
      </c>
      <c r="O284" s="62"/>
      <c r="P284" s="166">
        <f>O284*H284</f>
        <v>0</v>
      </c>
      <c r="Q284" s="166">
        <v>7.0800000000000004E-3</v>
      </c>
      <c r="R284" s="166">
        <f>Q284*H284</f>
        <v>0.33216528000000001</v>
      </c>
      <c r="S284" s="166">
        <v>0</v>
      </c>
      <c r="T284" s="167">
        <f>S284*H284</f>
        <v>0</v>
      </c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R284" s="168" t="s">
        <v>144</v>
      </c>
      <c r="AT284" s="168" t="s">
        <v>140</v>
      </c>
      <c r="AU284" s="168" t="s">
        <v>87</v>
      </c>
      <c r="AY284" s="18" t="s">
        <v>138</v>
      </c>
      <c r="BE284" s="169">
        <f>IF(N284="základná",J284,0)</f>
        <v>0</v>
      </c>
      <c r="BF284" s="169">
        <f>IF(N284="znížená",J284,0)</f>
        <v>0</v>
      </c>
      <c r="BG284" s="169">
        <f>IF(N284="zákl. prenesená",J284,0)</f>
        <v>0</v>
      </c>
      <c r="BH284" s="169">
        <f>IF(N284="zníž. prenesená",J284,0)</f>
        <v>0</v>
      </c>
      <c r="BI284" s="169">
        <f>IF(N284="nulová",J284,0)</f>
        <v>0</v>
      </c>
      <c r="BJ284" s="18" t="s">
        <v>87</v>
      </c>
      <c r="BK284" s="170">
        <f>ROUND(I284*H284,3)</f>
        <v>0</v>
      </c>
      <c r="BL284" s="18" t="s">
        <v>144</v>
      </c>
      <c r="BM284" s="168" t="s">
        <v>365</v>
      </c>
    </row>
    <row r="285" spans="1:65" s="15" customFormat="1">
      <c r="B285" s="188"/>
      <c r="D285" s="172" t="s">
        <v>145</v>
      </c>
      <c r="E285" s="189" t="s">
        <v>1</v>
      </c>
      <c r="F285" s="190" t="s">
        <v>366</v>
      </c>
      <c r="H285" s="189" t="s">
        <v>1</v>
      </c>
      <c r="I285" s="191"/>
      <c r="L285" s="188"/>
      <c r="M285" s="192"/>
      <c r="N285" s="193"/>
      <c r="O285" s="193"/>
      <c r="P285" s="193"/>
      <c r="Q285" s="193"/>
      <c r="R285" s="193"/>
      <c r="S285" s="193"/>
      <c r="T285" s="194"/>
      <c r="AT285" s="189" t="s">
        <v>145</v>
      </c>
      <c r="AU285" s="189" t="s">
        <v>87</v>
      </c>
      <c r="AV285" s="15" t="s">
        <v>81</v>
      </c>
      <c r="AW285" s="15" t="s">
        <v>29</v>
      </c>
      <c r="AX285" s="15" t="s">
        <v>74</v>
      </c>
      <c r="AY285" s="189" t="s">
        <v>138</v>
      </c>
    </row>
    <row r="286" spans="1:65" s="13" customFormat="1">
      <c r="B286" s="171"/>
      <c r="D286" s="172" t="s">
        <v>145</v>
      </c>
      <c r="E286" s="173" t="s">
        <v>1</v>
      </c>
      <c r="F286" s="174" t="s">
        <v>367</v>
      </c>
      <c r="H286" s="175">
        <v>16.797999999999998</v>
      </c>
      <c r="I286" s="176"/>
      <c r="L286" s="171"/>
      <c r="M286" s="177"/>
      <c r="N286" s="178"/>
      <c r="O286" s="178"/>
      <c r="P286" s="178"/>
      <c r="Q286" s="178"/>
      <c r="R286" s="178"/>
      <c r="S286" s="178"/>
      <c r="T286" s="179"/>
      <c r="AT286" s="173" t="s">
        <v>145</v>
      </c>
      <c r="AU286" s="173" t="s">
        <v>87</v>
      </c>
      <c r="AV286" s="13" t="s">
        <v>87</v>
      </c>
      <c r="AW286" s="13" t="s">
        <v>29</v>
      </c>
      <c r="AX286" s="13" t="s">
        <v>74</v>
      </c>
      <c r="AY286" s="173" t="s">
        <v>138</v>
      </c>
    </row>
    <row r="287" spans="1:65" s="13" customFormat="1">
      <c r="B287" s="171"/>
      <c r="D287" s="172" t="s">
        <v>145</v>
      </c>
      <c r="E287" s="173" t="s">
        <v>1</v>
      </c>
      <c r="F287" s="174" t="s">
        <v>368</v>
      </c>
      <c r="H287" s="175">
        <v>30.117999999999999</v>
      </c>
      <c r="I287" s="176"/>
      <c r="L287" s="171"/>
      <c r="M287" s="177"/>
      <c r="N287" s="178"/>
      <c r="O287" s="178"/>
      <c r="P287" s="178"/>
      <c r="Q287" s="178"/>
      <c r="R287" s="178"/>
      <c r="S287" s="178"/>
      <c r="T287" s="179"/>
      <c r="AT287" s="173" t="s">
        <v>145</v>
      </c>
      <c r="AU287" s="173" t="s">
        <v>87</v>
      </c>
      <c r="AV287" s="13" t="s">
        <v>87</v>
      </c>
      <c r="AW287" s="13" t="s">
        <v>29</v>
      </c>
      <c r="AX287" s="13" t="s">
        <v>74</v>
      </c>
      <c r="AY287" s="173" t="s">
        <v>138</v>
      </c>
    </row>
    <row r="288" spans="1:65" s="14" customFormat="1">
      <c r="B288" s="180"/>
      <c r="D288" s="172" t="s">
        <v>145</v>
      </c>
      <c r="E288" s="181" t="s">
        <v>1</v>
      </c>
      <c r="F288" s="182" t="s">
        <v>149</v>
      </c>
      <c r="H288" s="183">
        <v>46.915999999999997</v>
      </c>
      <c r="I288" s="184"/>
      <c r="L288" s="180"/>
      <c r="M288" s="185"/>
      <c r="N288" s="186"/>
      <c r="O288" s="186"/>
      <c r="P288" s="186"/>
      <c r="Q288" s="186"/>
      <c r="R288" s="186"/>
      <c r="S288" s="186"/>
      <c r="T288" s="187"/>
      <c r="AT288" s="181" t="s">
        <v>145</v>
      </c>
      <c r="AU288" s="181" t="s">
        <v>87</v>
      </c>
      <c r="AV288" s="14" t="s">
        <v>144</v>
      </c>
      <c r="AW288" s="14" t="s">
        <v>29</v>
      </c>
      <c r="AX288" s="14" t="s">
        <v>81</v>
      </c>
      <c r="AY288" s="181" t="s">
        <v>138</v>
      </c>
    </row>
    <row r="289" spans="1:65" s="2" customFormat="1" ht="24.2" customHeight="1">
      <c r="A289" s="33"/>
      <c r="B289" s="156"/>
      <c r="C289" s="203" t="s">
        <v>255</v>
      </c>
      <c r="D289" s="203" t="s">
        <v>355</v>
      </c>
      <c r="E289" s="204" t="s">
        <v>369</v>
      </c>
      <c r="F289" s="205" t="s">
        <v>370</v>
      </c>
      <c r="G289" s="206" t="s">
        <v>189</v>
      </c>
      <c r="H289" s="207">
        <v>49.262</v>
      </c>
      <c r="I289" s="208"/>
      <c r="J289" s="207">
        <f t="shared" ref="J289:J296" si="0">ROUND(I289*H289,3)</f>
        <v>0</v>
      </c>
      <c r="K289" s="209"/>
      <c r="L289" s="210"/>
      <c r="M289" s="211" t="s">
        <v>1</v>
      </c>
      <c r="N289" s="212" t="s">
        <v>40</v>
      </c>
      <c r="O289" s="62"/>
      <c r="P289" s="166">
        <f t="shared" ref="P289:P296" si="1">O289*H289</f>
        <v>0</v>
      </c>
      <c r="Q289" s="166">
        <v>0</v>
      </c>
      <c r="R289" s="166">
        <f t="shared" ref="R289:R296" si="2">Q289*H289</f>
        <v>0</v>
      </c>
      <c r="S289" s="166">
        <v>0</v>
      </c>
      <c r="T289" s="167">
        <f t="shared" ref="T289:T296" si="3">S289*H289</f>
        <v>0</v>
      </c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R289" s="168" t="s">
        <v>168</v>
      </c>
      <c r="AT289" s="168" t="s">
        <v>355</v>
      </c>
      <c r="AU289" s="168" t="s">
        <v>87</v>
      </c>
      <c r="AY289" s="18" t="s">
        <v>138</v>
      </c>
      <c r="BE289" s="169">
        <f t="shared" ref="BE289:BE296" si="4">IF(N289="základná",J289,0)</f>
        <v>0</v>
      </c>
      <c r="BF289" s="169">
        <f t="shared" ref="BF289:BF296" si="5">IF(N289="znížená",J289,0)</f>
        <v>0</v>
      </c>
      <c r="BG289" s="169">
        <f t="shared" ref="BG289:BG296" si="6">IF(N289="zákl. prenesená",J289,0)</f>
        <v>0</v>
      </c>
      <c r="BH289" s="169">
        <f t="shared" ref="BH289:BH296" si="7">IF(N289="zníž. prenesená",J289,0)</f>
        <v>0</v>
      </c>
      <c r="BI289" s="169">
        <f t="shared" ref="BI289:BI296" si="8">IF(N289="nulová",J289,0)</f>
        <v>0</v>
      </c>
      <c r="BJ289" s="18" t="s">
        <v>87</v>
      </c>
      <c r="BK289" s="170">
        <f t="shared" ref="BK289:BK296" si="9">ROUND(I289*H289,3)</f>
        <v>0</v>
      </c>
      <c r="BL289" s="18" t="s">
        <v>144</v>
      </c>
      <c r="BM289" s="168" t="s">
        <v>371</v>
      </c>
    </row>
    <row r="290" spans="1:65" s="2" customFormat="1" ht="24.2" customHeight="1">
      <c r="A290" s="33"/>
      <c r="B290" s="156"/>
      <c r="C290" s="157" t="s">
        <v>260</v>
      </c>
      <c r="D290" s="157" t="s">
        <v>140</v>
      </c>
      <c r="E290" s="158" t="s">
        <v>372</v>
      </c>
      <c r="F290" s="159" t="s">
        <v>373</v>
      </c>
      <c r="G290" s="160" t="s">
        <v>143</v>
      </c>
      <c r="H290" s="161">
        <v>4.0369999999999999</v>
      </c>
      <c r="I290" s="162"/>
      <c r="J290" s="161">
        <f t="shared" si="0"/>
        <v>0</v>
      </c>
      <c r="K290" s="163"/>
      <c r="L290" s="34"/>
      <c r="M290" s="164" t="s">
        <v>1</v>
      </c>
      <c r="N290" s="165" t="s">
        <v>40</v>
      </c>
      <c r="O290" s="62"/>
      <c r="P290" s="166">
        <f t="shared" si="1"/>
        <v>0</v>
      </c>
      <c r="Q290" s="166">
        <v>2.19407</v>
      </c>
      <c r="R290" s="166">
        <f t="shared" si="2"/>
        <v>8.8574605900000005</v>
      </c>
      <c r="S290" s="166">
        <v>0</v>
      </c>
      <c r="T290" s="167">
        <f t="shared" si="3"/>
        <v>0</v>
      </c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R290" s="168" t="s">
        <v>144</v>
      </c>
      <c r="AT290" s="168" t="s">
        <v>140</v>
      </c>
      <c r="AU290" s="168" t="s">
        <v>87</v>
      </c>
      <c r="AY290" s="18" t="s">
        <v>138</v>
      </c>
      <c r="BE290" s="169">
        <f t="shared" si="4"/>
        <v>0</v>
      </c>
      <c r="BF290" s="169">
        <f t="shared" si="5"/>
        <v>0</v>
      </c>
      <c r="BG290" s="169">
        <f t="shared" si="6"/>
        <v>0</v>
      </c>
      <c r="BH290" s="169">
        <f t="shared" si="7"/>
        <v>0</v>
      </c>
      <c r="BI290" s="169">
        <f t="shared" si="8"/>
        <v>0</v>
      </c>
      <c r="BJ290" s="18" t="s">
        <v>87</v>
      </c>
      <c r="BK290" s="170">
        <f t="shared" si="9"/>
        <v>0</v>
      </c>
      <c r="BL290" s="18" t="s">
        <v>144</v>
      </c>
      <c r="BM290" s="168" t="s">
        <v>374</v>
      </c>
    </row>
    <row r="291" spans="1:65" s="2" customFormat="1" ht="24.2" customHeight="1">
      <c r="A291" s="33"/>
      <c r="B291" s="156"/>
      <c r="C291" s="157" t="s">
        <v>375</v>
      </c>
      <c r="D291" s="157" t="s">
        <v>140</v>
      </c>
      <c r="E291" s="158" t="s">
        <v>376</v>
      </c>
      <c r="F291" s="159" t="s">
        <v>377</v>
      </c>
      <c r="G291" s="160" t="s">
        <v>143</v>
      </c>
      <c r="H291" s="161">
        <v>8.11</v>
      </c>
      <c r="I291" s="162"/>
      <c r="J291" s="161">
        <f t="shared" si="0"/>
        <v>0</v>
      </c>
      <c r="K291" s="163"/>
      <c r="L291" s="34"/>
      <c r="M291" s="164" t="s">
        <v>1</v>
      </c>
      <c r="N291" s="165" t="s">
        <v>40</v>
      </c>
      <c r="O291" s="62"/>
      <c r="P291" s="166">
        <f t="shared" si="1"/>
        <v>0</v>
      </c>
      <c r="Q291" s="166">
        <v>2.23543</v>
      </c>
      <c r="R291" s="166">
        <f t="shared" si="2"/>
        <v>18.1293373</v>
      </c>
      <c r="S291" s="166">
        <v>0</v>
      </c>
      <c r="T291" s="167">
        <f t="shared" si="3"/>
        <v>0</v>
      </c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R291" s="168" t="s">
        <v>144</v>
      </c>
      <c r="AT291" s="168" t="s">
        <v>140</v>
      </c>
      <c r="AU291" s="168" t="s">
        <v>87</v>
      </c>
      <c r="AY291" s="18" t="s">
        <v>138</v>
      </c>
      <c r="BE291" s="169">
        <f t="shared" si="4"/>
        <v>0</v>
      </c>
      <c r="BF291" s="169">
        <f t="shared" si="5"/>
        <v>0</v>
      </c>
      <c r="BG291" s="169">
        <f t="shared" si="6"/>
        <v>0</v>
      </c>
      <c r="BH291" s="169">
        <f t="shared" si="7"/>
        <v>0</v>
      </c>
      <c r="BI291" s="169">
        <f t="shared" si="8"/>
        <v>0</v>
      </c>
      <c r="BJ291" s="18" t="s">
        <v>87</v>
      </c>
      <c r="BK291" s="170">
        <f t="shared" si="9"/>
        <v>0</v>
      </c>
      <c r="BL291" s="18" t="s">
        <v>144</v>
      </c>
      <c r="BM291" s="168" t="s">
        <v>378</v>
      </c>
    </row>
    <row r="292" spans="1:65" s="2" customFormat="1" ht="24.2" customHeight="1">
      <c r="A292" s="33"/>
      <c r="B292" s="156"/>
      <c r="C292" s="157" t="s">
        <v>265</v>
      </c>
      <c r="D292" s="157" t="s">
        <v>140</v>
      </c>
      <c r="E292" s="158" t="s">
        <v>379</v>
      </c>
      <c r="F292" s="159" t="s">
        <v>380</v>
      </c>
      <c r="G292" s="160" t="s">
        <v>143</v>
      </c>
      <c r="H292" s="161">
        <v>4.0369999999999999</v>
      </c>
      <c r="I292" s="162"/>
      <c r="J292" s="161">
        <f t="shared" si="0"/>
        <v>0</v>
      </c>
      <c r="K292" s="163"/>
      <c r="L292" s="34"/>
      <c r="M292" s="164" t="s">
        <v>1</v>
      </c>
      <c r="N292" s="165" t="s">
        <v>40</v>
      </c>
      <c r="O292" s="62"/>
      <c r="P292" s="166">
        <f t="shared" si="1"/>
        <v>0</v>
      </c>
      <c r="Q292" s="166">
        <v>0</v>
      </c>
      <c r="R292" s="166">
        <f t="shared" si="2"/>
        <v>0</v>
      </c>
      <c r="S292" s="166">
        <v>0</v>
      </c>
      <c r="T292" s="167">
        <f t="shared" si="3"/>
        <v>0</v>
      </c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R292" s="168" t="s">
        <v>144</v>
      </c>
      <c r="AT292" s="168" t="s">
        <v>140</v>
      </c>
      <c r="AU292" s="168" t="s">
        <v>87</v>
      </c>
      <c r="AY292" s="18" t="s">
        <v>138</v>
      </c>
      <c r="BE292" s="169">
        <f t="shared" si="4"/>
        <v>0</v>
      </c>
      <c r="BF292" s="169">
        <f t="shared" si="5"/>
        <v>0</v>
      </c>
      <c r="BG292" s="169">
        <f t="shared" si="6"/>
        <v>0</v>
      </c>
      <c r="BH292" s="169">
        <f t="shared" si="7"/>
        <v>0</v>
      </c>
      <c r="BI292" s="169">
        <f t="shared" si="8"/>
        <v>0</v>
      </c>
      <c r="BJ292" s="18" t="s">
        <v>87</v>
      </c>
      <c r="BK292" s="170">
        <f t="shared" si="9"/>
        <v>0</v>
      </c>
      <c r="BL292" s="18" t="s">
        <v>144</v>
      </c>
      <c r="BM292" s="168" t="s">
        <v>381</v>
      </c>
    </row>
    <row r="293" spans="1:65" s="2" customFormat="1" ht="33" customHeight="1">
      <c r="A293" s="33"/>
      <c r="B293" s="156"/>
      <c r="C293" s="157" t="s">
        <v>382</v>
      </c>
      <c r="D293" s="157" t="s">
        <v>140</v>
      </c>
      <c r="E293" s="158" t="s">
        <v>383</v>
      </c>
      <c r="F293" s="159" t="s">
        <v>384</v>
      </c>
      <c r="G293" s="160" t="s">
        <v>143</v>
      </c>
      <c r="H293" s="161">
        <v>4.0369999999999999</v>
      </c>
      <c r="I293" s="162"/>
      <c r="J293" s="161">
        <f t="shared" si="0"/>
        <v>0</v>
      </c>
      <c r="K293" s="163"/>
      <c r="L293" s="34"/>
      <c r="M293" s="164" t="s">
        <v>1</v>
      </c>
      <c r="N293" s="165" t="s">
        <v>40</v>
      </c>
      <c r="O293" s="62"/>
      <c r="P293" s="166">
        <f t="shared" si="1"/>
        <v>0</v>
      </c>
      <c r="Q293" s="166">
        <v>0</v>
      </c>
      <c r="R293" s="166">
        <f t="shared" si="2"/>
        <v>0</v>
      </c>
      <c r="S293" s="166">
        <v>0</v>
      </c>
      <c r="T293" s="167">
        <f t="shared" si="3"/>
        <v>0</v>
      </c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R293" s="168" t="s">
        <v>144</v>
      </c>
      <c r="AT293" s="168" t="s">
        <v>140</v>
      </c>
      <c r="AU293" s="168" t="s">
        <v>87</v>
      </c>
      <c r="AY293" s="18" t="s">
        <v>138</v>
      </c>
      <c r="BE293" s="169">
        <f t="shared" si="4"/>
        <v>0</v>
      </c>
      <c r="BF293" s="169">
        <f t="shared" si="5"/>
        <v>0</v>
      </c>
      <c r="BG293" s="169">
        <f t="shared" si="6"/>
        <v>0</v>
      </c>
      <c r="BH293" s="169">
        <f t="shared" si="7"/>
        <v>0</v>
      </c>
      <c r="BI293" s="169">
        <f t="shared" si="8"/>
        <v>0</v>
      </c>
      <c r="BJ293" s="18" t="s">
        <v>87</v>
      </c>
      <c r="BK293" s="170">
        <f t="shared" si="9"/>
        <v>0</v>
      </c>
      <c r="BL293" s="18" t="s">
        <v>144</v>
      </c>
      <c r="BM293" s="168" t="s">
        <v>385</v>
      </c>
    </row>
    <row r="294" spans="1:65" s="2" customFormat="1" ht="33" customHeight="1">
      <c r="A294" s="33"/>
      <c r="B294" s="156"/>
      <c r="C294" s="157" t="s">
        <v>270</v>
      </c>
      <c r="D294" s="157" t="s">
        <v>140</v>
      </c>
      <c r="E294" s="158" t="s">
        <v>386</v>
      </c>
      <c r="F294" s="159" t="s">
        <v>387</v>
      </c>
      <c r="G294" s="160" t="s">
        <v>185</v>
      </c>
      <c r="H294" s="161">
        <v>0.23899999999999999</v>
      </c>
      <c r="I294" s="162"/>
      <c r="J294" s="161">
        <f t="shared" si="0"/>
        <v>0</v>
      </c>
      <c r="K294" s="163"/>
      <c r="L294" s="34"/>
      <c r="M294" s="164" t="s">
        <v>1</v>
      </c>
      <c r="N294" s="165" t="s">
        <v>40</v>
      </c>
      <c r="O294" s="62"/>
      <c r="P294" s="166">
        <f t="shared" si="1"/>
        <v>0</v>
      </c>
      <c r="Q294" s="166">
        <v>1.20296</v>
      </c>
      <c r="R294" s="166">
        <f t="shared" si="2"/>
        <v>0.28750744</v>
      </c>
      <c r="S294" s="166">
        <v>0</v>
      </c>
      <c r="T294" s="167">
        <f t="shared" si="3"/>
        <v>0</v>
      </c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R294" s="168" t="s">
        <v>144</v>
      </c>
      <c r="AT294" s="168" t="s">
        <v>140</v>
      </c>
      <c r="AU294" s="168" t="s">
        <v>87</v>
      </c>
      <c r="AY294" s="18" t="s">
        <v>138</v>
      </c>
      <c r="BE294" s="169">
        <f t="shared" si="4"/>
        <v>0</v>
      </c>
      <c r="BF294" s="169">
        <f t="shared" si="5"/>
        <v>0</v>
      </c>
      <c r="BG294" s="169">
        <f t="shared" si="6"/>
        <v>0</v>
      </c>
      <c r="BH294" s="169">
        <f t="shared" si="7"/>
        <v>0</v>
      </c>
      <c r="BI294" s="169">
        <f t="shared" si="8"/>
        <v>0</v>
      </c>
      <c r="BJ294" s="18" t="s">
        <v>87</v>
      </c>
      <c r="BK294" s="170">
        <f t="shared" si="9"/>
        <v>0</v>
      </c>
      <c r="BL294" s="18" t="s">
        <v>144</v>
      </c>
      <c r="BM294" s="168" t="s">
        <v>388</v>
      </c>
    </row>
    <row r="295" spans="1:65" s="2" customFormat="1" ht="37.9" customHeight="1">
      <c r="A295" s="33"/>
      <c r="B295" s="156"/>
      <c r="C295" s="157" t="s">
        <v>389</v>
      </c>
      <c r="D295" s="157" t="s">
        <v>140</v>
      </c>
      <c r="E295" s="158" t="s">
        <v>390</v>
      </c>
      <c r="F295" s="159" t="s">
        <v>391</v>
      </c>
      <c r="G295" s="160" t="s">
        <v>189</v>
      </c>
      <c r="H295" s="161">
        <v>80.195999999999998</v>
      </c>
      <c r="I295" s="162"/>
      <c r="J295" s="161">
        <f t="shared" si="0"/>
        <v>0</v>
      </c>
      <c r="K295" s="163"/>
      <c r="L295" s="34"/>
      <c r="M295" s="164" t="s">
        <v>1</v>
      </c>
      <c r="N295" s="165" t="s">
        <v>40</v>
      </c>
      <c r="O295" s="62"/>
      <c r="P295" s="166">
        <f t="shared" si="1"/>
        <v>0</v>
      </c>
      <c r="Q295" s="166">
        <v>3.5200000000000001E-3</v>
      </c>
      <c r="R295" s="166">
        <f t="shared" si="2"/>
        <v>0.28228992000000003</v>
      </c>
      <c r="S295" s="166">
        <v>0</v>
      </c>
      <c r="T295" s="167">
        <f t="shared" si="3"/>
        <v>0</v>
      </c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R295" s="168" t="s">
        <v>144</v>
      </c>
      <c r="AT295" s="168" t="s">
        <v>140</v>
      </c>
      <c r="AU295" s="168" t="s">
        <v>87</v>
      </c>
      <c r="AY295" s="18" t="s">
        <v>138</v>
      </c>
      <c r="BE295" s="169">
        <f t="shared" si="4"/>
        <v>0</v>
      </c>
      <c r="BF295" s="169">
        <f t="shared" si="5"/>
        <v>0</v>
      </c>
      <c r="BG295" s="169">
        <f t="shared" si="6"/>
        <v>0</v>
      </c>
      <c r="BH295" s="169">
        <f t="shared" si="7"/>
        <v>0</v>
      </c>
      <c r="BI295" s="169">
        <f t="shared" si="8"/>
        <v>0</v>
      </c>
      <c r="BJ295" s="18" t="s">
        <v>87</v>
      </c>
      <c r="BK295" s="170">
        <f t="shared" si="9"/>
        <v>0</v>
      </c>
      <c r="BL295" s="18" t="s">
        <v>144</v>
      </c>
      <c r="BM295" s="168" t="s">
        <v>392</v>
      </c>
    </row>
    <row r="296" spans="1:65" s="2" customFormat="1" ht="21.75" customHeight="1">
      <c r="A296" s="33"/>
      <c r="B296" s="156"/>
      <c r="C296" s="157" t="s">
        <v>274</v>
      </c>
      <c r="D296" s="157" t="s">
        <v>140</v>
      </c>
      <c r="E296" s="158" t="s">
        <v>393</v>
      </c>
      <c r="F296" s="159" t="s">
        <v>394</v>
      </c>
      <c r="G296" s="160" t="s">
        <v>143</v>
      </c>
      <c r="H296" s="161">
        <v>8.1110000000000007</v>
      </c>
      <c r="I296" s="162"/>
      <c r="J296" s="161">
        <f t="shared" si="0"/>
        <v>0</v>
      </c>
      <c r="K296" s="163"/>
      <c r="L296" s="34"/>
      <c r="M296" s="164" t="s">
        <v>1</v>
      </c>
      <c r="N296" s="165" t="s">
        <v>40</v>
      </c>
      <c r="O296" s="62"/>
      <c r="P296" s="166">
        <f t="shared" si="1"/>
        <v>0</v>
      </c>
      <c r="Q296" s="166">
        <v>1.837</v>
      </c>
      <c r="R296" s="166">
        <f t="shared" si="2"/>
        <v>14.899907000000001</v>
      </c>
      <c r="S296" s="166">
        <v>0</v>
      </c>
      <c r="T296" s="167">
        <f t="shared" si="3"/>
        <v>0</v>
      </c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R296" s="168" t="s">
        <v>144</v>
      </c>
      <c r="AT296" s="168" t="s">
        <v>140</v>
      </c>
      <c r="AU296" s="168" t="s">
        <v>87</v>
      </c>
      <c r="AY296" s="18" t="s">
        <v>138</v>
      </c>
      <c r="BE296" s="169">
        <f t="shared" si="4"/>
        <v>0</v>
      </c>
      <c r="BF296" s="169">
        <f t="shared" si="5"/>
        <v>0</v>
      </c>
      <c r="BG296" s="169">
        <f t="shared" si="6"/>
        <v>0</v>
      </c>
      <c r="BH296" s="169">
        <f t="shared" si="7"/>
        <v>0</v>
      </c>
      <c r="BI296" s="169">
        <f t="shared" si="8"/>
        <v>0</v>
      </c>
      <c r="BJ296" s="18" t="s">
        <v>87</v>
      </c>
      <c r="BK296" s="170">
        <f t="shared" si="9"/>
        <v>0</v>
      </c>
      <c r="BL296" s="18" t="s">
        <v>144</v>
      </c>
      <c r="BM296" s="168" t="s">
        <v>395</v>
      </c>
    </row>
    <row r="297" spans="1:65" s="15" customFormat="1">
      <c r="B297" s="188"/>
      <c r="D297" s="172" t="s">
        <v>145</v>
      </c>
      <c r="E297" s="189" t="s">
        <v>1</v>
      </c>
      <c r="F297" s="190" t="s">
        <v>396</v>
      </c>
      <c r="H297" s="189" t="s">
        <v>1</v>
      </c>
      <c r="I297" s="191"/>
      <c r="L297" s="188"/>
      <c r="M297" s="192"/>
      <c r="N297" s="193"/>
      <c r="O297" s="193"/>
      <c r="P297" s="193"/>
      <c r="Q297" s="193"/>
      <c r="R297" s="193"/>
      <c r="S297" s="193"/>
      <c r="T297" s="194"/>
      <c r="AT297" s="189" t="s">
        <v>145</v>
      </c>
      <c r="AU297" s="189" t="s">
        <v>87</v>
      </c>
      <c r="AV297" s="15" t="s">
        <v>81</v>
      </c>
      <c r="AW297" s="15" t="s">
        <v>29</v>
      </c>
      <c r="AX297" s="15" t="s">
        <v>74</v>
      </c>
      <c r="AY297" s="189" t="s">
        <v>138</v>
      </c>
    </row>
    <row r="298" spans="1:65" s="13" customFormat="1">
      <c r="B298" s="171"/>
      <c r="D298" s="172" t="s">
        <v>145</v>
      </c>
      <c r="E298" s="173" t="s">
        <v>1</v>
      </c>
      <c r="F298" s="174" t="s">
        <v>397</v>
      </c>
      <c r="H298" s="175">
        <v>6.8529999999999998</v>
      </c>
      <c r="I298" s="176"/>
      <c r="L298" s="171"/>
      <c r="M298" s="177"/>
      <c r="N298" s="178"/>
      <c r="O298" s="178"/>
      <c r="P298" s="178"/>
      <c r="Q298" s="178"/>
      <c r="R298" s="178"/>
      <c r="S298" s="178"/>
      <c r="T298" s="179"/>
      <c r="AT298" s="173" t="s">
        <v>145</v>
      </c>
      <c r="AU298" s="173" t="s">
        <v>87</v>
      </c>
      <c r="AV298" s="13" t="s">
        <v>87</v>
      </c>
      <c r="AW298" s="13" t="s">
        <v>29</v>
      </c>
      <c r="AX298" s="13" t="s">
        <v>74</v>
      </c>
      <c r="AY298" s="173" t="s">
        <v>138</v>
      </c>
    </row>
    <row r="299" spans="1:65" s="13" customFormat="1">
      <c r="B299" s="171"/>
      <c r="D299" s="172" t="s">
        <v>145</v>
      </c>
      <c r="E299" s="173" t="s">
        <v>1</v>
      </c>
      <c r="F299" s="174" t="s">
        <v>398</v>
      </c>
      <c r="H299" s="175">
        <v>1.258</v>
      </c>
      <c r="I299" s="176"/>
      <c r="L299" s="171"/>
      <c r="M299" s="177"/>
      <c r="N299" s="178"/>
      <c r="O299" s="178"/>
      <c r="P299" s="178"/>
      <c r="Q299" s="178"/>
      <c r="R299" s="178"/>
      <c r="S299" s="178"/>
      <c r="T299" s="179"/>
      <c r="AT299" s="173" t="s">
        <v>145</v>
      </c>
      <c r="AU299" s="173" t="s">
        <v>87</v>
      </c>
      <c r="AV299" s="13" t="s">
        <v>87</v>
      </c>
      <c r="AW299" s="13" t="s">
        <v>29</v>
      </c>
      <c r="AX299" s="13" t="s">
        <v>74</v>
      </c>
      <c r="AY299" s="173" t="s">
        <v>138</v>
      </c>
    </row>
    <row r="300" spans="1:65" s="14" customFormat="1">
      <c r="B300" s="180"/>
      <c r="D300" s="172" t="s">
        <v>145</v>
      </c>
      <c r="E300" s="181" t="s">
        <v>1</v>
      </c>
      <c r="F300" s="182" t="s">
        <v>149</v>
      </c>
      <c r="H300" s="183">
        <v>8.1110000000000007</v>
      </c>
      <c r="I300" s="184"/>
      <c r="L300" s="180"/>
      <c r="M300" s="185"/>
      <c r="N300" s="186"/>
      <c r="O300" s="186"/>
      <c r="P300" s="186"/>
      <c r="Q300" s="186"/>
      <c r="R300" s="186"/>
      <c r="S300" s="186"/>
      <c r="T300" s="187"/>
      <c r="AT300" s="181" t="s">
        <v>145</v>
      </c>
      <c r="AU300" s="181" t="s">
        <v>87</v>
      </c>
      <c r="AV300" s="14" t="s">
        <v>144</v>
      </c>
      <c r="AW300" s="14" t="s">
        <v>29</v>
      </c>
      <c r="AX300" s="14" t="s">
        <v>81</v>
      </c>
      <c r="AY300" s="181" t="s">
        <v>138</v>
      </c>
    </row>
    <row r="301" spans="1:65" s="12" customFormat="1" ht="22.9" customHeight="1">
      <c r="B301" s="143"/>
      <c r="D301" s="144" t="s">
        <v>73</v>
      </c>
      <c r="E301" s="154" t="s">
        <v>399</v>
      </c>
      <c r="F301" s="154" t="s">
        <v>400</v>
      </c>
      <c r="I301" s="146"/>
      <c r="J301" s="155">
        <f>BK301</f>
        <v>0</v>
      </c>
      <c r="L301" s="143"/>
      <c r="M301" s="148"/>
      <c r="N301" s="149"/>
      <c r="O301" s="149"/>
      <c r="P301" s="150">
        <f>P302</f>
        <v>0</v>
      </c>
      <c r="Q301" s="149"/>
      <c r="R301" s="150">
        <f>R302</f>
        <v>0</v>
      </c>
      <c r="S301" s="149"/>
      <c r="T301" s="151">
        <f>T302</f>
        <v>0</v>
      </c>
      <c r="AR301" s="144" t="s">
        <v>81</v>
      </c>
      <c r="AT301" s="152" t="s">
        <v>73</v>
      </c>
      <c r="AU301" s="152" t="s">
        <v>81</v>
      </c>
      <c r="AY301" s="144" t="s">
        <v>138</v>
      </c>
      <c r="BK301" s="153">
        <f>BK302</f>
        <v>0</v>
      </c>
    </row>
    <row r="302" spans="1:65" s="2" customFormat="1" ht="24.2" customHeight="1">
      <c r="A302" s="33"/>
      <c r="B302" s="156"/>
      <c r="C302" s="157" t="s">
        <v>340</v>
      </c>
      <c r="D302" s="157" t="s">
        <v>140</v>
      </c>
      <c r="E302" s="158" t="s">
        <v>401</v>
      </c>
      <c r="F302" s="159" t="s">
        <v>402</v>
      </c>
      <c r="G302" s="160" t="s">
        <v>185</v>
      </c>
      <c r="H302" s="161">
        <v>144.654</v>
      </c>
      <c r="I302" s="162"/>
      <c r="J302" s="161">
        <f>ROUND(I302*H302,3)</f>
        <v>0</v>
      </c>
      <c r="K302" s="163"/>
      <c r="L302" s="34"/>
      <c r="M302" s="164" t="s">
        <v>1</v>
      </c>
      <c r="N302" s="165" t="s">
        <v>40</v>
      </c>
      <c r="O302" s="62"/>
      <c r="P302" s="166">
        <f>O302*H302</f>
        <v>0</v>
      </c>
      <c r="Q302" s="166">
        <v>0</v>
      </c>
      <c r="R302" s="166">
        <f>Q302*H302</f>
        <v>0</v>
      </c>
      <c r="S302" s="166">
        <v>0</v>
      </c>
      <c r="T302" s="167">
        <f>S302*H302</f>
        <v>0</v>
      </c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R302" s="168" t="s">
        <v>144</v>
      </c>
      <c r="AT302" s="168" t="s">
        <v>140</v>
      </c>
      <c r="AU302" s="168" t="s">
        <v>87</v>
      </c>
      <c r="AY302" s="18" t="s">
        <v>138</v>
      </c>
      <c r="BE302" s="169">
        <f>IF(N302="základná",J302,0)</f>
        <v>0</v>
      </c>
      <c r="BF302" s="169">
        <f>IF(N302="znížená",J302,0)</f>
        <v>0</v>
      </c>
      <c r="BG302" s="169">
        <f>IF(N302="zákl. prenesená",J302,0)</f>
        <v>0</v>
      </c>
      <c r="BH302" s="169">
        <f>IF(N302="zníž. prenesená",J302,0)</f>
        <v>0</v>
      </c>
      <c r="BI302" s="169">
        <f>IF(N302="nulová",J302,0)</f>
        <v>0</v>
      </c>
      <c r="BJ302" s="18" t="s">
        <v>87</v>
      </c>
      <c r="BK302" s="170">
        <f>ROUND(I302*H302,3)</f>
        <v>0</v>
      </c>
      <c r="BL302" s="18" t="s">
        <v>144</v>
      </c>
      <c r="BM302" s="168" t="s">
        <v>403</v>
      </c>
    </row>
    <row r="303" spans="1:65" s="12" customFormat="1" ht="25.9" customHeight="1">
      <c r="B303" s="143"/>
      <c r="D303" s="144" t="s">
        <v>73</v>
      </c>
      <c r="E303" s="145" t="s">
        <v>404</v>
      </c>
      <c r="F303" s="145" t="s">
        <v>405</v>
      </c>
      <c r="I303" s="146"/>
      <c r="J303" s="147">
        <f>BK303</f>
        <v>0</v>
      </c>
      <c r="L303" s="143"/>
      <c r="M303" s="148"/>
      <c r="N303" s="149"/>
      <c r="O303" s="149"/>
      <c r="P303" s="150">
        <f>P304+P317+P337+P349+P357+P373+P403+P426</f>
        <v>0</v>
      </c>
      <c r="Q303" s="149"/>
      <c r="R303" s="150">
        <f>R304+R317+R337+R349+R357+R373+R403+R426</f>
        <v>5.5435707799999996</v>
      </c>
      <c r="S303" s="149"/>
      <c r="T303" s="151">
        <f>T304+T317+T337+T349+T357+T373+T403+T426</f>
        <v>0</v>
      </c>
      <c r="AR303" s="144" t="s">
        <v>87</v>
      </c>
      <c r="AT303" s="152" t="s">
        <v>73</v>
      </c>
      <c r="AU303" s="152" t="s">
        <v>74</v>
      </c>
      <c r="AY303" s="144" t="s">
        <v>138</v>
      </c>
      <c r="BK303" s="153">
        <f>BK304+BK317+BK337+BK349+BK357+BK373+BK403+BK426</f>
        <v>0</v>
      </c>
    </row>
    <row r="304" spans="1:65" s="12" customFormat="1" ht="22.9" customHeight="1">
      <c r="B304" s="143"/>
      <c r="D304" s="144" t="s">
        <v>73</v>
      </c>
      <c r="E304" s="154" t="s">
        <v>406</v>
      </c>
      <c r="F304" s="154" t="s">
        <v>407</v>
      </c>
      <c r="I304" s="146"/>
      <c r="J304" s="155">
        <f>BK304</f>
        <v>0</v>
      </c>
      <c r="L304" s="143"/>
      <c r="M304" s="148"/>
      <c r="N304" s="149"/>
      <c r="O304" s="149"/>
      <c r="P304" s="150">
        <f>SUM(P305:P316)</f>
        <v>0</v>
      </c>
      <c r="Q304" s="149"/>
      <c r="R304" s="150">
        <f>SUM(R305:R316)</f>
        <v>0.49406558000000006</v>
      </c>
      <c r="S304" s="149"/>
      <c r="T304" s="151">
        <f>SUM(T305:T316)</f>
        <v>0</v>
      </c>
      <c r="AR304" s="144" t="s">
        <v>87</v>
      </c>
      <c r="AT304" s="152" t="s">
        <v>73</v>
      </c>
      <c r="AU304" s="152" t="s">
        <v>81</v>
      </c>
      <c r="AY304" s="144" t="s">
        <v>138</v>
      </c>
      <c r="BK304" s="153">
        <f>SUM(BK305:BK316)</f>
        <v>0</v>
      </c>
    </row>
    <row r="305" spans="1:65" s="2" customFormat="1" ht="24.2" customHeight="1">
      <c r="A305" s="33"/>
      <c r="B305" s="156"/>
      <c r="C305" s="157" t="s">
        <v>408</v>
      </c>
      <c r="D305" s="157" t="s">
        <v>140</v>
      </c>
      <c r="E305" s="158" t="s">
        <v>409</v>
      </c>
      <c r="F305" s="159" t="s">
        <v>410</v>
      </c>
      <c r="G305" s="160" t="s">
        <v>189</v>
      </c>
      <c r="H305" s="161">
        <v>77.760000000000005</v>
      </c>
      <c r="I305" s="162"/>
      <c r="J305" s="161">
        <f>ROUND(I305*H305,3)</f>
        <v>0</v>
      </c>
      <c r="K305" s="163"/>
      <c r="L305" s="34"/>
      <c r="M305" s="164" t="s">
        <v>1</v>
      </c>
      <c r="N305" s="165" t="s">
        <v>40</v>
      </c>
      <c r="O305" s="62"/>
      <c r="P305" s="166">
        <f>O305*H305</f>
        <v>0</v>
      </c>
      <c r="Q305" s="166">
        <v>0</v>
      </c>
      <c r="R305" s="166">
        <f>Q305*H305</f>
        <v>0</v>
      </c>
      <c r="S305" s="166">
        <v>0</v>
      </c>
      <c r="T305" s="167">
        <f>S305*H305</f>
        <v>0</v>
      </c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R305" s="168" t="s">
        <v>411</v>
      </c>
      <c r="AT305" s="168" t="s">
        <v>140</v>
      </c>
      <c r="AU305" s="168" t="s">
        <v>87</v>
      </c>
      <c r="AY305" s="18" t="s">
        <v>138</v>
      </c>
      <c r="BE305" s="169">
        <f>IF(N305="základná",J305,0)</f>
        <v>0</v>
      </c>
      <c r="BF305" s="169">
        <f>IF(N305="znížená",J305,0)</f>
        <v>0</v>
      </c>
      <c r="BG305" s="169">
        <f>IF(N305="zákl. prenesená",J305,0)</f>
        <v>0</v>
      </c>
      <c r="BH305" s="169">
        <f>IF(N305="zníž. prenesená",J305,0)</f>
        <v>0</v>
      </c>
      <c r="BI305" s="169">
        <f>IF(N305="nulová",J305,0)</f>
        <v>0</v>
      </c>
      <c r="BJ305" s="18" t="s">
        <v>87</v>
      </c>
      <c r="BK305" s="170">
        <f>ROUND(I305*H305,3)</f>
        <v>0</v>
      </c>
      <c r="BL305" s="18" t="s">
        <v>411</v>
      </c>
      <c r="BM305" s="168" t="s">
        <v>412</v>
      </c>
    </row>
    <row r="306" spans="1:65" s="13" customFormat="1">
      <c r="B306" s="171"/>
      <c r="D306" s="172" t="s">
        <v>145</v>
      </c>
      <c r="E306" s="173" t="s">
        <v>1</v>
      </c>
      <c r="F306" s="174" t="s">
        <v>413</v>
      </c>
      <c r="H306" s="175">
        <v>77.760000000000005</v>
      </c>
      <c r="I306" s="176"/>
      <c r="L306" s="171"/>
      <c r="M306" s="177"/>
      <c r="N306" s="178"/>
      <c r="O306" s="178"/>
      <c r="P306" s="178"/>
      <c r="Q306" s="178"/>
      <c r="R306" s="178"/>
      <c r="S306" s="178"/>
      <c r="T306" s="179"/>
      <c r="AT306" s="173" t="s">
        <v>145</v>
      </c>
      <c r="AU306" s="173" t="s">
        <v>87</v>
      </c>
      <c r="AV306" s="13" t="s">
        <v>87</v>
      </c>
      <c r="AW306" s="13" t="s">
        <v>29</v>
      </c>
      <c r="AX306" s="13" t="s">
        <v>74</v>
      </c>
      <c r="AY306" s="173" t="s">
        <v>138</v>
      </c>
    </row>
    <row r="307" spans="1:65" s="14" customFormat="1">
      <c r="B307" s="180"/>
      <c r="D307" s="172" t="s">
        <v>145</v>
      </c>
      <c r="E307" s="181" t="s">
        <v>1</v>
      </c>
      <c r="F307" s="182" t="s">
        <v>149</v>
      </c>
      <c r="H307" s="183">
        <v>77.760000000000005</v>
      </c>
      <c r="I307" s="184"/>
      <c r="L307" s="180"/>
      <c r="M307" s="185"/>
      <c r="N307" s="186"/>
      <c r="O307" s="186"/>
      <c r="P307" s="186"/>
      <c r="Q307" s="186"/>
      <c r="R307" s="186"/>
      <c r="S307" s="186"/>
      <c r="T307" s="187"/>
      <c r="AT307" s="181" t="s">
        <v>145</v>
      </c>
      <c r="AU307" s="181" t="s">
        <v>87</v>
      </c>
      <c r="AV307" s="14" t="s">
        <v>144</v>
      </c>
      <c r="AW307" s="14" t="s">
        <v>29</v>
      </c>
      <c r="AX307" s="14" t="s">
        <v>81</v>
      </c>
      <c r="AY307" s="181" t="s">
        <v>138</v>
      </c>
    </row>
    <row r="308" spans="1:65" s="2" customFormat="1" ht="24.2" customHeight="1">
      <c r="A308" s="33"/>
      <c r="B308" s="156"/>
      <c r="C308" s="157" t="s">
        <v>344</v>
      </c>
      <c r="D308" s="157" t="s">
        <v>140</v>
      </c>
      <c r="E308" s="158" t="s">
        <v>414</v>
      </c>
      <c r="F308" s="159" t="s">
        <v>415</v>
      </c>
      <c r="G308" s="160" t="s">
        <v>189</v>
      </c>
      <c r="H308" s="161">
        <v>6.742</v>
      </c>
      <c r="I308" s="162"/>
      <c r="J308" s="161">
        <f>ROUND(I308*H308,3)</f>
        <v>0</v>
      </c>
      <c r="K308" s="163"/>
      <c r="L308" s="34"/>
      <c r="M308" s="164" t="s">
        <v>1</v>
      </c>
      <c r="N308" s="165" t="s">
        <v>40</v>
      </c>
      <c r="O308" s="62"/>
      <c r="P308" s="166">
        <f>O308*H308</f>
        <v>0</v>
      </c>
      <c r="Q308" s="166">
        <v>0</v>
      </c>
      <c r="R308" s="166">
        <f>Q308*H308</f>
        <v>0</v>
      </c>
      <c r="S308" s="166">
        <v>0</v>
      </c>
      <c r="T308" s="167">
        <f>S308*H308</f>
        <v>0</v>
      </c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R308" s="168" t="s">
        <v>411</v>
      </c>
      <c r="AT308" s="168" t="s">
        <v>140</v>
      </c>
      <c r="AU308" s="168" t="s">
        <v>87</v>
      </c>
      <c r="AY308" s="18" t="s">
        <v>138</v>
      </c>
      <c r="BE308" s="169">
        <f>IF(N308="základná",J308,0)</f>
        <v>0</v>
      </c>
      <c r="BF308" s="169">
        <f>IF(N308="znížená",J308,0)</f>
        <v>0</v>
      </c>
      <c r="BG308" s="169">
        <f>IF(N308="zákl. prenesená",J308,0)</f>
        <v>0</v>
      </c>
      <c r="BH308" s="169">
        <f>IF(N308="zníž. prenesená",J308,0)</f>
        <v>0</v>
      </c>
      <c r="BI308" s="169">
        <f>IF(N308="nulová",J308,0)</f>
        <v>0</v>
      </c>
      <c r="BJ308" s="18" t="s">
        <v>87</v>
      </c>
      <c r="BK308" s="170">
        <f>ROUND(I308*H308,3)</f>
        <v>0</v>
      </c>
      <c r="BL308" s="18" t="s">
        <v>411</v>
      </c>
      <c r="BM308" s="168" t="s">
        <v>416</v>
      </c>
    </row>
    <row r="309" spans="1:65" s="13" customFormat="1">
      <c r="B309" s="171"/>
      <c r="D309" s="172" t="s">
        <v>145</v>
      </c>
      <c r="E309" s="173" t="s">
        <v>1</v>
      </c>
      <c r="F309" s="174" t="s">
        <v>417</v>
      </c>
      <c r="H309" s="175">
        <v>9</v>
      </c>
      <c r="I309" s="176"/>
      <c r="L309" s="171"/>
      <c r="M309" s="177"/>
      <c r="N309" s="178"/>
      <c r="O309" s="178"/>
      <c r="P309" s="178"/>
      <c r="Q309" s="178"/>
      <c r="R309" s="178"/>
      <c r="S309" s="178"/>
      <c r="T309" s="179"/>
      <c r="AT309" s="173" t="s">
        <v>145</v>
      </c>
      <c r="AU309" s="173" t="s">
        <v>87</v>
      </c>
      <c r="AV309" s="13" t="s">
        <v>87</v>
      </c>
      <c r="AW309" s="13" t="s">
        <v>29</v>
      </c>
      <c r="AX309" s="13" t="s">
        <v>74</v>
      </c>
      <c r="AY309" s="173" t="s">
        <v>138</v>
      </c>
    </row>
    <row r="310" spans="1:65" s="13" customFormat="1">
      <c r="B310" s="171"/>
      <c r="D310" s="172" t="s">
        <v>145</v>
      </c>
      <c r="E310" s="173" t="s">
        <v>1</v>
      </c>
      <c r="F310" s="174" t="s">
        <v>418</v>
      </c>
      <c r="H310" s="175">
        <v>-2.258</v>
      </c>
      <c r="I310" s="176"/>
      <c r="L310" s="171"/>
      <c r="M310" s="177"/>
      <c r="N310" s="178"/>
      <c r="O310" s="178"/>
      <c r="P310" s="178"/>
      <c r="Q310" s="178"/>
      <c r="R310" s="178"/>
      <c r="S310" s="178"/>
      <c r="T310" s="179"/>
      <c r="AT310" s="173" t="s">
        <v>145</v>
      </c>
      <c r="AU310" s="173" t="s">
        <v>87</v>
      </c>
      <c r="AV310" s="13" t="s">
        <v>87</v>
      </c>
      <c r="AW310" s="13" t="s">
        <v>29</v>
      </c>
      <c r="AX310" s="13" t="s">
        <v>74</v>
      </c>
      <c r="AY310" s="173" t="s">
        <v>138</v>
      </c>
    </row>
    <row r="311" spans="1:65" s="14" customFormat="1">
      <c r="B311" s="180"/>
      <c r="D311" s="172" t="s">
        <v>145</v>
      </c>
      <c r="E311" s="181" t="s">
        <v>1</v>
      </c>
      <c r="F311" s="182" t="s">
        <v>149</v>
      </c>
      <c r="H311" s="183">
        <v>6.742</v>
      </c>
      <c r="I311" s="184"/>
      <c r="L311" s="180"/>
      <c r="M311" s="185"/>
      <c r="N311" s="186"/>
      <c r="O311" s="186"/>
      <c r="P311" s="186"/>
      <c r="Q311" s="186"/>
      <c r="R311" s="186"/>
      <c r="S311" s="186"/>
      <c r="T311" s="187"/>
      <c r="AT311" s="181" t="s">
        <v>145</v>
      </c>
      <c r="AU311" s="181" t="s">
        <v>87</v>
      </c>
      <c r="AV311" s="14" t="s">
        <v>144</v>
      </c>
      <c r="AW311" s="14" t="s">
        <v>29</v>
      </c>
      <c r="AX311" s="14" t="s">
        <v>81</v>
      </c>
      <c r="AY311" s="181" t="s">
        <v>138</v>
      </c>
    </row>
    <row r="312" spans="1:65" s="2" customFormat="1" ht="16.5" customHeight="1">
      <c r="A312" s="33"/>
      <c r="B312" s="156"/>
      <c r="C312" s="203" t="s">
        <v>399</v>
      </c>
      <c r="D312" s="203" t="s">
        <v>355</v>
      </c>
      <c r="E312" s="204" t="s">
        <v>419</v>
      </c>
      <c r="F312" s="205" t="s">
        <v>420</v>
      </c>
      <c r="G312" s="206" t="s">
        <v>185</v>
      </c>
      <c r="H312" s="207">
        <v>3.4000000000000002E-2</v>
      </c>
      <c r="I312" s="208"/>
      <c r="J312" s="207">
        <f>ROUND(I312*H312,3)</f>
        <v>0</v>
      </c>
      <c r="K312" s="209"/>
      <c r="L312" s="210"/>
      <c r="M312" s="211" t="s">
        <v>1</v>
      </c>
      <c r="N312" s="212" t="s">
        <v>40</v>
      </c>
      <c r="O312" s="62"/>
      <c r="P312" s="166">
        <f>O312*H312</f>
        <v>0</v>
      </c>
      <c r="Q312" s="166">
        <v>1</v>
      </c>
      <c r="R312" s="166">
        <f>Q312*H312</f>
        <v>3.4000000000000002E-2</v>
      </c>
      <c r="S312" s="166">
        <v>0</v>
      </c>
      <c r="T312" s="167">
        <f>S312*H312</f>
        <v>0</v>
      </c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R312" s="168" t="s">
        <v>242</v>
      </c>
      <c r="AT312" s="168" t="s">
        <v>355</v>
      </c>
      <c r="AU312" s="168" t="s">
        <v>87</v>
      </c>
      <c r="AY312" s="18" t="s">
        <v>138</v>
      </c>
      <c r="BE312" s="169">
        <f>IF(N312="základná",J312,0)</f>
        <v>0</v>
      </c>
      <c r="BF312" s="169">
        <f>IF(N312="znížená",J312,0)</f>
        <v>0</v>
      </c>
      <c r="BG312" s="169">
        <f>IF(N312="zákl. prenesená",J312,0)</f>
        <v>0</v>
      </c>
      <c r="BH312" s="169">
        <f>IF(N312="zníž. prenesená",J312,0)</f>
        <v>0</v>
      </c>
      <c r="BI312" s="169">
        <f>IF(N312="nulová",J312,0)</f>
        <v>0</v>
      </c>
      <c r="BJ312" s="18" t="s">
        <v>87</v>
      </c>
      <c r="BK312" s="170">
        <f>ROUND(I312*H312,3)</f>
        <v>0</v>
      </c>
      <c r="BL312" s="18" t="s">
        <v>411</v>
      </c>
      <c r="BM312" s="168" t="s">
        <v>421</v>
      </c>
    </row>
    <row r="313" spans="1:65" s="2" customFormat="1" ht="24.2" customHeight="1">
      <c r="A313" s="33"/>
      <c r="B313" s="156"/>
      <c r="C313" s="157" t="s">
        <v>358</v>
      </c>
      <c r="D313" s="157" t="s">
        <v>140</v>
      </c>
      <c r="E313" s="158" t="s">
        <v>422</v>
      </c>
      <c r="F313" s="159" t="s">
        <v>423</v>
      </c>
      <c r="G313" s="160" t="s">
        <v>189</v>
      </c>
      <c r="H313" s="161">
        <v>77.760000000000005</v>
      </c>
      <c r="I313" s="162"/>
      <c r="J313" s="161">
        <f>ROUND(I313*H313,3)</f>
        <v>0</v>
      </c>
      <c r="K313" s="163"/>
      <c r="L313" s="34"/>
      <c r="M313" s="164" t="s">
        <v>1</v>
      </c>
      <c r="N313" s="165" t="s">
        <v>40</v>
      </c>
      <c r="O313" s="62"/>
      <c r="P313" s="166">
        <f>O313*H313</f>
        <v>0</v>
      </c>
      <c r="Q313" s="166">
        <v>5.4000000000000001E-4</v>
      </c>
      <c r="R313" s="166">
        <f>Q313*H313</f>
        <v>4.1990400000000004E-2</v>
      </c>
      <c r="S313" s="166">
        <v>0</v>
      </c>
      <c r="T313" s="167">
        <f>S313*H313</f>
        <v>0</v>
      </c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R313" s="168" t="s">
        <v>411</v>
      </c>
      <c r="AT313" s="168" t="s">
        <v>140</v>
      </c>
      <c r="AU313" s="168" t="s">
        <v>87</v>
      </c>
      <c r="AY313" s="18" t="s">
        <v>138</v>
      </c>
      <c r="BE313" s="169">
        <f>IF(N313="základná",J313,0)</f>
        <v>0</v>
      </c>
      <c r="BF313" s="169">
        <f>IF(N313="znížená",J313,0)</f>
        <v>0</v>
      </c>
      <c r="BG313" s="169">
        <f>IF(N313="zákl. prenesená",J313,0)</f>
        <v>0</v>
      </c>
      <c r="BH313" s="169">
        <f>IF(N313="zníž. prenesená",J313,0)</f>
        <v>0</v>
      </c>
      <c r="BI313" s="169">
        <f>IF(N313="nulová",J313,0)</f>
        <v>0</v>
      </c>
      <c r="BJ313" s="18" t="s">
        <v>87</v>
      </c>
      <c r="BK313" s="170">
        <f>ROUND(I313*H313,3)</f>
        <v>0</v>
      </c>
      <c r="BL313" s="18" t="s">
        <v>411</v>
      </c>
      <c r="BM313" s="168" t="s">
        <v>424</v>
      </c>
    </row>
    <row r="314" spans="1:65" s="2" customFormat="1" ht="24.2" customHeight="1">
      <c r="A314" s="33"/>
      <c r="B314" s="156"/>
      <c r="C314" s="157" t="s">
        <v>425</v>
      </c>
      <c r="D314" s="157" t="s">
        <v>140</v>
      </c>
      <c r="E314" s="158" t="s">
        <v>426</v>
      </c>
      <c r="F314" s="159" t="s">
        <v>427</v>
      </c>
      <c r="G314" s="160" t="s">
        <v>189</v>
      </c>
      <c r="H314" s="161">
        <v>6.742</v>
      </c>
      <c r="I314" s="162"/>
      <c r="J314" s="161">
        <f>ROUND(I314*H314,3)</f>
        <v>0</v>
      </c>
      <c r="K314" s="163"/>
      <c r="L314" s="34"/>
      <c r="M314" s="164" t="s">
        <v>1</v>
      </c>
      <c r="N314" s="165" t="s">
        <v>40</v>
      </c>
      <c r="O314" s="62"/>
      <c r="P314" s="166">
        <f>O314*H314</f>
        <v>0</v>
      </c>
      <c r="Q314" s="166">
        <v>5.4000000000000001E-4</v>
      </c>
      <c r="R314" s="166">
        <f>Q314*H314</f>
        <v>3.6406799999999999E-3</v>
      </c>
      <c r="S314" s="166">
        <v>0</v>
      </c>
      <c r="T314" s="167">
        <f>S314*H314</f>
        <v>0</v>
      </c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R314" s="168" t="s">
        <v>411</v>
      </c>
      <c r="AT314" s="168" t="s">
        <v>140</v>
      </c>
      <c r="AU314" s="168" t="s">
        <v>87</v>
      </c>
      <c r="AY314" s="18" t="s">
        <v>138</v>
      </c>
      <c r="BE314" s="169">
        <f>IF(N314="základná",J314,0)</f>
        <v>0</v>
      </c>
      <c r="BF314" s="169">
        <f>IF(N314="znížená",J314,0)</f>
        <v>0</v>
      </c>
      <c r="BG314" s="169">
        <f>IF(N314="zákl. prenesená",J314,0)</f>
        <v>0</v>
      </c>
      <c r="BH314" s="169">
        <f>IF(N314="zníž. prenesená",J314,0)</f>
        <v>0</v>
      </c>
      <c r="BI314" s="169">
        <f>IF(N314="nulová",J314,0)</f>
        <v>0</v>
      </c>
      <c r="BJ314" s="18" t="s">
        <v>87</v>
      </c>
      <c r="BK314" s="170">
        <f>ROUND(I314*H314,3)</f>
        <v>0</v>
      </c>
      <c r="BL314" s="18" t="s">
        <v>411</v>
      </c>
      <c r="BM314" s="168" t="s">
        <v>428</v>
      </c>
    </row>
    <row r="315" spans="1:65" s="2" customFormat="1" ht="24.2" customHeight="1">
      <c r="A315" s="33"/>
      <c r="B315" s="156"/>
      <c r="C315" s="203" t="s">
        <v>429</v>
      </c>
      <c r="D315" s="203" t="s">
        <v>355</v>
      </c>
      <c r="E315" s="204" t="s">
        <v>430</v>
      </c>
      <c r="F315" s="205" t="s">
        <v>431</v>
      </c>
      <c r="G315" s="206" t="s">
        <v>189</v>
      </c>
      <c r="H315" s="207">
        <v>97.513999999999996</v>
      </c>
      <c r="I315" s="208"/>
      <c r="J315" s="207">
        <f>ROUND(I315*H315,3)</f>
        <v>0</v>
      </c>
      <c r="K315" s="209"/>
      <c r="L315" s="210"/>
      <c r="M315" s="211" t="s">
        <v>1</v>
      </c>
      <c r="N315" s="212" t="s">
        <v>40</v>
      </c>
      <c r="O315" s="62"/>
      <c r="P315" s="166">
        <f>O315*H315</f>
        <v>0</v>
      </c>
      <c r="Q315" s="166">
        <v>4.2500000000000003E-3</v>
      </c>
      <c r="R315" s="166">
        <f>Q315*H315</f>
        <v>0.41443450000000004</v>
      </c>
      <c r="S315" s="166">
        <v>0</v>
      </c>
      <c r="T315" s="167">
        <f>S315*H315</f>
        <v>0</v>
      </c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R315" s="168" t="s">
        <v>242</v>
      </c>
      <c r="AT315" s="168" t="s">
        <v>355</v>
      </c>
      <c r="AU315" s="168" t="s">
        <v>87</v>
      </c>
      <c r="AY315" s="18" t="s">
        <v>138</v>
      </c>
      <c r="BE315" s="169">
        <f>IF(N315="základná",J315,0)</f>
        <v>0</v>
      </c>
      <c r="BF315" s="169">
        <f>IF(N315="znížená",J315,0)</f>
        <v>0</v>
      </c>
      <c r="BG315" s="169">
        <f>IF(N315="zákl. prenesená",J315,0)</f>
        <v>0</v>
      </c>
      <c r="BH315" s="169">
        <f>IF(N315="zníž. prenesená",J315,0)</f>
        <v>0</v>
      </c>
      <c r="BI315" s="169">
        <f>IF(N315="nulová",J315,0)</f>
        <v>0</v>
      </c>
      <c r="BJ315" s="18" t="s">
        <v>87</v>
      </c>
      <c r="BK315" s="170">
        <f>ROUND(I315*H315,3)</f>
        <v>0</v>
      </c>
      <c r="BL315" s="18" t="s">
        <v>411</v>
      </c>
      <c r="BM315" s="168" t="s">
        <v>432</v>
      </c>
    </row>
    <row r="316" spans="1:65" s="2" customFormat="1" ht="24.2" customHeight="1">
      <c r="A316" s="33"/>
      <c r="B316" s="156"/>
      <c r="C316" s="157" t="s">
        <v>433</v>
      </c>
      <c r="D316" s="157" t="s">
        <v>140</v>
      </c>
      <c r="E316" s="158" t="s">
        <v>434</v>
      </c>
      <c r="F316" s="159" t="s">
        <v>435</v>
      </c>
      <c r="G316" s="160" t="s">
        <v>436</v>
      </c>
      <c r="H316" s="162"/>
      <c r="I316" s="162"/>
      <c r="J316" s="161">
        <f>ROUND(I316*H316,3)</f>
        <v>0</v>
      </c>
      <c r="K316" s="163"/>
      <c r="L316" s="34"/>
      <c r="M316" s="164" t="s">
        <v>1</v>
      </c>
      <c r="N316" s="165" t="s">
        <v>40</v>
      </c>
      <c r="O316" s="62"/>
      <c r="P316" s="166">
        <f>O316*H316</f>
        <v>0</v>
      </c>
      <c r="Q316" s="166">
        <v>0</v>
      </c>
      <c r="R316" s="166">
        <f>Q316*H316</f>
        <v>0</v>
      </c>
      <c r="S316" s="166">
        <v>0</v>
      </c>
      <c r="T316" s="167">
        <f>S316*H316</f>
        <v>0</v>
      </c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R316" s="168" t="s">
        <v>411</v>
      </c>
      <c r="AT316" s="168" t="s">
        <v>140</v>
      </c>
      <c r="AU316" s="168" t="s">
        <v>87</v>
      </c>
      <c r="AY316" s="18" t="s">
        <v>138</v>
      </c>
      <c r="BE316" s="169">
        <f>IF(N316="základná",J316,0)</f>
        <v>0</v>
      </c>
      <c r="BF316" s="169">
        <f>IF(N316="znížená",J316,0)</f>
        <v>0</v>
      </c>
      <c r="BG316" s="169">
        <f>IF(N316="zákl. prenesená",J316,0)</f>
        <v>0</v>
      </c>
      <c r="BH316" s="169">
        <f>IF(N316="zníž. prenesená",J316,0)</f>
        <v>0</v>
      </c>
      <c r="BI316" s="169">
        <f>IF(N316="nulová",J316,0)</f>
        <v>0</v>
      </c>
      <c r="BJ316" s="18" t="s">
        <v>87</v>
      </c>
      <c r="BK316" s="170">
        <f>ROUND(I316*H316,3)</f>
        <v>0</v>
      </c>
      <c r="BL316" s="18" t="s">
        <v>411</v>
      </c>
      <c r="BM316" s="168" t="s">
        <v>437</v>
      </c>
    </row>
    <row r="317" spans="1:65" s="12" customFormat="1" ht="22.9" customHeight="1">
      <c r="B317" s="143"/>
      <c r="D317" s="144" t="s">
        <v>73</v>
      </c>
      <c r="E317" s="154" t="s">
        <v>438</v>
      </c>
      <c r="F317" s="154" t="s">
        <v>439</v>
      </c>
      <c r="I317" s="146"/>
      <c r="J317" s="155">
        <f>BK317</f>
        <v>0</v>
      </c>
      <c r="L317" s="143"/>
      <c r="M317" s="148"/>
      <c r="N317" s="149"/>
      <c r="O317" s="149"/>
      <c r="P317" s="150">
        <f>SUM(P318:P336)</f>
        <v>0</v>
      </c>
      <c r="Q317" s="149"/>
      <c r="R317" s="150">
        <f>SUM(R318:R336)</f>
        <v>0.51257914999999998</v>
      </c>
      <c r="S317" s="149"/>
      <c r="T317" s="151">
        <f>SUM(T318:T336)</f>
        <v>0</v>
      </c>
      <c r="AR317" s="144" t="s">
        <v>87</v>
      </c>
      <c r="AT317" s="152" t="s">
        <v>73</v>
      </c>
      <c r="AU317" s="152" t="s">
        <v>81</v>
      </c>
      <c r="AY317" s="144" t="s">
        <v>138</v>
      </c>
      <c r="BK317" s="153">
        <f>SUM(BK318:BK336)</f>
        <v>0</v>
      </c>
    </row>
    <row r="318" spans="1:65" s="2" customFormat="1" ht="37.9" customHeight="1">
      <c r="A318" s="33"/>
      <c r="B318" s="156"/>
      <c r="C318" s="157" t="s">
        <v>440</v>
      </c>
      <c r="D318" s="157" t="s">
        <v>140</v>
      </c>
      <c r="E318" s="158" t="s">
        <v>441</v>
      </c>
      <c r="F318" s="159" t="s">
        <v>442</v>
      </c>
      <c r="G318" s="160" t="s">
        <v>189</v>
      </c>
      <c r="H318" s="161">
        <v>107.01</v>
      </c>
      <c r="I318" s="162"/>
      <c r="J318" s="161">
        <f>ROUND(I318*H318,3)</f>
        <v>0</v>
      </c>
      <c r="K318" s="163"/>
      <c r="L318" s="34"/>
      <c r="M318" s="164" t="s">
        <v>1</v>
      </c>
      <c r="N318" s="165" t="s">
        <v>40</v>
      </c>
      <c r="O318" s="62"/>
      <c r="P318" s="166">
        <f>O318*H318</f>
        <v>0</v>
      </c>
      <c r="Q318" s="166">
        <v>0</v>
      </c>
      <c r="R318" s="166">
        <f>Q318*H318</f>
        <v>0</v>
      </c>
      <c r="S318" s="166">
        <v>0</v>
      </c>
      <c r="T318" s="167">
        <f>S318*H318</f>
        <v>0</v>
      </c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R318" s="168" t="s">
        <v>411</v>
      </c>
      <c r="AT318" s="168" t="s">
        <v>140</v>
      </c>
      <c r="AU318" s="168" t="s">
        <v>87</v>
      </c>
      <c r="AY318" s="18" t="s">
        <v>138</v>
      </c>
      <c r="BE318" s="169">
        <f>IF(N318="základná",J318,0)</f>
        <v>0</v>
      </c>
      <c r="BF318" s="169">
        <f>IF(N318="znížená",J318,0)</f>
        <v>0</v>
      </c>
      <c r="BG318" s="169">
        <f>IF(N318="zákl. prenesená",J318,0)</f>
        <v>0</v>
      </c>
      <c r="BH318" s="169">
        <f>IF(N318="zníž. prenesená",J318,0)</f>
        <v>0</v>
      </c>
      <c r="BI318" s="169">
        <f>IF(N318="nulová",J318,0)</f>
        <v>0</v>
      </c>
      <c r="BJ318" s="18" t="s">
        <v>87</v>
      </c>
      <c r="BK318" s="170">
        <f>ROUND(I318*H318,3)</f>
        <v>0</v>
      </c>
      <c r="BL318" s="18" t="s">
        <v>411</v>
      </c>
      <c r="BM318" s="168" t="s">
        <v>443</v>
      </c>
    </row>
    <row r="319" spans="1:65" s="13" customFormat="1">
      <c r="B319" s="171"/>
      <c r="D319" s="172" t="s">
        <v>145</v>
      </c>
      <c r="E319" s="173" t="s">
        <v>1</v>
      </c>
      <c r="F319" s="174" t="s">
        <v>444</v>
      </c>
      <c r="H319" s="175">
        <v>107.01</v>
      </c>
      <c r="I319" s="176"/>
      <c r="L319" s="171"/>
      <c r="M319" s="177"/>
      <c r="N319" s="178"/>
      <c r="O319" s="178"/>
      <c r="P319" s="178"/>
      <c r="Q319" s="178"/>
      <c r="R319" s="178"/>
      <c r="S319" s="178"/>
      <c r="T319" s="179"/>
      <c r="AT319" s="173" t="s">
        <v>145</v>
      </c>
      <c r="AU319" s="173" t="s">
        <v>87</v>
      </c>
      <c r="AV319" s="13" t="s">
        <v>87</v>
      </c>
      <c r="AW319" s="13" t="s">
        <v>29</v>
      </c>
      <c r="AX319" s="13" t="s">
        <v>74</v>
      </c>
      <c r="AY319" s="173" t="s">
        <v>138</v>
      </c>
    </row>
    <row r="320" spans="1:65" s="14" customFormat="1">
      <c r="B320" s="180"/>
      <c r="D320" s="172" t="s">
        <v>145</v>
      </c>
      <c r="E320" s="181" t="s">
        <v>1</v>
      </c>
      <c r="F320" s="182" t="s">
        <v>149</v>
      </c>
      <c r="H320" s="183">
        <v>107.01</v>
      </c>
      <c r="I320" s="184"/>
      <c r="L320" s="180"/>
      <c r="M320" s="185"/>
      <c r="N320" s="186"/>
      <c r="O320" s="186"/>
      <c r="P320" s="186"/>
      <c r="Q320" s="186"/>
      <c r="R320" s="186"/>
      <c r="S320" s="186"/>
      <c r="T320" s="187"/>
      <c r="AT320" s="181" t="s">
        <v>145</v>
      </c>
      <c r="AU320" s="181" t="s">
        <v>87</v>
      </c>
      <c r="AV320" s="14" t="s">
        <v>144</v>
      </c>
      <c r="AW320" s="14" t="s">
        <v>29</v>
      </c>
      <c r="AX320" s="14" t="s">
        <v>81</v>
      </c>
      <c r="AY320" s="181" t="s">
        <v>138</v>
      </c>
    </row>
    <row r="321" spans="1:65" s="2" customFormat="1" ht="24.2" customHeight="1">
      <c r="A321" s="33"/>
      <c r="B321" s="156"/>
      <c r="C321" s="203" t="s">
        <v>445</v>
      </c>
      <c r="D321" s="203" t="s">
        <v>355</v>
      </c>
      <c r="E321" s="204" t="s">
        <v>446</v>
      </c>
      <c r="F321" s="205" t="s">
        <v>447</v>
      </c>
      <c r="G321" s="206" t="s">
        <v>189</v>
      </c>
      <c r="H321" s="207">
        <v>123.062</v>
      </c>
      <c r="I321" s="208"/>
      <c r="J321" s="207">
        <f>ROUND(I321*H321,3)</f>
        <v>0</v>
      </c>
      <c r="K321" s="209"/>
      <c r="L321" s="210"/>
      <c r="M321" s="211" t="s">
        <v>1</v>
      </c>
      <c r="N321" s="212" t="s">
        <v>40</v>
      </c>
      <c r="O321" s="62"/>
      <c r="P321" s="166">
        <f>O321*H321</f>
        <v>0</v>
      </c>
      <c r="Q321" s="166">
        <v>1.9E-3</v>
      </c>
      <c r="R321" s="166">
        <f>Q321*H321</f>
        <v>0.23381779999999999</v>
      </c>
      <c r="S321" s="166">
        <v>0</v>
      </c>
      <c r="T321" s="167">
        <f>S321*H321</f>
        <v>0</v>
      </c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R321" s="168" t="s">
        <v>242</v>
      </c>
      <c r="AT321" s="168" t="s">
        <v>355</v>
      </c>
      <c r="AU321" s="168" t="s">
        <v>87</v>
      </c>
      <c r="AY321" s="18" t="s">
        <v>138</v>
      </c>
      <c r="BE321" s="169">
        <f>IF(N321="základná",J321,0)</f>
        <v>0</v>
      </c>
      <c r="BF321" s="169">
        <f>IF(N321="znížená",J321,0)</f>
        <v>0</v>
      </c>
      <c r="BG321" s="169">
        <f>IF(N321="zákl. prenesená",J321,0)</f>
        <v>0</v>
      </c>
      <c r="BH321" s="169">
        <f>IF(N321="zníž. prenesená",J321,0)</f>
        <v>0</v>
      </c>
      <c r="BI321" s="169">
        <f>IF(N321="nulová",J321,0)</f>
        <v>0</v>
      </c>
      <c r="BJ321" s="18" t="s">
        <v>87</v>
      </c>
      <c r="BK321" s="170">
        <f>ROUND(I321*H321,3)</f>
        <v>0</v>
      </c>
      <c r="BL321" s="18" t="s">
        <v>411</v>
      </c>
      <c r="BM321" s="168" t="s">
        <v>448</v>
      </c>
    </row>
    <row r="322" spans="1:65" s="2" customFormat="1" ht="24.2" customHeight="1">
      <c r="A322" s="33"/>
      <c r="B322" s="156"/>
      <c r="C322" s="203" t="s">
        <v>449</v>
      </c>
      <c r="D322" s="203" t="s">
        <v>355</v>
      </c>
      <c r="E322" s="204" t="s">
        <v>450</v>
      </c>
      <c r="F322" s="205" t="s">
        <v>451</v>
      </c>
      <c r="G322" s="206" t="s">
        <v>250</v>
      </c>
      <c r="H322" s="207">
        <v>435.53100000000001</v>
      </c>
      <c r="I322" s="208"/>
      <c r="J322" s="207">
        <f>ROUND(I322*H322,3)</f>
        <v>0</v>
      </c>
      <c r="K322" s="209"/>
      <c r="L322" s="210"/>
      <c r="M322" s="211" t="s">
        <v>1</v>
      </c>
      <c r="N322" s="212" t="s">
        <v>40</v>
      </c>
      <c r="O322" s="62"/>
      <c r="P322" s="166">
        <f>O322*H322</f>
        <v>0</v>
      </c>
      <c r="Q322" s="166">
        <v>2.5000000000000001E-4</v>
      </c>
      <c r="R322" s="166">
        <f>Q322*H322</f>
        <v>0.10888275</v>
      </c>
      <c r="S322" s="166">
        <v>0</v>
      </c>
      <c r="T322" s="167">
        <f>S322*H322</f>
        <v>0</v>
      </c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R322" s="168" t="s">
        <v>242</v>
      </c>
      <c r="AT322" s="168" t="s">
        <v>355</v>
      </c>
      <c r="AU322" s="168" t="s">
        <v>87</v>
      </c>
      <c r="AY322" s="18" t="s">
        <v>138</v>
      </c>
      <c r="BE322" s="169">
        <f>IF(N322="základná",J322,0)</f>
        <v>0</v>
      </c>
      <c r="BF322" s="169">
        <f>IF(N322="znížená",J322,0)</f>
        <v>0</v>
      </c>
      <c r="BG322" s="169">
        <f>IF(N322="zákl. prenesená",J322,0)</f>
        <v>0</v>
      </c>
      <c r="BH322" s="169">
        <f>IF(N322="zníž. prenesená",J322,0)</f>
        <v>0</v>
      </c>
      <c r="BI322" s="169">
        <f>IF(N322="nulová",J322,0)</f>
        <v>0</v>
      </c>
      <c r="BJ322" s="18" t="s">
        <v>87</v>
      </c>
      <c r="BK322" s="170">
        <f>ROUND(I322*H322,3)</f>
        <v>0</v>
      </c>
      <c r="BL322" s="18" t="s">
        <v>411</v>
      </c>
      <c r="BM322" s="168" t="s">
        <v>452</v>
      </c>
    </row>
    <row r="323" spans="1:65" s="2" customFormat="1" ht="24.2" customHeight="1">
      <c r="A323" s="33"/>
      <c r="B323" s="156"/>
      <c r="C323" s="157" t="s">
        <v>453</v>
      </c>
      <c r="D323" s="157" t="s">
        <v>140</v>
      </c>
      <c r="E323" s="158" t="s">
        <v>454</v>
      </c>
      <c r="F323" s="159" t="s">
        <v>455</v>
      </c>
      <c r="G323" s="160" t="s">
        <v>189</v>
      </c>
      <c r="H323" s="161">
        <v>107.01</v>
      </c>
      <c r="I323" s="162"/>
      <c r="J323" s="161">
        <f>ROUND(I323*H323,3)</f>
        <v>0</v>
      </c>
      <c r="K323" s="163"/>
      <c r="L323" s="34"/>
      <c r="M323" s="164" t="s">
        <v>1</v>
      </c>
      <c r="N323" s="165" t="s">
        <v>40</v>
      </c>
      <c r="O323" s="62"/>
      <c r="P323" s="166">
        <f>O323*H323</f>
        <v>0</v>
      </c>
      <c r="Q323" s="166">
        <v>0</v>
      </c>
      <c r="R323" s="166">
        <f>Q323*H323</f>
        <v>0</v>
      </c>
      <c r="S323" s="166">
        <v>0</v>
      </c>
      <c r="T323" s="167">
        <f>S323*H323</f>
        <v>0</v>
      </c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R323" s="168" t="s">
        <v>411</v>
      </c>
      <c r="AT323" s="168" t="s">
        <v>140</v>
      </c>
      <c r="AU323" s="168" t="s">
        <v>87</v>
      </c>
      <c r="AY323" s="18" t="s">
        <v>138</v>
      </c>
      <c r="BE323" s="169">
        <f>IF(N323="základná",J323,0)</f>
        <v>0</v>
      </c>
      <c r="BF323" s="169">
        <f>IF(N323="znížená",J323,0)</f>
        <v>0</v>
      </c>
      <c r="BG323" s="169">
        <f>IF(N323="zákl. prenesená",J323,0)</f>
        <v>0</v>
      </c>
      <c r="BH323" s="169">
        <f>IF(N323="zníž. prenesená",J323,0)</f>
        <v>0</v>
      </c>
      <c r="BI323" s="169">
        <f>IF(N323="nulová",J323,0)</f>
        <v>0</v>
      </c>
      <c r="BJ323" s="18" t="s">
        <v>87</v>
      </c>
      <c r="BK323" s="170">
        <f>ROUND(I323*H323,3)</f>
        <v>0</v>
      </c>
      <c r="BL323" s="18" t="s">
        <v>411</v>
      </c>
      <c r="BM323" s="168" t="s">
        <v>456</v>
      </c>
    </row>
    <row r="324" spans="1:65" s="2" customFormat="1" ht="37.9" customHeight="1">
      <c r="A324" s="33"/>
      <c r="B324" s="156"/>
      <c r="C324" s="157" t="s">
        <v>457</v>
      </c>
      <c r="D324" s="157" t="s">
        <v>140</v>
      </c>
      <c r="E324" s="158" t="s">
        <v>458</v>
      </c>
      <c r="F324" s="159" t="s">
        <v>459</v>
      </c>
      <c r="G324" s="160" t="s">
        <v>460</v>
      </c>
      <c r="H324" s="161">
        <v>18</v>
      </c>
      <c r="I324" s="162"/>
      <c r="J324" s="161">
        <f>ROUND(I324*H324,3)</f>
        <v>0</v>
      </c>
      <c r="K324" s="163"/>
      <c r="L324" s="34"/>
      <c r="M324" s="164" t="s">
        <v>1</v>
      </c>
      <c r="N324" s="165" t="s">
        <v>40</v>
      </c>
      <c r="O324" s="62"/>
      <c r="P324" s="166">
        <f>O324*H324</f>
        <v>0</v>
      </c>
      <c r="Q324" s="166">
        <v>3.5E-4</v>
      </c>
      <c r="R324" s="166">
        <f>Q324*H324</f>
        <v>6.3E-3</v>
      </c>
      <c r="S324" s="166">
        <v>0</v>
      </c>
      <c r="T324" s="167">
        <f>S324*H324</f>
        <v>0</v>
      </c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R324" s="168" t="s">
        <v>411</v>
      </c>
      <c r="AT324" s="168" t="s">
        <v>140</v>
      </c>
      <c r="AU324" s="168" t="s">
        <v>87</v>
      </c>
      <c r="AY324" s="18" t="s">
        <v>138</v>
      </c>
      <c r="BE324" s="169">
        <f>IF(N324="základná",J324,0)</f>
        <v>0</v>
      </c>
      <c r="BF324" s="169">
        <f>IF(N324="znížená",J324,0)</f>
        <v>0</v>
      </c>
      <c r="BG324" s="169">
        <f>IF(N324="zákl. prenesená",J324,0)</f>
        <v>0</v>
      </c>
      <c r="BH324" s="169">
        <f>IF(N324="zníž. prenesená",J324,0)</f>
        <v>0</v>
      </c>
      <c r="BI324" s="169">
        <f>IF(N324="nulová",J324,0)</f>
        <v>0</v>
      </c>
      <c r="BJ324" s="18" t="s">
        <v>87</v>
      </c>
      <c r="BK324" s="170">
        <f>ROUND(I324*H324,3)</f>
        <v>0</v>
      </c>
      <c r="BL324" s="18" t="s">
        <v>411</v>
      </c>
      <c r="BM324" s="168" t="s">
        <v>461</v>
      </c>
    </row>
    <row r="325" spans="1:65" s="13" customFormat="1">
      <c r="B325" s="171"/>
      <c r="D325" s="172" t="s">
        <v>145</v>
      </c>
      <c r="E325" s="173" t="s">
        <v>1</v>
      </c>
      <c r="F325" s="174" t="s">
        <v>462</v>
      </c>
      <c r="H325" s="175">
        <v>18</v>
      </c>
      <c r="I325" s="176"/>
      <c r="L325" s="171"/>
      <c r="M325" s="177"/>
      <c r="N325" s="178"/>
      <c r="O325" s="178"/>
      <c r="P325" s="178"/>
      <c r="Q325" s="178"/>
      <c r="R325" s="178"/>
      <c r="S325" s="178"/>
      <c r="T325" s="179"/>
      <c r="AT325" s="173" t="s">
        <v>145</v>
      </c>
      <c r="AU325" s="173" t="s">
        <v>87</v>
      </c>
      <c r="AV325" s="13" t="s">
        <v>87</v>
      </c>
      <c r="AW325" s="13" t="s">
        <v>29</v>
      </c>
      <c r="AX325" s="13" t="s">
        <v>74</v>
      </c>
      <c r="AY325" s="173" t="s">
        <v>138</v>
      </c>
    </row>
    <row r="326" spans="1:65" s="14" customFormat="1">
      <c r="B326" s="180"/>
      <c r="D326" s="172" t="s">
        <v>145</v>
      </c>
      <c r="E326" s="181" t="s">
        <v>1</v>
      </c>
      <c r="F326" s="182" t="s">
        <v>149</v>
      </c>
      <c r="H326" s="183">
        <v>18</v>
      </c>
      <c r="I326" s="184"/>
      <c r="L326" s="180"/>
      <c r="M326" s="185"/>
      <c r="N326" s="186"/>
      <c r="O326" s="186"/>
      <c r="P326" s="186"/>
      <c r="Q326" s="186"/>
      <c r="R326" s="186"/>
      <c r="S326" s="186"/>
      <c r="T326" s="187"/>
      <c r="AT326" s="181" t="s">
        <v>145</v>
      </c>
      <c r="AU326" s="181" t="s">
        <v>87</v>
      </c>
      <c r="AV326" s="14" t="s">
        <v>144</v>
      </c>
      <c r="AW326" s="14" t="s">
        <v>29</v>
      </c>
      <c r="AX326" s="14" t="s">
        <v>81</v>
      </c>
      <c r="AY326" s="181" t="s">
        <v>138</v>
      </c>
    </row>
    <row r="327" spans="1:65" s="2" customFormat="1" ht="16.5" customHeight="1">
      <c r="A327" s="33"/>
      <c r="B327" s="156"/>
      <c r="C327" s="203" t="s">
        <v>463</v>
      </c>
      <c r="D327" s="203" t="s">
        <v>355</v>
      </c>
      <c r="E327" s="204" t="s">
        <v>464</v>
      </c>
      <c r="F327" s="205" t="s">
        <v>465</v>
      </c>
      <c r="G327" s="206" t="s">
        <v>250</v>
      </c>
      <c r="H327" s="207">
        <v>144</v>
      </c>
      <c r="I327" s="208"/>
      <c r="J327" s="207">
        <f>ROUND(I327*H327,3)</f>
        <v>0</v>
      </c>
      <c r="K327" s="209"/>
      <c r="L327" s="210"/>
      <c r="M327" s="211" t="s">
        <v>1</v>
      </c>
      <c r="N327" s="212" t="s">
        <v>40</v>
      </c>
      <c r="O327" s="62"/>
      <c r="P327" s="166">
        <f>O327*H327</f>
        <v>0</v>
      </c>
      <c r="Q327" s="166">
        <v>3.5E-4</v>
      </c>
      <c r="R327" s="166">
        <f>Q327*H327</f>
        <v>5.04E-2</v>
      </c>
      <c r="S327" s="166">
        <v>0</v>
      </c>
      <c r="T327" s="167">
        <f>S327*H327</f>
        <v>0</v>
      </c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R327" s="168" t="s">
        <v>242</v>
      </c>
      <c r="AT327" s="168" t="s">
        <v>355</v>
      </c>
      <c r="AU327" s="168" t="s">
        <v>87</v>
      </c>
      <c r="AY327" s="18" t="s">
        <v>138</v>
      </c>
      <c r="BE327" s="169">
        <f>IF(N327="základná",J327,0)</f>
        <v>0</v>
      </c>
      <c r="BF327" s="169">
        <f>IF(N327="znížená",J327,0)</f>
        <v>0</v>
      </c>
      <c r="BG327" s="169">
        <f>IF(N327="zákl. prenesená",J327,0)</f>
        <v>0</v>
      </c>
      <c r="BH327" s="169">
        <f>IF(N327="zníž. prenesená",J327,0)</f>
        <v>0</v>
      </c>
      <c r="BI327" s="169">
        <f>IF(N327="nulová",J327,0)</f>
        <v>0</v>
      </c>
      <c r="BJ327" s="18" t="s">
        <v>87</v>
      </c>
      <c r="BK327" s="170">
        <f>ROUND(I327*H327,3)</f>
        <v>0</v>
      </c>
      <c r="BL327" s="18" t="s">
        <v>411</v>
      </c>
      <c r="BM327" s="168" t="s">
        <v>466</v>
      </c>
    </row>
    <row r="328" spans="1:65" s="2" customFormat="1" ht="37.9" customHeight="1">
      <c r="A328" s="33"/>
      <c r="B328" s="156"/>
      <c r="C328" s="157" t="s">
        <v>467</v>
      </c>
      <c r="D328" s="157" t="s">
        <v>140</v>
      </c>
      <c r="E328" s="158" t="s">
        <v>468</v>
      </c>
      <c r="F328" s="159" t="s">
        <v>469</v>
      </c>
      <c r="G328" s="160" t="s">
        <v>460</v>
      </c>
      <c r="H328" s="161">
        <v>24.6</v>
      </c>
      <c r="I328" s="162"/>
      <c r="J328" s="161">
        <f>ROUND(I328*H328,3)</f>
        <v>0</v>
      </c>
      <c r="K328" s="163"/>
      <c r="L328" s="34"/>
      <c r="M328" s="164" t="s">
        <v>1</v>
      </c>
      <c r="N328" s="165" t="s">
        <v>40</v>
      </c>
      <c r="O328" s="62"/>
      <c r="P328" s="166">
        <f>O328*H328</f>
        <v>0</v>
      </c>
      <c r="Q328" s="166">
        <v>2.9999999999999997E-4</v>
      </c>
      <c r="R328" s="166">
        <f>Q328*H328</f>
        <v>7.3799999999999994E-3</v>
      </c>
      <c r="S328" s="166">
        <v>0</v>
      </c>
      <c r="T328" s="167">
        <f>S328*H328</f>
        <v>0</v>
      </c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R328" s="168" t="s">
        <v>411</v>
      </c>
      <c r="AT328" s="168" t="s">
        <v>140</v>
      </c>
      <c r="AU328" s="168" t="s">
        <v>87</v>
      </c>
      <c r="AY328" s="18" t="s">
        <v>138</v>
      </c>
      <c r="BE328" s="169">
        <f>IF(N328="základná",J328,0)</f>
        <v>0</v>
      </c>
      <c r="BF328" s="169">
        <f>IF(N328="znížená",J328,0)</f>
        <v>0</v>
      </c>
      <c r="BG328" s="169">
        <f>IF(N328="zákl. prenesená",J328,0)</f>
        <v>0</v>
      </c>
      <c r="BH328" s="169">
        <f>IF(N328="zníž. prenesená",J328,0)</f>
        <v>0</v>
      </c>
      <c r="BI328" s="169">
        <f>IF(N328="nulová",J328,0)</f>
        <v>0</v>
      </c>
      <c r="BJ328" s="18" t="s">
        <v>87</v>
      </c>
      <c r="BK328" s="170">
        <f>ROUND(I328*H328,3)</f>
        <v>0</v>
      </c>
      <c r="BL328" s="18" t="s">
        <v>411</v>
      </c>
      <c r="BM328" s="168" t="s">
        <v>470</v>
      </c>
    </row>
    <row r="329" spans="1:65" s="13" customFormat="1">
      <c r="B329" s="171"/>
      <c r="D329" s="172" t="s">
        <v>145</v>
      </c>
      <c r="E329" s="173" t="s">
        <v>1</v>
      </c>
      <c r="F329" s="174" t="s">
        <v>471</v>
      </c>
      <c r="H329" s="175">
        <v>24.6</v>
      </c>
      <c r="I329" s="176"/>
      <c r="L329" s="171"/>
      <c r="M329" s="177"/>
      <c r="N329" s="178"/>
      <c r="O329" s="178"/>
      <c r="P329" s="178"/>
      <c r="Q329" s="178"/>
      <c r="R329" s="178"/>
      <c r="S329" s="178"/>
      <c r="T329" s="179"/>
      <c r="AT329" s="173" t="s">
        <v>145</v>
      </c>
      <c r="AU329" s="173" t="s">
        <v>87</v>
      </c>
      <c r="AV329" s="13" t="s">
        <v>87</v>
      </c>
      <c r="AW329" s="13" t="s">
        <v>29</v>
      </c>
      <c r="AX329" s="13" t="s">
        <v>74</v>
      </c>
      <c r="AY329" s="173" t="s">
        <v>138</v>
      </c>
    </row>
    <row r="330" spans="1:65" s="14" customFormat="1">
      <c r="B330" s="180"/>
      <c r="D330" s="172" t="s">
        <v>145</v>
      </c>
      <c r="E330" s="181" t="s">
        <v>1</v>
      </c>
      <c r="F330" s="182" t="s">
        <v>149</v>
      </c>
      <c r="H330" s="183">
        <v>24.6</v>
      </c>
      <c r="I330" s="184"/>
      <c r="L330" s="180"/>
      <c r="M330" s="185"/>
      <c r="N330" s="186"/>
      <c r="O330" s="186"/>
      <c r="P330" s="186"/>
      <c r="Q330" s="186"/>
      <c r="R330" s="186"/>
      <c r="S330" s="186"/>
      <c r="T330" s="187"/>
      <c r="AT330" s="181" t="s">
        <v>145</v>
      </c>
      <c r="AU330" s="181" t="s">
        <v>87</v>
      </c>
      <c r="AV330" s="14" t="s">
        <v>144</v>
      </c>
      <c r="AW330" s="14" t="s">
        <v>29</v>
      </c>
      <c r="AX330" s="14" t="s">
        <v>81</v>
      </c>
      <c r="AY330" s="181" t="s">
        <v>138</v>
      </c>
    </row>
    <row r="331" spans="1:65" s="2" customFormat="1" ht="16.5" customHeight="1">
      <c r="A331" s="33"/>
      <c r="B331" s="156"/>
      <c r="C331" s="203" t="s">
        <v>472</v>
      </c>
      <c r="D331" s="203" t="s">
        <v>355</v>
      </c>
      <c r="E331" s="204" t="s">
        <v>464</v>
      </c>
      <c r="F331" s="205" t="s">
        <v>465</v>
      </c>
      <c r="G331" s="206" t="s">
        <v>250</v>
      </c>
      <c r="H331" s="207">
        <v>196.8</v>
      </c>
      <c r="I331" s="208"/>
      <c r="J331" s="207">
        <f>ROUND(I331*H331,3)</f>
        <v>0</v>
      </c>
      <c r="K331" s="209"/>
      <c r="L331" s="210"/>
      <c r="M331" s="211" t="s">
        <v>1</v>
      </c>
      <c r="N331" s="212" t="s">
        <v>40</v>
      </c>
      <c r="O331" s="62"/>
      <c r="P331" s="166">
        <f>O331*H331</f>
        <v>0</v>
      </c>
      <c r="Q331" s="166">
        <v>3.5E-4</v>
      </c>
      <c r="R331" s="166">
        <f>Q331*H331</f>
        <v>6.8879999999999997E-2</v>
      </c>
      <c r="S331" s="166">
        <v>0</v>
      </c>
      <c r="T331" s="167">
        <f>S331*H331</f>
        <v>0</v>
      </c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R331" s="168" t="s">
        <v>242</v>
      </c>
      <c r="AT331" s="168" t="s">
        <v>355</v>
      </c>
      <c r="AU331" s="168" t="s">
        <v>87</v>
      </c>
      <c r="AY331" s="18" t="s">
        <v>138</v>
      </c>
      <c r="BE331" s="169">
        <f>IF(N331="základná",J331,0)</f>
        <v>0</v>
      </c>
      <c r="BF331" s="169">
        <f>IF(N331="znížená",J331,0)</f>
        <v>0</v>
      </c>
      <c r="BG331" s="169">
        <f>IF(N331="zákl. prenesená",J331,0)</f>
        <v>0</v>
      </c>
      <c r="BH331" s="169">
        <f>IF(N331="zníž. prenesená",J331,0)</f>
        <v>0</v>
      </c>
      <c r="BI331" s="169">
        <f>IF(N331="nulová",J331,0)</f>
        <v>0</v>
      </c>
      <c r="BJ331" s="18" t="s">
        <v>87</v>
      </c>
      <c r="BK331" s="170">
        <f>ROUND(I331*H331,3)</f>
        <v>0</v>
      </c>
      <c r="BL331" s="18" t="s">
        <v>411</v>
      </c>
      <c r="BM331" s="168" t="s">
        <v>473</v>
      </c>
    </row>
    <row r="332" spans="1:65" s="2" customFormat="1" ht="24.2" customHeight="1">
      <c r="A332" s="33"/>
      <c r="B332" s="156"/>
      <c r="C332" s="157" t="s">
        <v>474</v>
      </c>
      <c r="D332" s="157" t="s">
        <v>140</v>
      </c>
      <c r="E332" s="158" t="s">
        <v>475</v>
      </c>
      <c r="F332" s="159" t="s">
        <v>476</v>
      </c>
      <c r="G332" s="160" t="s">
        <v>189</v>
      </c>
      <c r="H332" s="161">
        <v>107.01</v>
      </c>
      <c r="I332" s="162"/>
      <c r="J332" s="161">
        <f>ROUND(I332*H332,3)</f>
        <v>0</v>
      </c>
      <c r="K332" s="163"/>
      <c r="L332" s="34"/>
      <c r="M332" s="164" t="s">
        <v>1</v>
      </c>
      <c r="N332" s="165" t="s">
        <v>40</v>
      </c>
      <c r="O332" s="62"/>
      <c r="P332" s="166">
        <f>O332*H332</f>
        <v>0</v>
      </c>
      <c r="Q332" s="166">
        <v>0</v>
      </c>
      <c r="R332" s="166">
        <f>Q332*H332</f>
        <v>0</v>
      </c>
      <c r="S332" s="166">
        <v>0</v>
      </c>
      <c r="T332" s="167">
        <f>S332*H332</f>
        <v>0</v>
      </c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R332" s="168" t="s">
        <v>411</v>
      </c>
      <c r="AT332" s="168" t="s">
        <v>140</v>
      </c>
      <c r="AU332" s="168" t="s">
        <v>87</v>
      </c>
      <c r="AY332" s="18" t="s">
        <v>138</v>
      </c>
      <c r="BE332" s="169">
        <f>IF(N332="základná",J332,0)</f>
        <v>0</v>
      </c>
      <c r="BF332" s="169">
        <f>IF(N332="znížená",J332,0)</f>
        <v>0</v>
      </c>
      <c r="BG332" s="169">
        <f>IF(N332="zákl. prenesená",J332,0)</f>
        <v>0</v>
      </c>
      <c r="BH332" s="169">
        <f>IF(N332="zníž. prenesená",J332,0)</f>
        <v>0</v>
      </c>
      <c r="BI332" s="169">
        <f>IF(N332="nulová",J332,0)</f>
        <v>0</v>
      </c>
      <c r="BJ332" s="18" t="s">
        <v>87</v>
      </c>
      <c r="BK332" s="170">
        <f>ROUND(I332*H332,3)</f>
        <v>0</v>
      </c>
      <c r="BL332" s="18" t="s">
        <v>411</v>
      </c>
      <c r="BM332" s="168" t="s">
        <v>477</v>
      </c>
    </row>
    <row r="333" spans="1:65" s="2" customFormat="1" ht="16.5" customHeight="1">
      <c r="A333" s="33"/>
      <c r="B333" s="156"/>
      <c r="C333" s="203" t="s">
        <v>478</v>
      </c>
      <c r="D333" s="203" t="s">
        <v>355</v>
      </c>
      <c r="E333" s="204" t="s">
        <v>479</v>
      </c>
      <c r="F333" s="205" t="s">
        <v>480</v>
      </c>
      <c r="G333" s="206" t="s">
        <v>189</v>
      </c>
      <c r="H333" s="207">
        <v>123.062</v>
      </c>
      <c r="I333" s="208"/>
      <c r="J333" s="207">
        <f>ROUND(I333*H333,3)</f>
        <v>0</v>
      </c>
      <c r="K333" s="209"/>
      <c r="L333" s="210"/>
      <c r="M333" s="211" t="s">
        <v>1</v>
      </c>
      <c r="N333" s="212" t="s">
        <v>40</v>
      </c>
      <c r="O333" s="62"/>
      <c r="P333" s="166">
        <f>O333*H333</f>
        <v>0</v>
      </c>
      <c r="Q333" s="166">
        <v>2.9999999999999997E-4</v>
      </c>
      <c r="R333" s="166">
        <f>Q333*H333</f>
        <v>3.6918599999999996E-2</v>
      </c>
      <c r="S333" s="166">
        <v>0</v>
      </c>
      <c r="T333" s="167">
        <f>S333*H333</f>
        <v>0</v>
      </c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R333" s="168" t="s">
        <v>242</v>
      </c>
      <c r="AT333" s="168" t="s">
        <v>355</v>
      </c>
      <c r="AU333" s="168" t="s">
        <v>87</v>
      </c>
      <c r="AY333" s="18" t="s">
        <v>138</v>
      </c>
      <c r="BE333" s="169">
        <f>IF(N333="základná",J333,0)</f>
        <v>0</v>
      </c>
      <c r="BF333" s="169">
        <f>IF(N333="znížená",J333,0)</f>
        <v>0</v>
      </c>
      <c r="BG333" s="169">
        <f>IF(N333="zákl. prenesená",J333,0)</f>
        <v>0</v>
      </c>
      <c r="BH333" s="169">
        <f>IF(N333="zníž. prenesená",J333,0)</f>
        <v>0</v>
      </c>
      <c r="BI333" s="169">
        <f>IF(N333="nulová",J333,0)</f>
        <v>0</v>
      </c>
      <c r="BJ333" s="18" t="s">
        <v>87</v>
      </c>
      <c r="BK333" s="170">
        <f>ROUND(I333*H333,3)</f>
        <v>0</v>
      </c>
      <c r="BL333" s="18" t="s">
        <v>411</v>
      </c>
      <c r="BM333" s="168" t="s">
        <v>481</v>
      </c>
    </row>
    <row r="334" spans="1:65" s="13" customFormat="1">
      <c r="B334" s="171"/>
      <c r="D334" s="172" t="s">
        <v>145</v>
      </c>
      <c r="E334" s="173" t="s">
        <v>1</v>
      </c>
      <c r="F334" s="174" t="s">
        <v>482</v>
      </c>
      <c r="H334" s="175">
        <v>123.062</v>
      </c>
      <c r="I334" s="176"/>
      <c r="L334" s="171"/>
      <c r="M334" s="177"/>
      <c r="N334" s="178"/>
      <c r="O334" s="178"/>
      <c r="P334" s="178"/>
      <c r="Q334" s="178"/>
      <c r="R334" s="178"/>
      <c r="S334" s="178"/>
      <c r="T334" s="179"/>
      <c r="AT334" s="173" t="s">
        <v>145</v>
      </c>
      <c r="AU334" s="173" t="s">
        <v>87</v>
      </c>
      <c r="AV334" s="13" t="s">
        <v>87</v>
      </c>
      <c r="AW334" s="13" t="s">
        <v>29</v>
      </c>
      <c r="AX334" s="13" t="s">
        <v>74</v>
      </c>
      <c r="AY334" s="173" t="s">
        <v>138</v>
      </c>
    </row>
    <row r="335" spans="1:65" s="14" customFormat="1">
      <c r="B335" s="180"/>
      <c r="D335" s="172" t="s">
        <v>145</v>
      </c>
      <c r="E335" s="181" t="s">
        <v>1</v>
      </c>
      <c r="F335" s="182" t="s">
        <v>149</v>
      </c>
      <c r="H335" s="183">
        <v>123.062</v>
      </c>
      <c r="I335" s="184"/>
      <c r="L335" s="180"/>
      <c r="M335" s="185"/>
      <c r="N335" s="186"/>
      <c r="O335" s="186"/>
      <c r="P335" s="186"/>
      <c r="Q335" s="186"/>
      <c r="R335" s="186"/>
      <c r="S335" s="186"/>
      <c r="T335" s="187"/>
      <c r="AT335" s="181" t="s">
        <v>145</v>
      </c>
      <c r="AU335" s="181" t="s">
        <v>87</v>
      </c>
      <c r="AV335" s="14" t="s">
        <v>144</v>
      </c>
      <c r="AW335" s="14" t="s">
        <v>29</v>
      </c>
      <c r="AX335" s="14" t="s">
        <v>81</v>
      </c>
      <c r="AY335" s="181" t="s">
        <v>138</v>
      </c>
    </row>
    <row r="336" spans="1:65" s="2" customFormat="1" ht="24.2" customHeight="1">
      <c r="A336" s="33"/>
      <c r="B336" s="156"/>
      <c r="C336" s="157" t="s">
        <v>483</v>
      </c>
      <c r="D336" s="157" t="s">
        <v>140</v>
      </c>
      <c r="E336" s="158" t="s">
        <v>484</v>
      </c>
      <c r="F336" s="159" t="s">
        <v>485</v>
      </c>
      <c r="G336" s="160" t="s">
        <v>436</v>
      </c>
      <c r="H336" s="162"/>
      <c r="I336" s="162"/>
      <c r="J336" s="161">
        <f>ROUND(I336*H336,3)</f>
        <v>0</v>
      </c>
      <c r="K336" s="163"/>
      <c r="L336" s="34"/>
      <c r="M336" s="164" t="s">
        <v>1</v>
      </c>
      <c r="N336" s="165" t="s">
        <v>40</v>
      </c>
      <c r="O336" s="62"/>
      <c r="P336" s="166">
        <f>O336*H336</f>
        <v>0</v>
      </c>
      <c r="Q336" s="166">
        <v>0</v>
      </c>
      <c r="R336" s="166">
        <f>Q336*H336</f>
        <v>0</v>
      </c>
      <c r="S336" s="166">
        <v>0</v>
      </c>
      <c r="T336" s="167">
        <f>S336*H336</f>
        <v>0</v>
      </c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R336" s="168" t="s">
        <v>411</v>
      </c>
      <c r="AT336" s="168" t="s">
        <v>140</v>
      </c>
      <c r="AU336" s="168" t="s">
        <v>87</v>
      </c>
      <c r="AY336" s="18" t="s">
        <v>138</v>
      </c>
      <c r="BE336" s="169">
        <f>IF(N336="základná",J336,0)</f>
        <v>0</v>
      </c>
      <c r="BF336" s="169">
        <f>IF(N336="znížená",J336,0)</f>
        <v>0</v>
      </c>
      <c r="BG336" s="169">
        <f>IF(N336="zákl. prenesená",J336,0)</f>
        <v>0</v>
      </c>
      <c r="BH336" s="169">
        <f>IF(N336="zníž. prenesená",J336,0)</f>
        <v>0</v>
      </c>
      <c r="BI336" s="169">
        <f>IF(N336="nulová",J336,0)</f>
        <v>0</v>
      </c>
      <c r="BJ336" s="18" t="s">
        <v>87</v>
      </c>
      <c r="BK336" s="170">
        <f>ROUND(I336*H336,3)</f>
        <v>0</v>
      </c>
      <c r="BL336" s="18" t="s">
        <v>411</v>
      </c>
      <c r="BM336" s="168" t="s">
        <v>486</v>
      </c>
    </row>
    <row r="337" spans="1:65" s="12" customFormat="1" ht="22.9" customHeight="1">
      <c r="B337" s="143"/>
      <c r="D337" s="144" t="s">
        <v>73</v>
      </c>
      <c r="E337" s="154" t="s">
        <v>487</v>
      </c>
      <c r="F337" s="154" t="s">
        <v>488</v>
      </c>
      <c r="I337" s="146"/>
      <c r="J337" s="155">
        <f>BK337</f>
        <v>0</v>
      </c>
      <c r="L337" s="143"/>
      <c r="M337" s="148"/>
      <c r="N337" s="149"/>
      <c r="O337" s="149"/>
      <c r="P337" s="150">
        <f>SUM(P338:P348)</f>
        <v>0</v>
      </c>
      <c r="Q337" s="149"/>
      <c r="R337" s="150">
        <f>SUM(R338:R348)</f>
        <v>2.1752623999999998</v>
      </c>
      <c r="S337" s="149"/>
      <c r="T337" s="151">
        <f>SUM(T338:T348)</f>
        <v>0</v>
      </c>
      <c r="AR337" s="144" t="s">
        <v>87</v>
      </c>
      <c r="AT337" s="152" t="s">
        <v>73</v>
      </c>
      <c r="AU337" s="152" t="s">
        <v>81</v>
      </c>
      <c r="AY337" s="144" t="s">
        <v>138</v>
      </c>
      <c r="BK337" s="153">
        <f>SUM(BK338:BK348)</f>
        <v>0</v>
      </c>
    </row>
    <row r="338" spans="1:65" s="2" customFormat="1" ht="24.2" customHeight="1">
      <c r="A338" s="33"/>
      <c r="B338" s="156"/>
      <c r="C338" s="157" t="s">
        <v>489</v>
      </c>
      <c r="D338" s="157" t="s">
        <v>140</v>
      </c>
      <c r="E338" s="158" t="s">
        <v>490</v>
      </c>
      <c r="F338" s="159" t="s">
        <v>491</v>
      </c>
      <c r="G338" s="160" t="s">
        <v>189</v>
      </c>
      <c r="H338" s="161">
        <v>107.01</v>
      </c>
      <c r="I338" s="162"/>
      <c r="J338" s="161">
        <f>ROUND(I338*H338,3)</f>
        <v>0</v>
      </c>
      <c r="K338" s="163"/>
      <c r="L338" s="34"/>
      <c r="M338" s="164" t="s">
        <v>1</v>
      </c>
      <c r="N338" s="165" t="s">
        <v>40</v>
      </c>
      <c r="O338" s="62"/>
      <c r="P338" s="166">
        <f>O338*H338</f>
        <v>0</v>
      </c>
      <c r="Q338" s="166">
        <v>0</v>
      </c>
      <c r="R338" s="166">
        <f>Q338*H338</f>
        <v>0</v>
      </c>
      <c r="S338" s="166">
        <v>0</v>
      </c>
      <c r="T338" s="167">
        <f>S338*H338</f>
        <v>0</v>
      </c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R338" s="168" t="s">
        <v>411</v>
      </c>
      <c r="AT338" s="168" t="s">
        <v>140</v>
      </c>
      <c r="AU338" s="168" t="s">
        <v>87</v>
      </c>
      <c r="AY338" s="18" t="s">
        <v>138</v>
      </c>
      <c r="BE338" s="169">
        <f>IF(N338="základná",J338,0)</f>
        <v>0</v>
      </c>
      <c r="BF338" s="169">
        <f>IF(N338="znížená",J338,0)</f>
        <v>0</v>
      </c>
      <c r="BG338" s="169">
        <f>IF(N338="zákl. prenesená",J338,0)</f>
        <v>0</v>
      </c>
      <c r="BH338" s="169">
        <f>IF(N338="zníž. prenesená",J338,0)</f>
        <v>0</v>
      </c>
      <c r="BI338" s="169">
        <f>IF(N338="nulová",J338,0)</f>
        <v>0</v>
      </c>
      <c r="BJ338" s="18" t="s">
        <v>87</v>
      </c>
      <c r="BK338" s="170">
        <f>ROUND(I338*H338,3)</f>
        <v>0</v>
      </c>
      <c r="BL338" s="18" t="s">
        <v>411</v>
      </c>
      <c r="BM338" s="168" t="s">
        <v>492</v>
      </c>
    </row>
    <row r="339" spans="1:65" s="13" customFormat="1">
      <c r="B339" s="171"/>
      <c r="D339" s="172" t="s">
        <v>145</v>
      </c>
      <c r="E339" s="173" t="s">
        <v>1</v>
      </c>
      <c r="F339" s="174" t="s">
        <v>444</v>
      </c>
      <c r="H339" s="175">
        <v>107.01</v>
      </c>
      <c r="I339" s="176"/>
      <c r="L339" s="171"/>
      <c r="M339" s="177"/>
      <c r="N339" s="178"/>
      <c r="O339" s="178"/>
      <c r="P339" s="178"/>
      <c r="Q339" s="178"/>
      <c r="R339" s="178"/>
      <c r="S339" s="178"/>
      <c r="T339" s="179"/>
      <c r="AT339" s="173" t="s">
        <v>145</v>
      </c>
      <c r="AU339" s="173" t="s">
        <v>87</v>
      </c>
      <c r="AV339" s="13" t="s">
        <v>87</v>
      </c>
      <c r="AW339" s="13" t="s">
        <v>29</v>
      </c>
      <c r="AX339" s="13" t="s">
        <v>74</v>
      </c>
      <c r="AY339" s="173" t="s">
        <v>138</v>
      </c>
    </row>
    <row r="340" spans="1:65" s="14" customFormat="1">
      <c r="B340" s="180"/>
      <c r="D340" s="172" t="s">
        <v>145</v>
      </c>
      <c r="E340" s="181" t="s">
        <v>1</v>
      </c>
      <c r="F340" s="182" t="s">
        <v>149</v>
      </c>
      <c r="H340" s="183">
        <v>107.01</v>
      </c>
      <c r="I340" s="184"/>
      <c r="L340" s="180"/>
      <c r="M340" s="185"/>
      <c r="N340" s="186"/>
      <c r="O340" s="186"/>
      <c r="P340" s="186"/>
      <c r="Q340" s="186"/>
      <c r="R340" s="186"/>
      <c r="S340" s="186"/>
      <c r="T340" s="187"/>
      <c r="AT340" s="181" t="s">
        <v>145</v>
      </c>
      <c r="AU340" s="181" t="s">
        <v>87</v>
      </c>
      <c r="AV340" s="14" t="s">
        <v>144</v>
      </c>
      <c r="AW340" s="14" t="s">
        <v>29</v>
      </c>
      <c r="AX340" s="14" t="s">
        <v>81</v>
      </c>
      <c r="AY340" s="181" t="s">
        <v>138</v>
      </c>
    </row>
    <row r="341" spans="1:65" s="2" customFormat="1" ht="33" customHeight="1">
      <c r="A341" s="33"/>
      <c r="B341" s="156"/>
      <c r="C341" s="203" t="s">
        <v>493</v>
      </c>
      <c r="D341" s="203" t="s">
        <v>355</v>
      </c>
      <c r="E341" s="204" t="s">
        <v>494</v>
      </c>
      <c r="F341" s="205" t="s">
        <v>495</v>
      </c>
      <c r="G341" s="206" t="s">
        <v>143</v>
      </c>
      <c r="H341" s="207">
        <v>3.7669999999999999</v>
      </c>
      <c r="I341" s="208"/>
      <c r="J341" s="207">
        <f>ROUND(I341*H341,3)</f>
        <v>0</v>
      </c>
      <c r="K341" s="209"/>
      <c r="L341" s="210"/>
      <c r="M341" s="211" t="s">
        <v>1</v>
      </c>
      <c r="N341" s="212" t="s">
        <v>40</v>
      </c>
      <c r="O341" s="62"/>
      <c r="P341" s="166">
        <f>O341*H341</f>
        <v>0</v>
      </c>
      <c r="Q341" s="166">
        <v>0.55000000000000004</v>
      </c>
      <c r="R341" s="166">
        <f>Q341*H341</f>
        <v>2.07185</v>
      </c>
      <c r="S341" s="166">
        <v>0</v>
      </c>
      <c r="T341" s="167">
        <f>S341*H341</f>
        <v>0</v>
      </c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R341" s="168" t="s">
        <v>242</v>
      </c>
      <c r="AT341" s="168" t="s">
        <v>355</v>
      </c>
      <c r="AU341" s="168" t="s">
        <v>87</v>
      </c>
      <c r="AY341" s="18" t="s">
        <v>138</v>
      </c>
      <c r="BE341" s="169">
        <f>IF(N341="základná",J341,0)</f>
        <v>0</v>
      </c>
      <c r="BF341" s="169">
        <f>IF(N341="znížená",J341,0)</f>
        <v>0</v>
      </c>
      <c r="BG341" s="169">
        <f>IF(N341="zákl. prenesená",J341,0)</f>
        <v>0</v>
      </c>
      <c r="BH341" s="169">
        <f>IF(N341="zníž. prenesená",J341,0)</f>
        <v>0</v>
      </c>
      <c r="BI341" s="169">
        <f>IF(N341="nulová",J341,0)</f>
        <v>0</v>
      </c>
      <c r="BJ341" s="18" t="s">
        <v>87</v>
      </c>
      <c r="BK341" s="170">
        <f>ROUND(I341*H341,3)</f>
        <v>0</v>
      </c>
      <c r="BL341" s="18" t="s">
        <v>411</v>
      </c>
      <c r="BM341" s="168" t="s">
        <v>496</v>
      </c>
    </row>
    <row r="342" spans="1:65" s="13" customFormat="1">
      <c r="B342" s="171"/>
      <c r="D342" s="172" t="s">
        <v>145</v>
      </c>
      <c r="E342" s="173" t="s">
        <v>1</v>
      </c>
      <c r="F342" s="174" t="s">
        <v>497</v>
      </c>
      <c r="H342" s="175">
        <v>3.7669999999999999</v>
      </c>
      <c r="I342" s="176"/>
      <c r="L342" s="171"/>
      <c r="M342" s="177"/>
      <c r="N342" s="178"/>
      <c r="O342" s="178"/>
      <c r="P342" s="178"/>
      <c r="Q342" s="178"/>
      <c r="R342" s="178"/>
      <c r="S342" s="178"/>
      <c r="T342" s="179"/>
      <c r="AT342" s="173" t="s">
        <v>145</v>
      </c>
      <c r="AU342" s="173" t="s">
        <v>87</v>
      </c>
      <c r="AV342" s="13" t="s">
        <v>87</v>
      </c>
      <c r="AW342" s="13" t="s">
        <v>29</v>
      </c>
      <c r="AX342" s="13" t="s">
        <v>74</v>
      </c>
      <c r="AY342" s="173" t="s">
        <v>138</v>
      </c>
    </row>
    <row r="343" spans="1:65" s="14" customFormat="1">
      <c r="B343" s="180"/>
      <c r="D343" s="172" t="s">
        <v>145</v>
      </c>
      <c r="E343" s="181" t="s">
        <v>1</v>
      </c>
      <c r="F343" s="182" t="s">
        <v>149</v>
      </c>
      <c r="H343" s="183">
        <v>3.7669999999999999</v>
      </c>
      <c r="I343" s="184"/>
      <c r="L343" s="180"/>
      <c r="M343" s="185"/>
      <c r="N343" s="186"/>
      <c r="O343" s="186"/>
      <c r="P343" s="186"/>
      <c r="Q343" s="186"/>
      <c r="R343" s="186"/>
      <c r="S343" s="186"/>
      <c r="T343" s="187"/>
      <c r="AT343" s="181" t="s">
        <v>145</v>
      </c>
      <c r="AU343" s="181" t="s">
        <v>87</v>
      </c>
      <c r="AV343" s="14" t="s">
        <v>144</v>
      </c>
      <c r="AW343" s="14" t="s">
        <v>29</v>
      </c>
      <c r="AX343" s="14" t="s">
        <v>81</v>
      </c>
      <c r="AY343" s="181" t="s">
        <v>138</v>
      </c>
    </row>
    <row r="344" spans="1:65" s="2" customFormat="1" ht="24.2" customHeight="1">
      <c r="A344" s="33"/>
      <c r="B344" s="156"/>
      <c r="C344" s="157" t="s">
        <v>498</v>
      </c>
      <c r="D344" s="157" t="s">
        <v>140</v>
      </c>
      <c r="E344" s="158" t="s">
        <v>499</v>
      </c>
      <c r="F344" s="159" t="s">
        <v>500</v>
      </c>
      <c r="G344" s="160" t="s">
        <v>143</v>
      </c>
      <c r="H344" s="161">
        <v>3.7879999999999998</v>
      </c>
      <c r="I344" s="162"/>
      <c r="J344" s="161">
        <f>ROUND(I344*H344,3)</f>
        <v>0</v>
      </c>
      <c r="K344" s="163"/>
      <c r="L344" s="34"/>
      <c r="M344" s="164" t="s">
        <v>1</v>
      </c>
      <c r="N344" s="165" t="s">
        <v>40</v>
      </c>
      <c r="O344" s="62"/>
      <c r="P344" s="166">
        <f>O344*H344</f>
        <v>0</v>
      </c>
      <c r="Q344" s="166">
        <v>2.7300000000000001E-2</v>
      </c>
      <c r="R344" s="166">
        <f>Q344*H344</f>
        <v>0.1034124</v>
      </c>
      <c r="S344" s="166">
        <v>0</v>
      </c>
      <c r="T344" s="167">
        <f>S344*H344</f>
        <v>0</v>
      </c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R344" s="168" t="s">
        <v>411</v>
      </c>
      <c r="AT344" s="168" t="s">
        <v>140</v>
      </c>
      <c r="AU344" s="168" t="s">
        <v>87</v>
      </c>
      <c r="AY344" s="18" t="s">
        <v>138</v>
      </c>
      <c r="BE344" s="169">
        <f>IF(N344="základná",J344,0)</f>
        <v>0</v>
      </c>
      <c r="BF344" s="169">
        <f>IF(N344="znížená",J344,0)</f>
        <v>0</v>
      </c>
      <c r="BG344" s="169">
        <f>IF(N344="zákl. prenesená",J344,0)</f>
        <v>0</v>
      </c>
      <c r="BH344" s="169">
        <f>IF(N344="zníž. prenesená",J344,0)</f>
        <v>0</v>
      </c>
      <c r="BI344" s="169">
        <f>IF(N344="nulová",J344,0)</f>
        <v>0</v>
      </c>
      <c r="BJ344" s="18" t="s">
        <v>87</v>
      </c>
      <c r="BK344" s="170">
        <f>ROUND(I344*H344,3)</f>
        <v>0</v>
      </c>
      <c r="BL344" s="18" t="s">
        <v>411</v>
      </c>
      <c r="BM344" s="168" t="s">
        <v>501</v>
      </c>
    </row>
    <row r="345" spans="1:65" s="13" customFormat="1">
      <c r="B345" s="171"/>
      <c r="D345" s="172" t="s">
        <v>145</v>
      </c>
      <c r="E345" s="173" t="s">
        <v>1</v>
      </c>
      <c r="F345" s="174" t="s">
        <v>502</v>
      </c>
      <c r="H345" s="175">
        <v>3.4249999999999998</v>
      </c>
      <c r="I345" s="176"/>
      <c r="L345" s="171"/>
      <c r="M345" s="177"/>
      <c r="N345" s="178"/>
      <c r="O345" s="178"/>
      <c r="P345" s="178"/>
      <c r="Q345" s="178"/>
      <c r="R345" s="178"/>
      <c r="S345" s="178"/>
      <c r="T345" s="179"/>
      <c r="AT345" s="173" t="s">
        <v>145</v>
      </c>
      <c r="AU345" s="173" t="s">
        <v>87</v>
      </c>
      <c r="AV345" s="13" t="s">
        <v>87</v>
      </c>
      <c r="AW345" s="13" t="s">
        <v>29</v>
      </c>
      <c r="AX345" s="13" t="s">
        <v>74</v>
      </c>
      <c r="AY345" s="173" t="s">
        <v>138</v>
      </c>
    </row>
    <row r="346" spans="1:65" s="13" customFormat="1">
      <c r="B346" s="171"/>
      <c r="D346" s="172" t="s">
        <v>145</v>
      </c>
      <c r="E346" s="173" t="s">
        <v>1</v>
      </c>
      <c r="F346" s="174" t="s">
        <v>503</v>
      </c>
      <c r="H346" s="175">
        <v>0.36299999999999999</v>
      </c>
      <c r="I346" s="176"/>
      <c r="L346" s="171"/>
      <c r="M346" s="177"/>
      <c r="N346" s="178"/>
      <c r="O346" s="178"/>
      <c r="P346" s="178"/>
      <c r="Q346" s="178"/>
      <c r="R346" s="178"/>
      <c r="S346" s="178"/>
      <c r="T346" s="179"/>
      <c r="AT346" s="173" t="s">
        <v>145</v>
      </c>
      <c r="AU346" s="173" t="s">
        <v>87</v>
      </c>
      <c r="AV346" s="13" t="s">
        <v>87</v>
      </c>
      <c r="AW346" s="13" t="s">
        <v>29</v>
      </c>
      <c r="AX346" s="13" t="s">
        <v>74</v>
      </c>
      <c r="AY346" s="173" t="s">
        <v>138</v>
      </c>
    </row>
    <row r="347" spans="1:65" s="14" customFormat="1">
      <c r="B347" s="180"/>
      <c r="D347" s="172" t="s">
        <v>145</v>
      </c>
      <c r="E347" s="181" t="s">
        <v>1</v>
      </c>
      <c r="F347" s="182" t="s">
        <v>149</v>
      </c>
      <c r="H347" s="183">
        <v>3.7879999999999998</v>
      </c>
      <c r="I347" s="184"/>
      <c r="L347" s="180"/>
      <c r="M347" s="185"/>
      <c r="N347" s="186"/>
      <c r="O347" s="186"/>
      <c r="P347" s="186"/>
      <c r="Q347" s="186"/>
      <c r="R347" s="186"/>
      <c r="S347" s="186"/>
      <c r="T347" s="187"/>
      <c r="AT347" s="181" t="s">
        <v>145</v>
      </c>
      <c r="AU347" s="181" t="s">
        <v>87</v>
      </c>
      <c r="AV347" s="14" t="s">
        <v>144</v>
      </c>
      <c r="AW347" s="14" t="s">
        <v>29</v>
      </c>
      <c r="AX347" s="14" t="s">
        <v>81</v>
      </c>
      <c r="AY347" s="181" t="s">
        <v>138</v>
      </c>
    </row>
    <row r="348" spans="1:65" s="2" customFormat="1" ht="24.2" customHeight="1">
      <c r="A348" s="33"/>
      <c r="B348" s="156"/>
      <c r="C348" s="157" t="s">
        <v>504</v>
      </c>
      <c r="D348" s="157" t="s">
        <v>140</v>
      </c>
      <c r="E348" s="158" t="s">
        <v>505</v>
      </c>
      <c r="F348" s="159" t="s">
        <v>506</v>
      </c>
      <c r="G348" s="160" t="s">
        <v>185</v>
      </c>
      <c r="H348" s="161">
        <v>2.7160000000000002</v>
      </c>
      <c r="I348" s="162"/>
      <c r="J348" s="161">
        <f>ROUND(I348*H348,3)</f>
        <v>0</v>
      </c>
      <c r="K348" s="163"/>
      <c r="L348" s="34"/>
      <c r="M348" s="164" t="s">
        <v>1</v>
      </c>
      <c r="N348" s="165" t="s">
        <v>40</v>
      </c>
      <c r="O348" s="62"/>
      <c r="P348" s="166">
        <f>O348*H348</f>
        <v>0</v>
      </c>
      <c r="Q348" s="166">
        <v>0</v>
      </c>
      <c r="R348" s="166">
        <f>Q348*H348</f>
        <v>0</v>
      </c>
      <c r="S348" s="166">
        <v>0</v>
      </c>
      <c r="T348" s="167">
        <f>S348*H348</f>
        <v>0</v>
      </c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R348" s="168" t="s">
        <v>411</v>
      </c>
      <c r="AT348" s="168" t="s">
        <v>140</v>
      </c>
      <c r="AU348" s="168" t="s">
        <v>87</v>
      </c>
      <c r="AY348" s="18" t="s">
        <v>138</v>
      </c>
      <c r="BE348" s="169">
        <f>IF(N348="základná",J348,0)</f>
        <v>0</v>
      </c>
      <c r="BF348" s="169">
        <f>IF(N348="znížená",J348,0)</f>
        <v>0</v>
      </c>
      <c r="BG348" s="169">
        <f>IF(N348="zákl. prenesená",J348,0)</f>
        <v>0</v>
      </c>
      <c r="BH348" s="169">
        <f>IF(N348="zníž. prenesená",J348,0)</f>
        <v>0</v>
      </c>
      <c r="BI348" s="169">
        <f>IF(N348="nulová",J348,0)</f>
        <v>0</v>
      </c>
      <c r="BJ348" s="18" t="s">
        <v>87</v>
      </c>
      <c r="BK348" s="170">
        <f>ROUND(I348*H348,3)</f>
        <v>0</v>
      </c>
      <c r="BL348" s="18" t="s">
        <v>411</v>
      </c>
      <c r="BM348" s="168" t="s">
        <v>507</v>
      </c>
    </row>
    <row r="349" spans="1:65" s="12" customFormat="1" ht="22.9" customHeight="1">
      <c r="B349" s="143"/>
      <c r="D349" s="144" t="s">
        <v>73</v>
      </c>
      <c r="E349" s="154" t="s">
        <v>508</v>
      </c>
      <c r="F349" s="154" t="s">
        <v>509</v>
      </c>
      <c r="I349" s="146"/>
      <c r="J349" s="155">
        <f>BK349</f>
        <v>0</v>
      </c>
      <c r="L349" s="143"/>
      <c r="M349" s="148"/>
      <c r="N349" s="149"/>
      <c r="O349" s="149"/>
      <c r="P349" s="150">
        <f>SUM(P350:P356)</f>
        <v>0</v>
      </c>
      <c r="Q349" s="149"/>
      <c r="R349" s="150">
        <f>SUM(R350:R356)</f>
        <v>2.1402000000000001</v>
      </c>
      <c r="S349" s="149"/>
      <c r="T349" s="151">
        <f>SUM(T350:T356)</f>
        <v>0</v>
      </c>
      <c r="AR349" s="144" t="s">
        <v>87</v>
      </c>
      <c r="AT349" s="152" t="s">
        <v>73</v>
      </c>
      <c r="AU349" s="152" t="s">
        <v>81</v>
      </c>
      <c r="AY349" s="144" t="s">
        <v>138</v>
      </c>
      <c r="BK349" s="153">
        <f>SUM(BK350:BK356)</f>
        <v>0</v>
      </c>
    </row>
    <row r="350" spans="1:65" s="2" customFormat="1" ht="24.2" customHeight="1">
      <c r="A350" s="33"/>
      <c r="B350" s="156"/>
      <c r="C350" s="157" t="s">
        <v>510</v>
      </c>
      <c r="D350" s="157" t="s">
        <v>140</v>
      </c>
      <c r="E350" s="158" t="s">
        <v>511</v>
      </c>
      <c r="F350" s="159" t="s">
        <v>512</v>
      </c>
      <c r="G350" s="160" t="s">
        <v>460</v>
      </c>
      <c r="H350" s="161">
        <v>113.1</v>
      </c>
      <c r="I350" s="162"/>
      <c r="J350" s="161">
        <f>ROUND(I350*H350,3)</f>
        <v>0</v>
      </c>
      <c r="K350" s="163"/>
      <c r="L350" s="34"/>
      <c r="M350" s="164" t="s">
        <v>1</v>
      </c>
      <c r="N350" s="165" t="s">
        <v>40</v>
      </c>
      <c r="O350" s="62"/>
      <c r="P350" s="166">
        <f>O350*H350</f>
        <v>0</v>
      </c>
      <c r="Q350" s="166">
        <v>0</v>
      </c>
      <c r="R350" s="166">
        <f>Q350*H350</f>
        <v>0</v>
      </c>
      <c r="S350" s="166">
        <v>0</v>
      </c>
      <c r="T350" s="167">
        <f>S350*H350</f>
        <v>0</v>
      </c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R350" s="168" t="s">
        <v>411</v>
      </c>
      <c r="AT350" s="168" t="s">
        <v>140</v>
      </c>
      <c r="AU350" s="168" t="s">
        <v>87</v>
      </c>
      <c r="AY350" s="18" t="s">
        <v>138</v>
      </c>
      <c r="BE350" s="169">
        <f>IF(N350="základná",J350,0)</f>
        <v>0</v>
      </c>
      <c r="BF350" s="169">
        <f>IF(N350="znížená",J350,0)</f>
        <v>0</v>
      </c>
      <c r="BG350" s="169">
        <f>IF(N350="zákl. prenesená",J350,0)</f>
        <v>0</v>
      </c>
      <c r="BH350" s="169">
        <f>IF(N350="zníž. prenesená",J350,0)</f>
        <v>0</v>
      </c>
      <c r="BI350" s="169">
        <f>IF(N350="nulová",J350,0)</f>
        <v>0</v>
      </c>
      <c r="BJ350" s="18" t="s">
        <v>87</v>
      </c>
      <c r="BK350" s="170">
        <f>ROUND(I350*H350,3)</f>
        <v>0</v>
      </c>
      <c r="BL350" s="18" t="s">
        <v>411</v>
      </c>
      <c r="BM350" s="168" t="s">
        <v>513</v>
      </c>
    </row>
    <row r="351" spans="1:65" s="13" customFormat="1">
      <c r="B351" s="171"/>
      <c r="D351" s="172" t="s">
        <v>145</v>
      </c>
      <c r="E351" s="173" t="s">
        <v>1</v>
      </c>
      <c r="F351" s="174" t="s">
        <v>514</v>
      </c>
      <c r="H351" s="175">
        <v>113.1</v>
      </c>
      <c r="I351" s="176"/>
      <c r="L351" s="171"/>
      <c r="M351" s="177"/>
      <c r="N351" s="178"/>
      <c r="O351" s="178"/>
      <c r="P351" s="178"/>
      <c r="Q351" s="178"/>
      <c r="R351" s="178"/>
      <c r="S351" s="178"/>
      <c r="T351" s="179"/>
      <c r="AT351" s="173" t="s">
        <v>145</v>
      </c>
      <c r="AU351" s="173" t="s">
        <v>87</v>
      </c>
      <c r="AV351" s="13" t="s">
        <v>87</v>
      </c>
      <c r="AW351" s="13" t="s">
        <v>29</v>
      </c>
      <c r="AX351" s="13" t="s">
        <v>74</v>
      </c>
      <c r="AY351" s="173" t="s">
        <v>138</v>
      </c>
    </row>
    <row r="352" spans="1:65" s="14" customFormat="1">
      <c r="B352" s="180"/>
      <c r="D352" s="172" t="s">
        <v>145</v>
      </c>
      <c r="E352" s="181" t="s">
        <v>1</v>
      </c>
      <c r="F352" s="182" t="s">
        <v>149</v>
      </c>
      <c r="H352" s="183">
        <v>113.1</v>
      </c>
      <c r="I352" s="184"/>
      <c r="L352" s="180"/>
      <c r="M352" s="185"/>
      <c r="N352" s="186"/>
      <c r="O352" s="186"/>
      <c r="P352" s="186"/>
      <c r="Q352" s="186"/>
      <c r="R352" s="186"/>
      <c r="S352" s="186"/>
      <c r="T352" s="187"/>
      <c r="AT352" s="181" t="s">
        <v>145</v>
      </c>
      <c r="AU352" s="181" t="s">
        <v>87</v>
      </c>
      <c r="AV352" s="14" t="s">
        <v>144</v>
      </c>
      <c r="AW352" s="14" t="s">
        <v>29</v>
      </c>
      <c r="AX352" s="14" t="s">
        <v>81</v>
      </c>
      <c r="AY352" s="181" t="s">
        <v>138</v>
      </c>
    </row>
    <row r="353" spans="1:65" s="2" customFormat="1" ht="24.2" customHeight="1">
      <c r="A353" s="33"/>
      <c r="B353" s="156"/>
      <c r="C353" s="203" t="s">
        <v>515</v>
      </c>
      <c r="D353" s="203" t="s">
        <v>355</v>
      </c>
      <c r="E353" s="204" t="s">
        <v>516</v>
      </c>
      <c r="F353" s="205" t="s">
        <v>517</v>
      </c>
      <c r="G353" s="206" t="s">
        <v>189</v>
      </c>
      <c r="H353" s="207">
        <v>107.01</v>
      </c>
      <c r="I353" s="208"/>
      <c r="J353" s="207">
        <f>ROUND(I353*H353,3)</f>
        <v>0</v>
      </c>
      <c r="K353" s="209"/>
      <c r="L353" s="210"/>
      <c r="M353" s="211" t="s">
        <v>1</v>
      </c>
      <c r="N353" s="212" t="s">
        <v>40</v>
      </c>
      <c r="O353" s="62"/>
      <c r="P353" s="166">
        <f>O353*H353</f>
        <v>0</v>
      </c>
      <c r="Q353" s="166">
        <v>0.02</v>
      </c>
      <c r="R353" s="166">
        <f>Q353*H353</f>
        <v>2.1402000000000001</v>
      </c>
      <c r="S353" s="166">
        <v>0</v>
      </c>
      <c r="T353" s="167">
        <f>S353*H353</f>
        <v>0</v>
      </c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R353" s="168" t="s">
        <v>242</v>
      </c>
      <c r="AT353" s="168" t="s">
        <v>355</v>
      </c>
      <c r="AU353" s="168" t="s">
        <v>87</v>
      </c>
      <c r="AY353" s="18" t="s">
        <v>138</v>
      </c>
      <c r="BE353" s="169">
        <f>IF(N353="základná",J353,0)</f>
        <v>0</v>
      </c>
      <c r="BF353" s="169">
        <f>IF(N353="znížená",J353,0)</f>
        <v>0</v>
      </c>
      <c r="BG353" s="169">
        <f>IF(N353="zákl. prenesená",J353,0)</f>
        <v>0</v>
      </c>
      <c r="BH353" s="169">
        <f>IF(N353="zníž. prenesená",J353,0)</f>
        <v>0</v>
      </c>
      <c r="BI353" s="169">
        <f>IF(N353="nulová",J353,0)</f>
        <v>0</v>
      </c>
      <c r="BJ353" s="18" t="s">
        <v>87</v>
      </c>
      <c r="BK353" s="170">
        <f>ROUND(I353*H353,3)</f>
        <v>0</v>
      </c>
      <c r="BL353" s="18" t="s">
        <v>411</v>
      </c>
      <c r="BM353" s="168" t="s">
        <v>518</v>
      </c>
    </row>
    <row r="354" spans="1:65" s="13" customFormat="1">
      <c r="B354" s="171"/>
      <c r="D354" s="172" t="s">
        <v>145</v>
      </c>
      <c r="E354" s="173" t="s">
        <v>1</v>
      </c>
      <c r="F354" s="174" t="s">
        <v>444</v>
      </c>
      <c r="H354" s="175">
        <v>107.01</v>
      </c>
      <c r="I354" s="176"/>
      <c r="L354" s="171"/>
      <c r="M354" s="177"/>
      <c r="N354" s="178"/>
      <c r="O354" s="178"/>
      <c r="P354" s="178"/>
      <c r="Q354" s="178"/>
      <c r="R354" s="178"/>
      <c r="S354" s="178"/>
      <c r="T354" s="179"/>
      <c r="AT354" s="173" t="s">
        <v>145</v>
      </c>
      <c r="AU354" s="173" t="s">
        <v>87</v>
      </c>
      <c r="AV354" s="13" t="s">
        <v>87</v>
      </c>
      <c r="AW354" s="13" t="s">
        <v>29</v>
      </c>
      <c r="AX354" s="13" t="s">
        <v>74</v>
      </c>
      <c r="AY354" s="173" t="s">
        <v>138</v>
      </c>
    </row>
    <row r="355" spans="1:65" s="14" customFormat="1">
      <c r="B355" s="180"/>
      <c r="D355" s="172" t="s">
        <v>145</v>
      </c>
      <c r="E355" s="181" t="s">
        <v>1</v>
      </c>
      <c r="F355" s="182" t="s">
        <v>149</v>
      </c>
      <c r="H355" s="183">
        <v>107.01</v>
      </c>
      <c r="I355" s="184"/>
      <c r="L355" s="180"/>
      <c r="M355" s="185"/>
      <c r="N355" s="186"/>
      <c r="O355" s="186"/>
      <c r="P355" s="186"/>
      <c r="Q355" s="186"/>
      <c r="R355" s="186"/>
      <c r="S355" s="186"/>
      <c r="T355" s="187"/>
      <c r="AT355" s="181" t="s">
        <v>145</v>
      </c>
      <c r="AU355" s="181" t="s">
        <v>87</v>
      </c>
      <c r="AV355" s="14" t="s">
        <v>144</v>
      </c>
      <c r="AW355" s="14" t="s">
        <v>29</v>
      </c>
      <c r="AX355" s="14" t="s">
        <v>81</v>
      </c>
      <c r="AY355" s="181" t="s">
        <v>138</v>
      </c>
    </row>
    <row r="356" spans="1:65" s="2" customFormat="1" ht="21.75" customHeight="1">
      <c r="A356" s="33"/>
      <c r="B356" s="156"/>
      <c r="C356" s="157" t="s">
        <v>519</v>
      </c>
      <c r="D356" s="157" t="s">
        <v>140</v>
      </c>
      <c r="E356" s="158" t="s">
        <v>520</v>
      </c>
      <c r="F356" s="159" t="s">
        <v>521</v>
      </c>
      <c r="G356" s="160" t="s">
        <v>436</v>
      </c>
      <c r="H356" s="162"/>
      <c r="I356" s="162"/>
      <c r="J356" s="161">
        <f>ROUND(I356*H356,3)</f>
        <v>0</v>
      </c>
      <c r="K356" s="163"/>
      <c r="L356" s="34"/>
      <c r="M356" s="164" t="s">
        <v>1</v>
      </c>
      <c r="N356" s="165" t="s">
        <v>40</v>
      </c>
      <c r="O356" s="62"/>
      <c r="P356" s="166">
        <f>O356*H356</f>
        <v>0</v>
      </c>
      <c r="Q356" s="166">
        <v>0</v>
      </c>
      <c r="R356" s="166">
        <f>Q356*H356</f>
        <v>0</v>
      </c>
      <c r="S356" s="166">
        <v>0</v>
      </c>
      <c r="T356" s="167">
        <f>S356*H356</f>
        <v>0</v>
      </c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R356" s="168" t="s">
        <v>411</v>
      </c>
      <c r="AT356" s="168" t="s">
        <v>140</v>
      </c>
      <c r="AU356" s="168" t="s">
        <v>87</v>
      </c>
      <c r="AY356" s="18" t="s">
        <v>138</v>
      </c>
      <c r="BE356" s="169">
        <f>IF(N356="základná",J356,0)</f>
        <v>0</v>
      </c>
      <c r="BF356" s="169">
        <f>IF(N356="znížená",J356,0)</f>
        <v>0</v>
      </c>
      <c r="BG356" s="169">
        <f>IF(N356="zákl. prenesená",J356,0)</f>
        <v>0</v>
      </c>
      <c r="BH356" s="169">
        <f>IF(N356="zníž. prenesená",J356,0)</f>
        <v>0</v>
      </c>
      <c r="BI356" s="169">
        <f>IF(N356="nulová",J356,0)</f>
        <v>0</v>
      </c>
      <c r="BJ356" s="18" t="s">
        <v>87</v>
      </c>
      <c r="BK356" s="170">
        <f>ROUND(I356*H356,3)</f>
        <v>0</v>
      </c>
      <c r="BL356" s="18" t="s">
        <v>411</v>
      </c>
      <c r="BM356" s="168" t="s">
        <v>522</v>
      </c>
    </row>
    <row r="357" spans="1:65" s="12" customFormat="1" ht="22.9" customHeight="1">
      <c r="B357" s="143"/>
      <c r="D357" s="144" t="s">
        <v>73</v>
      </c>
      <c r="E357" s="154" t="s">
        <v>523</v>
      </c>
      <c r="F357" s="154" t="s">
        <v>524</v>
      </c>
      <c r="I357" s="146"/>
      <c r="J357" s="155">
        <f>BK357</f>
        <v>0</v>
      </c>
      <c r="L357" s="143"/>
      <c r="M357" s="148"/>
      <c r="N357" s="149"/>
      <c r="O357" s="149"/>
      <c r="P357" s="150">
        <f>SUM(P358:P372)</f>
        <v>0</v>
      </c>
      <c r="Q357" s="149"/>
      <c r="R357" s="150">
        <f>SUM(R358:R372)</f>
        <v>7.653900000000001E-2</v>
      </c>
      <c r="S357" s="149"/>
      <c r="T357" s="151">
        <f>SUM(T358:T372)</f>
        <v>0</v>
      </c>
      <c r="AR357" s="144" t="s">
        <v>87</v>
      </c>
      <c r="AT357" s="152" t="s">
        <v>73</v>
      </c>
      <c r="AU357" s="152" t="s">
        <v>81</v>
      </c>
      <c r="AY357" s="144" t="s">
        <v>138</v>
      </c>
      <c r="BK357" s="153">
        <f>SUM(BK358:BK372)</f>
        <v>0</v>
      </c>
    </row>
    <row r="358" spans="1:65" s="2" customFormat="1" ht="24.2" customHeight="1">
      <c r="A358" s="33"/>
      <c r="B358" s="156"/>
      <c r="C358" s="157" t="s">
        <v>525</v>
      </c>
      <c r="D358" s="157" t="s">
        <v>140</v>
      </c>
      <c r="E358" s="158" t="s">
        <v>526</v>
      </c>
      <c r="F358" s="159" t="s">
        <v>527</v>
      </c>
      <c r="G358" s="160" t="s">
        <v>250</v>
      </c>
      <c r="H358" s="161">
        <v>2</v>
      </c>
      <c r="I358" s="162"/>
      <c r="J358" s="161">
        <f>ROUND(I358*H358,3)</f>
        <v>0</v>
      </c>
      <c r="K358" s="163"/>
      <c r="L358" s="34"/>
      <c r="M358" s="164" t="s">
        <v>1</v>
      </c>
      <c r="N358" s="165" t="s">
        <v>40</v>
      </c>
      <c r="O358" s="62"/>
      <c r="P358" s="166">
        <f>O358*H358</f>
        <v>0</v>
      </c>
      <c r="Q358" s="166">
        <v>1.8000000000000001E-4</v>
      </c>
      <c r="R358" s="166">
        <f>Q358*H358</f>
        <v>3.6000000000000002E-4</v>
      </c>
      <c r="S358" s="166">
        <v>0</v>
      </c>
      <c r="T358" s="167">
        <f>S358*H358</f>
        <v>0</v>
      </c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R358" s="168" t="s">
        <v>411</v>
      </c>
      <c r="AT358" s="168" t="s">
        <v>140</v>
      </c>
      <c r="AU358" s="168" t="s">
        <v>87</v>
      </c>
      <c r="AY358" s="18" t="s">
        <v>138</v>
      </c>
      <c r="BE358" s="169">
        <f>IF(N358="základná",J358,0)</f>
        <v>0</v>
      </c>
      <c r="BF358" s="169">
        <f>IF(N358="znížená",J358,0)</f>
        <v>0</v>
      </c>
      <c r="BG358" s="169">
        <f>IF(N358="zákl. prenesená",J358,0)</f>
        <v>0</v>
      </c>
      <c r="BH358" s="169">
        <f>IF(N358="zníž. prenesená",J358,0)</f>
        <v>0</v>
      </c>
      <c r="BI358" s="169">
        <f>IF(N358="nulová",J358,0)</f>
        <v>0</v>
      </c>
      <c r="BJ358" s="18" t="s">
        <v>87</v>
      </c>
      <c r="BK358" s="170">
        <f>ROUND(I358*H358,3)</f>
        <v>0</v>
      </c>
      <c r="BL358" s="18" t="s">
        <v>411</v>
      </c>
      <c r="BM358" s="168" t="s">
        <v>528</v>
      </c>
    </row>
    <row r="359" spans="1:65" s="2" customFormat="1" ht="24.2" customHeight="1">
      <c r="A359" s="33"/>
      <c r="B359" s="156"/>
      <c r="C359" s="203" t="s">
        <v>365</v>
      </c>
      <c r="D359" s="203" t="s">
        <v>355</v>
      </c>
      <c r="E359" s="204" t="s">
        <v>529</v>
      </c>
      <c r="F359" s="205" t="s">
        <v>530</v>
      </c>
      <c r="G359" s="206" t="s">
        <v>250</v>
      </c>
      <c r="H359" s="207">
        <v>2</v>
      </c>
      <c r="I359" s="208"/>
      <c r="J359" s="207">
        <f>ROUND(I359*H359,3)</f>
        <v>0</v>
      </c>
      <c r="K359" s="209"/>
      <c r="L359" s="210"/>
      <c r="M359" s="211" t="s">
        <v>1</v>
      </c>
      <c r="N359" s="212" t="s">
        <v>40</v>
      </c>
      <c r="O359" s="62"/>
      <c r="P359" s="166">
        <f>O359*H359</f>
        <v>0</v>
      </c>
      <c r="Q359" s="166">
        <v>2.0999999999999999E-3</v>
      </c>
      <c r="R359" s="166">
        <f>Q359*H359</f>
        <v>4.1999999999999997E-3</v>
      </c>
      <c r="S359" s="166">
        <v>0</v>
      </c>
      <c r="T359" s="167">
        <f>S359*H359</f>
        <v>0</v>
      </c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R359" s="168" t="s">
        <v>242</v>
      </c>
      <c r="AT359" s="168" t="s">
        <v>355</v>
      </c>
      <c r="AU359" s="168" t="s">
        <v>87</v>
      </c>
      <c r="AY359" s="18" t="s">
        <v>138</v>
      </c>
      <c r="BE359" s="169">
        <f>IF(N359="základná",J359,0)</f>
        <v>0</v>
      </c>
      <c r="BF359" s="169">
        <f>IF(N359="znížená",J359,0)</f>
        <v>0</v>
      </c>
      <c r="BG359" s="169">
        <f>IF(N359="zákl. prenesená",J359,0)</f>
        <v>0</v>
      </c>
      <c r="BH359" s="169">
        <f>IF(N359="zníž. prenesená",J359,0)</f>
        <v>0</v>
      </c>
      <c r="BI359" s="169">
        <f>IF(N359="nulová",J359,0)</f>
        <v>0</v>
      </c>
      <c r="BJ359" s="18" t="s">
        <v>87</v>
      </c>
      <c r="BK359" s="170">
        <f>ROUND(I359*H359,3)</f>
        <v>0</v>
      </c>
      <c r="BL359" s="18" t="s">
        <v>411</v>
      </c>
      <c r="BM359" s="168" t="s">
        <v>531</v>
      </c>
    </row>
    <row r="360" spans="1:65" s="2" customFormat="1" ht="24.2" customHeight="1">
      <c r="A360" s="33"/>
      <c r="B360" s="156"/>
      <c r="C360" s="157" t="s">
        <v>532</v>
      </c>
      <c r="D360" s="157" t="s">
        <v>140</v>
      </c>
      <c r="E360" s="158" t="s">
        <v>533</v>
      </c>
      <c r="F360" s="159" t="s">
        <v>534</v>
      </c>
      <c r="G360" s="160" t="s">
        <v>460</v>
      </c>
      <c r="H360" s="161">
        <v>24.6</v>
      </c>
      <c r="I360" s="162"/>
      <c r="J360" s="161">
        <f>ROUND(I360*H360,3)</f>
        <v>0</v>
      </c>
      <c r="K360" s="163"/>
      <c r="L360" s="34"/>
      <c r="M360" s="164" t="s">
        <v>1</v>
      </c>
      <c r="N360" s="165" t="s">
        <v>40</v>
      </c>
      <c r="O360" s="62"/>
      <c r="P360" s="166">
        <f>O360*H360</f>
        <v>0</v>
      </c>
      <c r="Q360" s="166">
        <v>0</v>
      </c>
      <c r="R360" s="166">
        <f>Q360*H360</f>
        <v>0</v>
      </c>
      <c r="S360" s="166">
        <v>0</v>
      </c>
      <c r="T360" s="167">
        <f>S360*H360</f>
        <v>0</v>
      </c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R360" s="168" t="s">
        <v>411</v>
      </c>
      <c r="AT360" s="168" t="s">
        <v>140</v>
      </c>
      <c r="AU360" s="168" t="s">
        <v>87</v>
      </c>
      <c r="AY360" s="18" t="s">
        <v>138</v>
      </c>
      <c r="BE360" s="169">
        <f>IF(N360="základná",J360,0)</f>
        <v>0</v>
      </c>
      <c r="BF360" s="169">
        <f>IF(N360="znížená",J360,0)</f>
        <v>0</v>
      </c>
      <c r="BG360" s="169">
        <f>IF(N360="zákl. prenesená",J360,0)</f>
        <v>0</v>
      </c>
      <c r="BH360" s="169">
        <f>IF(N360="zníž. prenesená",J360,0)</f>
        <v>0</v>
      </c>
      <c r="BI360" s="169">
        <f>IF(N360="nulová",J360,0)</f>
        <v>0</v>
      </c>
      <c r="BJ360" s="18" t="s">
        <v>87</v>
      </c>
      <c r="BK360" s="170">
        <f>ROUND(I360*H360,3)</f>
        <v>0</v>
      </c>
      <c r="BL360" s="18" t="s">
        <v>411</v>
      </c>
      <c r="BM360" s="168" t="s">
        <v>535</v>
      </c>
    </row>
    <row r="361" spans="1:65" s="2" customFormat="1" ht="24.2" customHeight="1">
      <c r="A361" s="33"/>
      <c r="B361" s="156"/>
      <c r="C361" s="203" t="s">
        <v>371</v>
      </c>
      <c r="D361" s="203" t="s">
        <v>355</v>
      </c>
      <c r="E361" s="204" t="s">
        <v>536</v>
      </c>
      <c r="F361" s="205" t="s">
        <v>537</v>
      </c>
      <c r="G361" s="206" t="s">
        <v>460</v>
      </c>
      <c r="H361" s="207">
        <v>24.6</v>
      </c>
      <c r="I361" s="208"/>
      <c r="J361" s="207">
        <f>ROUND(I361*H361,3)</f>
        <v>0</v>
      </c>
      <c r="K361" s="209"/>
      <c r="L361" s="210"/>
      <c r="M361" s="211" t="s">
        <v>1</v>
      </c>
      <c r="N361" s="212" t="s">
        <v>40</v>
      </c>
      <c r="O361" s="62"/>
      <c r="P361" s="166">
        <f>O361*H361</f>
        <v>0</v>
      </c>
      <c r="Q361" s="166">
        <v>3.3E-4</v>
      </c>
      <c r="R361" s="166">
        <f>Q361*H361</f>
        <v>8.1180000000000002E-3</v>
      </c>
      <c r="S361" s="166">
        <v>0</v>
      </c>
      <c r="T361" s="167">
        <f>S361*H361</f>
        <v>0</v>
      </c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R361" s="168" t="s">
        <v>242</v>
      </c>
      <c r="AT361" s="168" t="s">
        <v>355</v>
      </c>
      <c r="AU361" s="168" t="s">
        <v>87</v>
      </c>
      <c r="AY361" s="18" t="s">
        <v>138</v>
      </c>
      <c r="BE361" s="169">
        <f>IF(N361="základná",J361,0)</f>
        <v>0</v>
      </c>
      <c r="BF361" s="169">
        <f>IF(N361="znížená",J361,0)</f>
        <v>0</v>
      </c>
      <c r="BG361" s="169">
        <f>IF(N361="zákl. prenesená",J361,0)</f>
        <v>0</v>
      </c>
      <c r="BH361" s="169">
        <f>IF(N361="zníž. prenesená",J361,0)</f>
        <v>0</v>
      </c>
      <c r="BI361" s="169">
        <f>IF(N361="nulová",J361,0)</f>
        <v>0</v>
      </c>
      <c r="BJ361" s="18" t="s">
        <v>87</v>
      </c>
      <c r="BK361" s="170">
        <f>ROUND(I361*H361,3)</f>
        <v>0</v>
      </c>
      <c r="BL361" s="18" t="s">
        <v>411</v>
      </c>
      <c r="BM361" s="168" t="s">
        <v>538</v>
      </c>
    </row>
    <row r="362" spans="1:65" s="2" customFormat="1" ht="24.2" customHeight="1">
      <c r="A362" s="33"/>
      <c r="B362" s="156"/>
      <c r="C362" s="157" t="s">
        <v>539</v>
      </c>
      <c r="D362" s="157" t="s">
        <v>140</v>
      </c>
      <c r="E362" s="158" t="s">
        <v>540</v>
      </c>
      <c r="F362" s="159" t="s">
        <v>541</v>
      </c>
      <c r="G362" s="160" t="s">
        <v>460</v>
      </c>
      <c r="H362" s="161">
        <v>24.6</v>
      </c>
      <c r="I362" s="162"/>
      <c r="J362" s="161">
        <f>ROUND(I362*H362,3)</f>
        <v>0</v>
      </c>
      <c r="K362" s="163"/>
      <c r="L362" s="34"/>
      <c r="M362" s="164" t="s">
        <v>1</v>
      </c>
      <c r="N362" s="165" t="s">
        <v>40</v>
      </c>
      <c r="O362" s="62"/>
      <c r="P362" s="166">
        <f>O362*H362</f>
        <v>0</v>
      </c>
      <c r="Q362" s="166">
        <v>1.6100000000000001E-3</v>
      </c>
      <c r="R362" s="166">
        <f>Q362*H362</f>
        <v>3.9606000000000002E-2</v>
      </c>
      <c r="S362" s="166">
        <v>0</v>
      </c>
      <c r="T362" s="167">
        <f>S362*H362</f>
        <v>0</v>
      </c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R362" s="168" t="s">
        <v>411</v>
      </c>
      <c r="AT362" s="168" t="s">
        <v>140</v>
      </c>
      <c r="AU362" s="168" t="s">
        <v>87</v>
      </c>
      <c r="AY362" s="18" t="s">
        <v>138</v>
      </c>
      <c r="BE362" s="169">
        <f>IF(N362="základná",J362,0)</f>
        <v>0</v>
      </c>
      <c r="BF362" s="169">
        <f>IF(N362="znížená",J362,0)</f>
        <v>0</v>
      </c>
      <c r="BG362" s="169">
        <f>IF(N362="zákl. prenesená",J362,0)</f>
        <v>0</v>
      </c>
      <c r="BH362" s="169">
        <f>IF(N362="zníž. prenesená",J362,0)</f>
        <v>0</v>
      </c>
      <c r="BI362" s="169">
        <f>IF(N362="nulová",J362,0)</f>
        <v>0</v>
      </c>
      <c r="BJ362" s="18" t="s">
        <v>87</v>
      </c>
      <c r="BK362" s="170">
        <f>ROUND(I362*H362,3)</f>
        <v>0</v>
      </c>
      <c r="BL362" s="18" t="s">
        <v>411</v>
      </c>
      <c r="BM362" s="168" t="s">
        <v>542</v>
      </c>
    </row>
    <row r="363" spans="1:65" s="13" customFormat="1">
      <c r="B363" s="171"/>
      <c r="D363" s="172" t="s">
        <v>145</v>
      </c>
      <c r="E363" s="173" t="s">
        <v>1</v>
      </c>
      <c r="F363" s="174" t="s">
        <v>471</v>
      </c>
      <c r="H363" s="175">
        <v>24.6</v>
      </c>
      <c r="I363" s="176"/>
      <c r="L363" s="171"/>
      <c r="M363" s="177"/>
      <c r="N363" s="178"/>
      <c r="O363" s="178"/>
      <c r="P363" s="178"/>
      <c r="Q363" s="178"/>
      <c r="R363" s="178"/>
      <c r="S363" s="178"/>
      <c r="T363" s="179"/>
      <c r="AT363" s="173" t="s">
        <v>145</v>
      </c>
      <c r="AU363" s="173" t="s">
        <v>87</v>
      </c>
      <c r="AV363" s="13" t="s">
        <v>87</v>
      </c>
      <c r="AW363" s="13" t="s">
        <v>29</v>
      </c>
      <c r="AX363" s="13" t="s">
        <v>74</v>
      </c>
      <c r="AY363" s="173" t="s">
        <v>138</v>
      </c>
    </row>
    <row r="364" spans="1:65" s="14" customFormat="1">
      <c r="B364" s="180"/>
      <c r="D364" s="172" t="s">
        <v>145</v>
      </c>
      <c r="E364" s="181" t="s">
        <v>1</v>
      </c>
      <c r="F364" s="182" t="s">
        <v>149</v>
      </c>
      <c r="H364" s="183">
        <v>24.6</v>
      </c>
      <c r="I364" s="184"/>
      <c r="L364" s="180"/>
      <c r="M364" s="185"/>
      <c r="N364" s="186"/>
      <c r="O364" s="186"/>
      <c r="P364" s="186"/>
      <c r="Q364" s="186"/>
      <c r="R364" s="186"/>
      <c r="S364" s="186"/>
      <c r="T364" s="187"/>
      <c r="AT364" s="181" t="s">
        <v>145</v>
      </c>
      <c r="AU364" s="181" t="s">
        <v>87</v>
      </c>
      <c r="AV364" s="14" t="s">
        <v>144</v>
      </c>
      <c r="AW364" s="14" t="s">
        <v>29</v>
      </c>
      <c r="AX364" s="14" t="s">
        <v>81</v>
      </c>
      <c r="AY364" s="181" t="s">
        <v>138</v>
      </c>
    </row>
    <row r="365" spans="1:65" s="2" customFormat="1" ht="24.2" customHeight="1">
      <c r="A365" s="33"/>
      <c r="B365" s="156"/>
      <c r="C365" s="157" t="s">
        <v>543</v>
      </c>
      <c r="D365" s="157" t="s">
        <v>140</v>
      </c>
      <c r="E365" s="158" t="s">
        <v>544</v>
      </c>
      <c r="F365" s="159" t="s">
        <v>545</v>
      </c>
      <c r="G365" s="160" t="s">
        <v>250</v>
      </c>
      <c r="H365" s="161">
        <v>2</v>
      </c>
      <c r="I365" s="162"/>
      <c r="J365" s="161">
        <f>ROUND(I365*H365,3)</f>
        <v>0</v>
      </c>
      <c r="K365" s="163"/>
      <c r="L365" s="34"/>
      <c r="M365" s="164" t="s">
        <v>1</v>
      </c>
      <c r="N365" s="165" t="s">
        <v>40</v>
      </c>
      <c r="O365" s="62"/>
      <c r="P365" s="166">
        <f>O365*H365</f>
        <v>0</v>
      </c>
      <c r="Q365" s="166">
        <v>1.2999999999999999E-4</v>
      </c>
      <c r="R365" s="166">
        <f>Q365*H365</f>
        <v>2.5999999999999998E-4</v>
      </c>
      <c r="S365" s="166">
        <v>0</v>
      </c>
      <c r="T365" s="167">
        <f>S365*H365</f>
        <v>0</v>
      </c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R365" s="168" t="s">
        <v>411</v>
      </c>
      <c r="AT365" s="168" t="s">
        <v>140</v>
      </c>
      <c r="AU365" s="168" t="s">
        <v>87</v>
      </c>
      <c r="AY365" s="18" t="s">
        <v>138</v>
      </c>
      <c r="BE365" s="169">
        <f>IF(N365="základná",J365,0)</f>
        <v>0</v>
      </c>
      <c r="BF365" s="169">
        <f>IF(N365="znížená",J365,0)</f>
        <v>0</v>
      </c>
      <c r="BG365" s="169">
        <f>IF(N365="zákl. prenesená",J365,0)</f>
        <v>0</v>
      </c>
      <c r="BH365" s="169">
        <f>IF(N365="zníž. prenesená",J365,0)</f>
        <v>0</v>
      </c>
      <c r="BI365" s="169">
        <f>IF(N365="nulová",J365,0)</f>
        <v>0</v>
      </c>
      <c r="BJ365" s="18" t="s">
        <v>87</v>
      </c>
      <c r="BK365" s="170">
        <f>ROUND(I365*H365,3)</f>
        <v>0</v>
      </c>
      <c r="BL365" s="18" t="s">
        <v>411</v>
      </c>
      <c r="BM365" s="168" t="s">
        <v>546</v>
      </c>
    </row>
    <row r="366" spans="1:65" s="2" customFormat="1" ht="21.75" customHeight="1">
      <c r="A366" s="33"/>
      <c r="B366" s="156"/>
      <c r="C366" s="203" t="s">
        <v>547</v>
      </c>
      <c r="D366" s="203" t="s">
        <v>355</v>
      </c>
      <c r="E366" s="204" t="s">
        <v>548</v>
      </c>
      <c r="F366" s="205" t="s">
        <v>549</v>
      </c>
      <c r="G366" s="206" t="s">
        <v>250</v>
      </c>
      <c r="H366" s="207">
        <v>2</v>
      </c>
      <c r="I366" s="208"/>
      <c r="J366" s="207">
        <f>ROUND(I366*H366,3)</f>
        <v>0</v>
      </c>
      <c r="K366" s="209"/>
      <c r="L366" s="210"/>
      <c r="M366" s="211" t="s">
        <v>1</v>
      </c>
      <c r="N366" s="212" t="s">
        <v>40</v>
      </c>
      <c r="O366" s="62"/>
      <c r="P366" s="166">
        <f>O366*H366</f>
        <v>0</v>
      </c>
      <c r="Q366" s="166">
        <v>3.6000000000000002E-4</v>
      </c>
      <c r="R366" s="166">
        <f>Q366*H366</f>
        <v>7.2000000000000005E-4</v>
      </c>
      <c r="S366" s="166">
        <v>0</v>
      </c>
      <c r="T366" s="167">
        <f>S366*H366</f>
        <v>0</v>
      </c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R366" s="168" t="s">
        <v>242</v>
      </c>
      <c r="AT366" s="168" t="s">
        <v>355</v>
      </c>
      <c r="AU366" s="168" t="s">
        <v>87</v>
      </c>
      <c r="AY366" s="18" t="s">
        <v>138</v>
      </c>
      <c r="BE366" s="169">
        <f>IF(N366="základná",J366,0)</f>
        <v>0</v>
      </c>
      <c r="BF366" s="169">
        <f>IF(N366="znížená",J366,0)</f>
        <v>0</v>
      </c>
      <c r="BG366" s="169">
        <f>IF(N366="zákl. prenesená",J366,0)</f>
        <v>0</v>
      </c>
      <c r="BH366" s="169">
        <f>IF(N366="zníž. prenesená",J366,0)</f>
        <v>0</v>
      </c>
      <c r="BI366" s="169">
        <f>IF(N366="nulová",J366,0)</f>
        <v>0</v>
      </c>
      <c r="BJ366" s="18" t="s">
        <v>87</v>
      </c>
      <c r="BK366" s="170">
        <f>ROUND(I366*H366,3)</f>
        <v>0</v>
      </c>
      <c r="BL366" s="18" t="s">
        <v>411</v>
      </c>
      <c r="BM366" s="168" t="s">
        <v>550</v>
      </c>
    </row>
    <row r="367" spans="1:65" s="2" customFormat="1" ht="24.2" customHeight="1">
      <c r="A367" s="33"/>
      <c r="B367" s="156"/>
      <c r="C367" s="157" t="s">
        <v>374</v>
      </c>
      <c r="D367" s="157" t="s">
        <v>140</v>
      </c>
      <c r="E367" s="158" t="s">
        <v>551</v>
      </c>
      <c r="F367" s="159" t="s">
        <v>552</v>
      </c>
      <c r="G367" s="160" t="s">
        <v>250</v>
      </c>
      <c r="H367" s="161">
        <v>2</v>
      </c>
      <c r="I367" s="162"/>
      <c r="J367" s="161">
        <f>ROUND(I367*H367,3)</f>
        <v>0</v>
      </c>
      <c r="K367" s="163"/>
      <c r="L367" s="34"/>
      <c r="M367" s="164" t="s">
        <v>1</v>
      </c>
      <c r="N367" s="165" t="s">
        <v>40</v>
      </c>
      <c r="O367" s="62"/>
      <c r="P367" s="166">
        <f>O367*H367</f>
        <v>0</v>
      </c>
      <c r="Q367" s="166">
        <v>1.2999999999999999E-4</v>
      </c>
      <c r="R367" s="166">
        <f>Q367*H367</f>
        <v>2.5999999999999998E-4</v>
      </c>
      <c r="S367" s="166">
        <v>0</v>
      </c>
      <c r="T367" s="167">
        <f>S367*H367</f>
        <v>0</v>
      </c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R367" s="168" t="s">
        <v>411</v>
      </c>
      <c r="AT367" s="168" t="s">
        <v>140</v>
      </c>
      <c r="AU367" s="168" t="s">
        <v>87</v>
      </c>
      <c r="AY367" s="18" t="s">
        <v>138</v>
      </c>
      <c r="BE367" s="169">
        <f>IF(N367="základná",J367,0)</f>
        <v>0</v>
      </c>
      <c r="BF367" s="169">
        <f>IF(N367="znížená",J367,0)</f>
        <v>0</v>
      </c>
      <c r="BG367" s="169">
        <f>IF(N367="zákl. prenesená",J367,0)</f>
        <v>0</v>
      </c>
      <c r="BH367" s="169">
        <f>IF(N367="zníž. prenesená",J367,0)</f>
        <v>0</v>
      </c>
      <c r="BI367" s="169">
        <f>IF(N367="nulová",J367,0)</f>
        <v>0</v>
      </c>
      <c r="BJ367" s="18" t="s">
        <v>87</v>
      </c>
      <c r="BK367" s="170">
        <f>ROUND(I367*H367,3)</f>
        <v>0</v>
      </c>
      <c r="BL367" s="18" t="s">
        <v>411</v>
      </c>
      <c r="BM367" s="168" t="s">
        <v>553</v>
      </c>
    </row>
    <row r="368" spans="1:65" s="2" customFormat="1" ht="24.2" customHeight="1">
      <c r="A368" s="33"/>
      <c r="B368" s="156"/>
      <c r="C368" s="203" t="s">
        <v>554</v>
      </c>
      <c r="D368" s="203" t="s">
        <v>355</v>
      </c>
      <c r="E368" s="204" t="s">
        <v>555</v>
      </c>
      <c r="F368" s="205" t="s">
        <v>556</v>
      </c>
      <c r="G368" s="206" t="s">
        <v>250</v>
      </c>
      <c r="H368" s="207">
        <v>2</v>
      </c>
      <c r="I368" s="208"/>
      <c r="J368" s="207">
        <f>ROUND(I368*H368,3)</f>
        <v>0</v>
      </c>
      <c r="K368" s="209"/>
      <c r="L368" s="210"/>
      <c r="M368" s="211" t="s">
        <v>1</v>
      </c>
      <c r="N368" s="212" t="s">
        <v>40</v>
      </c>
      <c r="O368" s="62"/>
      <c r="P368" s="166">
        <f>O368*H368</f>
        <v>0</v>
      </c>
      <c r="Q368" s="166">
        <v>4.2999999999999999E-4</v>
      </c>
      <c r="R368" s="166">
        <f>Q368*H368</f>
        <v>8.5999999999999998E-4</v>
      </c>
      <c r="S368" s="166">
        <v>0</v>
      </c>
      <c r="T368" s="167">
        <f>S368*H368</f>
        <v>0</v>
      </c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R368" s="168" t="s">
        <v>242</v>
      </c>
      <c r="AT368" s="168" t="s">
        <v>355</v>
      </c>
      <c r="AU368" s="168" t="s">
        <v>87</v>
      </c>
      <c r="AY368" s="18" t="s">
        <v>138</v>
      </c>
      <c r="BE368" s="169">
        <f>IF(N368="základná",J368,0)</f>
        <v>0</v>
      </c>
      <c r="BF368" s="169">
        <f>IF(N368="znížená",J368,0)</f>
        <v>0</v>
      </c>
      <c r="BG368" s="169">
        <f>IF(N368="zákl. prenesená",J368,0)</f>
        <v>0</v>
      </c>
      <c r="BH368" s="169">
        <f>IF(N368="zníž. prenesená",J368,0)</f>
        <v>0</v>
      </c>
      <c r="BI368" s="169">
        <f>IF(N368="nulová",J368,0)</f>
        <v>0</v>
      </c>
      <c r="BJ368" s="18" t="s">
        <v>87</v>
      </c>
      <c r="BK368" s="170">
        <f>ROUND(I368*H368,3)</f>
        <v>0</v>
      </c>
      <c r="BL368" s="18" t="s">
        <v>411</v>
      </c>
      <c r="BM368" s="168" t="s">
        <v>557</v>
      </c>
    </row>
    <row r="369" spans="1:65" s="2" customFormat="1" ht="24.2" customHeight="1">
      <c r="A369" s="33"/>
      <c r="B369" s="156"/>
      <c r="C369" s="157" t="s">
        <v>378</v>
      </c>
      <c r="D369" s="157" t="s">
        <v>140</v>
      </c>
      <c r="E369" s="158" t="s">
        <v>558</v>
      </c>
      <c r="F369" s="159" t="s">
        <v>559</v>
      </c>
      <c r="G369" s="160" t="s">
        <v>460</v>
      </c>
      <c r="H369" s="161">
        <v>10.5</v>
      </c>
      <c r="I369" s="162"/>
      <c r="J369" s="161">
        <f>ROUND(I369*H369,3)</f>
        <v>0</v>
      </c>
      <c r="K369" s="163"/>
      <c r="L369" s="34"/>
      <c r="M369" s="164" t="s">
        <v>1</v>
      </c>
      <c r="N369" s="165" t="s">
        <v>40</v>
      </c>
      <c r="O369" s="62"/>
      <c r="P369" s="166">
        <f>O369*H369</f>
        <v>0</v>
      </c>
      <c r="Q369" s="166">
        <v>2.1099999999999999E-3</v>
      </c>
      <c r="R369" s="166">
        <f>Q369*H369</f>
        <v>2.2154999999999998E-2</v>
      </c>
      <c r="S369" s="166">
        <v>0</v>
      </c>
      <c r="T369" s="167">
        <f>S369*H369</f>
        <v>0</v>
      </c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R369" s="168" t="s">
        <v>411</v>
      </c>
      <c r="AT369" s="168" t="s">
        <v>140</v>
      </c>
      <c r="AU369" s="168" t="s">
        <v>87</v>
      </c>
      <c r="AY369" s="18" t="s">
        <v>138</v>
      </c>
      <c r="BE369" s="169">
        <f>IF(N369="základná",J369,0)</f>
        <v>0</v>
      </c>
      <c r="BF369" s="169">
        <f>IF(N369="znížená",J369,0)</f>
        <v>0</v>
      </c>
      <c r="BG369" s="169">
        <f>IF(N369="zákl. prenesená",J369,0)</f>
        <v>0</v>
      </c>
      <c r="BH369" s="169">
        <f>IF(N369="zníž. prenesená",J369,0)</f>
        <v>0</v>
      </c>
      <c r="BI369" s="169">
        <f>IF(N369="nulová",J369,0)</f>
        <v>0</v>
      </c>
      <c r="BJ369" s="18" t="s">
        <v>87</v>
      </c>
      <c r="BK369" s="170">
        <f>ROUND(I369*H369,3)</f>
        <v>0</v>
      </c>
      <c r="BL369" s="18" t="s">
        <v>411</v>
      </c>
      <c r="BM369" s="168" t="s">
        <v>560</v>
      </c>
    </row>
    <row r="370" spans="1:65" s="13" customFormat="1">
      <c r="B370" s="171"/>
      <c r="D370" s="172" t="s">
        <v>145</v>
      </c>
      <c r="E370" s="173" t="s">
        <v>1</v>
      </c>
      <c r="F370" s="174" t="s">
        <v>561</v>
      </c>
      <c r="H370" s="175">
        <v>10.5</v>
      </c>
      <c r="I370" s="176"/>
      <c r="L370" s="171"/>
      <c r="M370" s="177"/>
      <c r="N370" s="178"/>
      <c r="O370" s="178"/>
      <c r="P370" s="178"/>
      <c r="Q370" s="178"/>
      <c r="R370" s="178"/>
      <c r="S370" s="178"/>
      <c r="T370" s="179"/>
      <c r="AT370" s="173" t="s">
        <v>145</v>
      </c>
      <c r="AU370" s="173" t="s">
        <v>87</v>
      </c>
      <c r="AV370" s="13" t="s">
        <v>87</v>
      </c>
      <c r="AW370" s="13" t="s">
        <v>29</v>
      </c>
      <c r="AX370" s="13" t="s">
        <v>74</v>
      </c>
      <c r="AY370" s="173" t="s">
        <v>138</v>
      </c>
    </row>
    <row r="371" spans="1:65" s="14" customFormat="1">
      <c r="B371" s="180"/>
      <c r="D371" s="172" t="s">
        <v>145</v>
      </c>
      <c r="E371" s="181" t="s">
        <v>1</v>
      </c>
      <c r="F371" s="182" t="s">
        <v>149</v>
      </c>
      <c r="H371" s="183">
        <v>10.5</v>
      </c>
      <c r="I371" s="184"/>
      <c r="L371" s="180"/>
      <c r="M371" s="185"/>
      <c r="N371" s="186"/>
      <c r="O371" s="186"/>
      <c r="P371" s="186"/>
      <c r="Q371" s="186"/>
      <c r="R371" s="186"/>
      <c r="S371" s="186"/>
      <c r="T371" s="187"/>
      <c r="AT371" s="181" t="s">
        <v>145</v>
      </c>
      <c r="AU371" s="181" t="s">
        <v>87</v>
      </c>
      <c r="AV371" s="14" t="s">
        <v>144</v>
      </c>
      <c r="AW371" s="14" t="s">
        <v>29</v>
      </c>
      <c r="AX371" s="14" t="s">
        <v>81</v>
      </c>
      <c r="AY371" s="181" t="s">
        <v>138</v>
      </c>
    </row>
    <row r="372" spans="1:65" s="2" customFormat="1" ht="24.2" customHeight="1">
      <c r="A372" s="33"/>
      <c r="B372" s="156"/>
      <c r="C372" s="157" t="s">
        <v>562</v>
      </c>
      <c r="D372" s="157" t="s">
        <v>140</v>
      </c>
      <c r="E372" s="158" t="s">
        <v>563</v>
      </c>
      <c r="F372" s="159" t="s">
        <v>564</v>
      </c>
      <c r="G372" s="160" t="s">
        <v>436</v>
      </c>
      <c r="H372" s="162"/>
      <c r="I372" s="162"/>
      <c r="J372" s="161">
        <f>ROUND(I372*H372,3)</f>
        <v>0</v>
      </c>
      <c r="K372" s="163"/>
      <c r="L372" s="34"/>
      <c r="M372" s="164" t="s">
        <v>1</v>
      </c>
      <c r="N372" s="165" t="s">
        <v>40</v>
      </c>
      <c r="O372" s="62"/>
      <c r="P372" s="166">
        <f>O372*H372</f>
        <v>0</v>
      </c>
      <c r="Q372" s="166">
        <v>0</v>
      </c>
      <c r="R372" s="166">
        <f>Q372*H372</f>
        <v>0</v>
      </c>
      <c r="S372" s="166">
        <v>0</v>
      </c>
      <c r="T372" s="167">
        <f>S372*H372</f>
        <v>0</v>
      </c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R372" s="168" t="s">
        <v>411</v>
      </c>
      <c r="AT372" s="168" t="s">
        <v>140</v>
      </c>
      <c r="AU372" s="168" t="s">
        <v>87</v>
      </c>
      <c r="AY372" s="18" t="s">
        <v>138</v>
      </c>
      <c r="BE372" s="169">
        <f>IF(N372="základná",J372,0)</f>
        <v>0</v>
      </c>
      <c r="BF372" s="169">
        <f>IF(N372="znížená",J372,0)</f>
        <v>0</v>
      </c>
      <c r="BG372" s="169">
        <f>IF(N372="zákl. prenesená",J372,0)</f>
        <v>0</v>
      </c>
      <c r="BH372" s="169">
        <f>IF(N372="zníž. prenesená",J372,0)</f>
        <v>0</v>
      </c>
      <c r="BI372" s="169">
        <f>IF(N372="nulová",J372,0)</f>
        <v>0</v>
      </c>
      <c r="BJ372" s="18" t="s">
        <v>87</v>
      </c>
      <c r="BK372" s="170">
        <f>ROUND(I372*H372,3)</f>
        <v>0</v>
      </c>
      <c r="BL372" s="18" t="s">
        <v>411</v>
      </c>
      <c r="BM372" s="168" t="s">
        <v>565</v>
      </c>
    </row>
    <row r="373" spans="1:65" s="12" customFormat="1" ht="22.9" customHeight="1">
      <c r="B373" s="143"/>
      <c r="D373" s="144" t="s">
        <v>73</v>
      </c>
      <c r="E373" s="154" t="s">
        <v>566</v>
      </c>
      <c r="F373" s="154" t="s">
        <v>567</v>
      </c>
      <c r="I373" s="146"/>
      <c r="J373" s="155">
        <f>BK373</f>
        <v>0</v>
      </c>
      <c r="L373" s="143"/>
      <c r="M373" s="148"/>
      <c r="N373" s="149"/>
      <c r="O373" s="149"/>
      <c r="P373" s="150">
        <f>SUM(P374:P402)</f>
        <v>0</v>
      </c>
      <c r="Q373" s="149"/>
      <c r="R373" s="150">
        <f>SUM(R374:R402)</f>
        <v>1.8425400000000001E-2</v>
      </c>
      <c r="S373" s="149"/>
      <c r="T373" s="151">
        <f>SUM(T374:T402)</f>
        <v>0</v>
      </c>
      <c r="AR373" s="144" t="s">
        <v>87</v>
      </c>
      <c r="AT373" s="152" t="s">
        <v>73</v>
      </c>
      <c r="AU373" s="152" t="s">
        <v>81</v>
      </c>
      <c r="AY373" s="144" t="s">
        <v>138</v>
      </c>
      <c r="BK373" s="153">
        <f>SUM(BK374:BK402)</f>
        <v>0</v>
      </c>
    </row>
    <row r="374" spans="1:65" s="2" customFormat="1" ht="24.2" customHeight="1">
      <c r="A374" s="33"/>
      <c r="B374" s="156"/>
      <c r="C374" s="157" t="s">
        <v>381</v>
      </c>
      <c r="D374" s="157" t="s">
        <v>140</v>
      </c>
      <c r="E374" s="158" t="s">
        <v>568</v>
      </c>
      <c r="F374" s="159" t="s">
        <v>569</v>
      </c>
      <c r="G374" s="160" t="s">
        <v>460</v>
      </c>
      <c r="H374" s="161">
        <v>87.74</v>
      </c>
      <c r="I374" s="162"/>
      <c r="J374" s="161">
        <f>ROUND(I374*H374,3)</f>
        <v>0</v>
      </c>
      <c r="K374" s="163"/>
      <c r="L374" s="34"/>
      <c r="M374" s="164" t="s">
        <v>1</v>
      </c>
      <c r="N374" s="165" t="s">
        <v>40</v>
      </c>
      <c r="O374" s="62"/>
      <c r="P374" s="166">
        <f>O374*H374</f>
        <v>0</v>
      </c>
      <c r="Q374" s="166">
        <v>0</v>
      </c>
      <c r="R374" s="166">
        <f>Q374*H374</f>
        <v>0</v>
      </c>
      <c r="S374" s="166">
        <v>0</v>
      </c>
      <c r="T374" s="167">
        <f>S374*H374</f>
        <v>0</v>
      </c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R374" s="168" t="s">
        <v>411</v>
      </c>
      <c r="AT374" s="168" t="s">
        <v>140</v>
      </c>
      <c r="AU374" s="168" t="s">
        <v>87</v>
      </c>
      <c r="AY374" s="18" t="s">
        <v>138</v>
      </c>
      <c r="BE374" s="169">
        <f>IF(N374="základná",J374,0)</f>
        <v>0</v>
      </c>
      <c r="BF374" s="169">
        <f>IF(N374="znížená",J374,0)</f>
        <v>0</v>
      </c>
      <c r="BG374" s="169">
        <f>IF(N374="zákl. prenesená",J374,0)</f>
        <v>0</v>
      </c>
      <c r="BH374" s="169">
        <f>IF(N374="zníž. prenesená",J374,0)</f>
        <v>0</v>
      </c>
      <c r="BI374" s="169">
        <f>IF(N374="nulová",J374,0)</f>
        <v>0</v>
      </c>
      <c r="BJ374" s="18" t="s">
        <v>87</v>
      </c>
      <c r="BK374" s="170">
        <f>ROUND(I374*H374,3)</f>
        <v>0</v>
      </c>
      <c r="BL374" s="18" t="s">
        <v>411</v>
      </c>
      <c r="BM374" s="168" t="s">
        <v>570</v>
      </c>
    </row>
    <row r="375" spans="1:65" s="13" customFormat="1">
      <c r="B375" s="171"/>
      <c r="D375" s="172" t="s">
        <v>145</v>
      </c>
      <c r="E375" s="173" t="s">
        <v>1</v>
      </c>
      <c r="F375" s="174" t="s">
        <v>571</v>
      </c>
      <c r="H375" s="175">
        <v>11.66</v>
      </c>
      <c r="I375" s="176"/>
      <c r="L375" s="171"/>
      <c r="M375" s="177"/>
      <c r="N375" s="178"/>
      <c r="O375" s="178"/>
      <c r="P375" s="178"/>
      <c r="Q375" s="178"/>
      <c r="R375" s="178"/>
      <c r="S375" s="178"/>
      <c r="T375" s="179"/>
      <c r="AT375" s="173" t="s">
        <v>145</v>
      </c>
      <c r="AU375" s="173" t="s">
        <v>87</v>
      </c>
      <c r="AV375" s="13" t="s">
        <v>87</v>
      </c>
      <c r="AW375" s="13" t="s">
        <v>29</v>
      </c>
      <c r="AX375" s="13" t="s">
        <v>74</v>
      </c>
      <c r="AY375" s="173" t="s">
        <v>138</v>
      </c>
    </row>
    <row r="376" spans="1:65" s="13" customFormat="1">
      <c r="B376" s="171"/>
      <c r="D376" s="172" t="s">
        <v>145</v>
      </c>
      <c r="E376" s="173" t="s">
        <v>1</v>
      </c>
      <c r="F376" s="174" t="s">
        <v>572</v>
      </c>
      <c r="H376" s="175">
        <v>36.96</v>
      </c>
      <c r="I376" s="176"/>
      <c r="L376" s="171"/>
      <c r="M376" s="177"/>
      <c r="N376" s="178"/>
      <c r="O376" s="178"/>
      <c r="P376" s="178"/>
      <c r="Q376" s="178"/>
      <c r="R376" s="178"/>
      <c r="S376" s="178"/>
      <c r="T376" s="179"/>
      <c r="AT376" s="173" t="s">
        <v>145</v>
      </c>
      <c r="AU376" s="173" t="s">
        <v>87</v>
      </c>
      <c r="AV376" s="13" t="s">
        <v>87</v>
      </c>
      <c r="AW376" s="13" t="s">
        <v>29</v>
      </c>
      <c r="AX376" s="13" t="s">
        <v>74</v>
      </c>
      <c r="AY376" s="173" t="s">
        <v>138</v>
      </c>
    </row>
    <row r="377" spans="1:65" s="13" customFormat="1">
      <c r="B377" s="171"/>
      <c r="D377" s="172" t="s">
        <v>145</v>
      </c>
      <c r="E377" s="173" t="s">
        <v>1</v>
      </c>
      <c r="F377" s="174" t="s">
        <v>573</v>
      </c>
      <c r="H377" s="175">
        <v>9.7799999999999994</v>
      </c>
      <c r="I377" s="176"/>
      <c r="L377" s="171"/>
      <c r="M377" s="177"/>
      <c r="N377" s="178"/>
      <c r="O377" s="178"/>
      <c r="P377" s="178"/>
      <c r="Q377" s="178"/>
      <c r="R377" s="178"/>
      <c r="S377" s="178"/>
      <c r="T377" s="179"/>
      <c r="AT377" s="173" t="s">
        <v>145</v>
      </c>
      <c r="AU377" s="173" t="s">
        <v>87</v>
      </c>
      <c r="AV377" s="13" t="s">
        <v>87</v>
      </c>
      <c r="AW377" s="13" t="s">
        <v>29</v>
      </c>
      <c r="AX377" s="13" t="s">
        <v>74</v>
      </c>
      <c r="AY377" s="173" t="s">
        <v>138</v>
      </c>
    </row>
    <row r="378" spans="1:65" s="13" customFormat="1">
      <c r="B378" s="171"/>
      <c r="D378" s="172" t="s">
        <v>145</v>
      </c>
      <c r="E378" s="173" t="s">
        <v>1</v>
      </c>
      <c r="F378" s="174" t="s">
        <v>574</v>
      </c>
      <c r="H378" s="175">
        <v>9.7799999999999994</v>
      </c>
      <c r="I378" s="176"/>
      <c r="L378" s="171"/>
      <c r="M378" s="177"/>
      <c r="N378" s="178"/>
      <c r="O378" s="178"/>
      <c r="P378" s="178"/>
      <c r="Q378" s="178"/>
      <c r="R378" s="178"/>
      <c r="S378" s="178"/>
      <c r="T378" s="179"/>
      <c r="AT378" s="173" t="s">
        <v>145</v>
      </c>
      <c r="AU378" s="173" t="s">
        <v>87</v>
      </c>
      <c r="AV378" s="13" t="s">
        <v>87</v>
      </c>
      <c r="AW378" s="13" t="s">
        <v>29</v>
      </c>
      <c r="AX378" s="13" t="s">
        <v>74</v>
      </c>
      <c r="AY378" s="173" t="s">
        <v>138</v>
      </c>
    </row>
    <row r="379" spans="1:65" s="13" customFormat="1">
      <c r="B379" s="171"/>
      <c r="D379" s="172" t="s">
        <v>145</v>
      </c>
      <c r="E379" s="173" t="s">
        <v>1</v>
      </c>
      <c r="F379" s="174" t="s">
        <v>575</v>
      </c>
      <c r="H379" s="175">
        <v>9.7799999999999994</v>
      </c>
      <c r="I379" s="176"/>
      <c r="L379" s="171"/>
      <c r="M379" s="177"/>
      <c r="N379" s="178"/>
      <c r="O379" s="178"/>
      <c r="P379" s="178"/>
      <c r="Q379" s="178"/>
      <c r="R379" s="178"/>
      <c r="S379" s="178"/>
      <c r="T379" s="179"/>
      <c r="AT379" s="173" t="s">
        <v>145</v>
      </c>
      <c r="AU379" s="173" t="s">
        <v>87</v>
      </c>
      <c r="AV379" s="13" t="s">
        <v>87</v>
      </c>
      <c r="AW379" s="13" t="s">
        <v>29</v>
      </c>
      <c r="AX379" s="13" t="s">
        <v>74</v>
      </c>
      <c r="AY379" s="173" t="s">
        <v>138</v>
      </c>
    </row>
    <row r="380" spans="1:65" s="13" customFormat="1">
      <c r="B380" s="171"/>
      <c r="D380" s="172" t="s">
        <v>145</v>
      </c>
      <c r="E380" s="173" t="s">
        <v>1</v>
      </c>
      <c r="F380" s="174" t="s">
        <v>576</v>
      </c>
      <c r="H380" s="175">
        <v>9.7799999999999994</v>
      </c>
      <c r="I380" s="176"/>
      <c r="L380" s="171"/>
      <c r="M380" s="177"/>
      <c r="N380" s="178"/>
      <c r="O380" s="178"/>
      <c r="P380" s="178"/>
      <c r="Q380" s="178"/>
      <c r="R380" s="178"/>
      <c r="S380" s="178"/>
      <c r="T380" s="179"/>
      <c r="AT380" s="173" t="s">
        <v>145</v>
      </c>
      <c r="AU380" s="173" t="s">
        <v>87</v>
      </c>
      <c r="AV380" s="13" t="s">
        <v>87</v>
      </c>
      <c r="AW380" s="13" t="s">
        <v>29</v>
      </c>
      <c r="AX380" s="13" t="s">
        <v>74</v>
      </c>
      <c r="AY380" s="173" t="s">
        <v>138</v>
      </c>
    </row>
    <row r="381" spans="1:65" s="14" customFormat="1">
      <c r="B381" s="180"/>
      <c r="D381" s="172" t="s">
        <v>145</v>
      </c>
      <c r="E381" s="181" t="s">
        <v>1</v>
      </c>
      <c r="F381" s="182" t="s">
        <v>149</v>
      </c>
      <c r="H381" s="183">
        <v>87.74</v>
      </c>
      <c r="I381" s="184"/>
      <c r="L381" s="180"/>
      <c r="M381" s="185"/>
      <c r="N381" s="186"/>
      <c r="O381" s="186"/>
      <c r="P381" s="186"/>
      <c r="Q381" s="186"/>
      <c r="R381" s="186"/>
      <c r="S381" s="186"/>
      <c r="T381" s="187"/>
      <c r="AT381" s="181" t="s">
        <v>145</v>
      </c>
      <c r="AU381" s="181" t="s">
        <v>87</v>
      </c>
      <c r="AV381" s="14" t="s">
        <v>144</v>
      </c>
      <c r="AW381" s="14" t="s">
        <v>29</v>
      </c>
      <c r="AX381" s="14" t="s">
        <v>81</v>
      </c>
      <c r="AY381" s="181" t="s">
        <v>138</v>
      </c>
    </row>
    <row r="382" spans="1:65" s="2" customFormat="1" ht="37.9" customHeight="1">
      <c r="A382" s="33"/>
      <c r="B382" s="156"/>
      <c r="C382" s="203" t="s">
        <v>577</v>
      </c>
      <c r="D382" s="203" t="s">
        <v>355</v>
      </c>
      <c r="E382" s="204" t="s">
        <v>578</v>
      </c>
      <c r="F382" s="205" t="s">
        <v>579</v>
      </c>
      <c r="G382" s="206" t="s">
        <v>460</v>
      </c>
      <c r="H382" s="207">
        <v>92.126999999999995</v>
      </c>
      <c r="I382" s="208"/>
      <c r="J382" s="207">
        <f>ROUND(I382*H382,3)</f>
        <v>0</v>
      </c>
      <c r="K382" s="209"/>
      <c r="L382" s="210"/>
      <c r="M382" s="211" t="s">
        <v>1</v>
      </c>
      <c r="N382" s="212" t="s">
        <v>40</v>
      </c>
      <c r="O382" s="62"/>
      <c r="P382" s="166">
        <f>O382*H382</f>
        <v>0</v>
      </c>
      <c r="Q382" s="166">
        <v>1E-4</v>
      </c>
      <c r="R382" s="166">
        <f>Q382*H382</f>
        <v>9.2127000000000007E-3</v>
      </c>
      <c r="S382" s="166">
        <v>0</v>
      </c>
      <c r="T382" s="167">
        <f>S382*H382</f>
        <v>0</v>
      </c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R382" s="168" t="s">
        <v>242</v>
      </c>
      <c r="AT382" s="168" t="s">
        <v>355</v>
      </c>
      <c r="AU382" s="168" t="s">
        <v>87</v>
      </c>
      <c r="AY382" s="18" t="s">
        <v>138</v>
      </c>
      <c r="BE382" s="169">
        <f>IF(N382="základná",J382,0)</f>
        <v>0</v>
      </c>
      <c r="BF382" s="169">
        <f>IF(N382="znížená",J382,0)</f>
        <v>0</v>
      </c>
      <c r="BG382" s="169">
        <f>IF(N382="zákl. prenesená",J382,0)</f>
        <v>0</v>
      </c>
      <c r="BH382" s="169">
        <f>IF(N382="zníž. prenesená",J382,0)</f>
        <v>0</v>
      </c>
      <c r="BI382" s="169">
        <f>IF(N382="nulová",J382,0)</f>
        <v>0</v>
      </c>
      <c r="BJ382" s="18" t="s">
        <v>87</v>
      </c>
      <c r="BK382" s="170">
        <f>ROUND(I382*H382,3)</f>
        <v>0</v>
      </c>
      <c r="BL382" s="18" t="s">
        <v>411</v>
      </c>
      <c r="BM382" s="168" t="s">
        <v>580</v>
      </c>
    </row>
    <row r="383" spans="1:65" s="2" customFormat="1" ht="37.9" customHeight="1">
      <c r="A383" s="33"/>
      <c r="B383" s="156"/>
      <c r="C383" s="203" t="s">
        <v>385</v>
      </c>
      <c r="D383" s="203" t="s">
        <v>355</v>
      </c>
      <c r="E383" s="204" t="s">
        <v>581</v>
      </c>
      <c r="F383" s="205" t="s">
        <v>582</v>
      </c>
      <c r="G383" s="206" t="s">
        <v>460</v>
      </c>
      <c r="H383" s="207">
        <v>92.126999999999995</v>
      </c>
      <c r="I383" s="208"/>
      <c r="J383" s="207">
        <f>ROUND(I383*H383,3)</f>
        <v>0</v>
      </c>
      <c r="K383" s="209"/>
      <c r="L383" s="210"/>
      <c r="M383" s="211" t="s">
        <v>1</v>
      </c>
      <c r="N383" s="212" t="s">
        <v>40</v>
      </c>
      <c r="O383" s="62"/>
      <c r="P383" s="166">
        <f>O383*H383</f>
        <v>0</v>
      </c>
      <c r="Q383" s="166">
        <v>1E-4</v>
      </c>
      <c r="R383" s="166">
        <f>Q383*H383</f>
        <v>9.2127000000000007E-3</v>
      </c>
      <c r="S383" s="166">
        <v>0</v>
      </c>
      <c r="T383" s="167">
        <f>S383*H383</f>
        <v>0</v>
      </c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R383" s="168" t="s">
        <v>242</v>
      </c>
      <c r="AT383" s="168" t="s">
        <v>355</v>
      </c>
      <c r="AU383" s="168" t="s">
        <v>87</v>
      </c>
      <c r="AY383" s="18" t="s">
        <v>138</v>
      </c>
      <c r="BE383" s="169">
        <f>IF(N383="základná",J383,0)</f>
        <v>0</v>
      </c>
      <c r="BF383" s="169">
        <f>IF(N383="znížená",J383,0)</f>
        <v>0</v>
      </c>
      <c r="BG383" s="169">
        <f>IF(N383="zákl. prenesená",J383,0)</f>
        <v>0</v>
      </c>
      <c r="BH383" s="169">
        <f>IF(N383="zníž. prenesená",J383,0)</f>
        <v>0</v>
      </c>
      <c r="BI383" s="169">
        <f>IF(N383="nulová",J383,0)</f>
        <v>0</v>
      </c>
      <c r="BJ383" s="18" t="s">
        <v>87</v>
      </c>
      <c r="BK383" s="170">
        <f>ROUND(I383*H383,3)</f>
        <v>0</v>
      </c>
      <c r="BL383" s="18" t="s">
        <v>411</v>
      </c>
      <c r="BM383" s="168" t="s">
        <v>583</v>
      </c>
    </row>
    <row r="384" spans="1:65" s="2" customFormat="1" ht="33" customHeight="1">
      <c r="A384" s="33"/>
      <c r="B384" s="156"/>
      <c r="C384" s="203" t="s">
        <v>584</v>
      </c>
      <c r="D384" s="203" t="s">
        <v>355</v>
      </c>
      <c r="E384" s="204" t="s">
        <v>585</v>
      </c>
      <c r="F384" s="205" t="s">
        <v>586</v>
      </c>
      <c r="G384" s="206" t="s">
        <v>250</v>
      </c>
      <c r="H384" s="207">
        <v>1</v>
      </c>
      <c r="I384" s="208"/>
      <c r="J384" s="207">
        <f>ROUND(I384*H384,3)</f>
        <v>0</v>
      </c>
      <c r="K384" s="209"/>
      <c r="L384" s="210"/>
      <c r="M384" s="211" t="s">
        <v>1</v>
      </c>
      <c r="N384" s="212" t="s">
        <v>40</v>
      </c>
      <c r="O384" s="62"/>
      <c r="P384" s="166">
        <f>O384*H384</f>
        <v>0</v>
      </c>
      <c r="Q384" s="166">
        <v>0</v>
      </c>
      <c r="R384" s="166">
        <f>Q384*H384</f>
        <v>0</v>
      </c>
      <c r="S384" s="166">
        <v>0</v>
      </c>
      <c r="T384" s="167">
        <f>S384*H384</f>
        <v>0</v>
      </c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R384" s="168" t="s">
        <v>242</v>
      </c>
      <c r="AT384" s="168" t="s">
        <v>355</v>
      </c>
      <c r="AU384" s="168" t="s">
        <v>87</v>
      </c>
      <c r="AY384" s="18" t="s">
        <v>138</v>
      </c>
      <c r="BE384" s="169">
        <f>IF(N384="základná",J384,0)</f>
        <v>0</v>
      </c>
      <c r="BF384" s="169">
        <f>IF(N384="znížená",J384,0)</f>
        <v>0</v>
      </c>
      <c r="BG384" s="169">
        <f>IF(N384="zákl. prenesená",J384,0)</f>
        <v>0</v>
      </c>
      <c r="BH384" s="169">
        <f>IF(N384="zníž. prenesená",J384,0)</f>
        <v>0</v>
      </c>
      <c r="BI384" s="169">
        <f>IF(N384="nulová",J384,0)</f>
        <v>0</v>
      </c>
      <c r="BJ384" s="18" t="s">
        <v>87</v>
      </c>
      <c r="BK384" s="170">
        <f>ROUND(I384*H384,3)</f>
        <v>0</v>
      </c>
      <c r="BL384" s="18" t="s">
        <v>411</v>
      </c>
      <c r="BM384" s="168" t="s">
        <v>587</v>
      </c>
    </row>
    <row r="385" spans="1:65" s="13" customFormat="1">
      <c r="B385" s="171"/>
      <c r="D385" s="172" t="s">
        <v>145</v>
      </c>
      <c r="E385" s="173" t="s">
        <v>1</v>
      </c>
      <c r="F385" s="174" t="s">
        <v>81</v>
      </c>
      <c r="H385" s="175">
        <v>1</v>
      </c>
      <c r="I385" s="176"/>
      <c r="L385" s="171"/>
      <c r="M385" s="177"/>
      <c r="N385" s="178"/>
      <c r="O385" s="178"/>
      <c r="P385" s="178"/>
      <c r="Q385" s="178"/>
      <c r="R385" s="178"/>
      <c r="S385" s="178"/>
      <c r="T385" s="179"/>
      <c r="AT385" s="173" t="s">
        <v>145</v>
      </c>
      <c r="AU385" s="173" t="s">
        <v>87</v>
      </c>
      <c r="AV385" s="13" t="s">
        <v>87</v>
      </c>
      <c r="AW385" s="13" t="s">
        <v>29</v>
      </c>
      <c r="AX385" s="13" t="s">
        <v>74</v>
      </c>
      <c r="AY385" s="173" t="s">
        <v>138</v>
      </c>
    </row>
    <row r="386" spans="1:65" s="14" customFormat="1">
      <c r="B386" s="180"/>
      <c r="D386" s="172" t="s">
        <v>145</v>
      </c>
      <c r="E386" s="181" t="s">
        <v>1</v>
      </c>
      <c r="F386" s="182" t="s">
        <v>149</v>
      </c>
      <c r="H386" s="183">
        <v>1</v>
      </c>
      <c r="I386" s="184"/>
      <c r="L386" s="180"/>
      <c r="M386" s="185"/>
      <c r="N386" s="186"/>
      <c r="O386" s="186"/>
      <c r="P386" s="186"/>
      <c r="Q386" s="186"/>
      <c r="R386" s="186"/>
      <c r="S386" s="186"/>
      <c r="T386" s="187"/>
      <c r="AT386" s="181" t="s">
        <v>145</v>
      </c>
      <c r="AU386" s="181" t="s">
        <v>87</v>
      </c>
      <c r="AV386" s="14" t="s">
        <v>144</v>
      </c>
      <c r="AW386" s="14" t="s">
        <v>29</v>
      </c>
      <c r="AX386" s="14" t="s">
        <v>81</v>
      </c>
      <c r="AY386" s="181" t="s">
        <v>138</v>
      </c>
    </row>
    <row r="387" spans="1:65" s="2" customFormat="1" ht="33" customHeight="1">
      <c r="A387" s="33"/>
      <c r="B387" s="156"/>
      <c r="C387" s="203" t="s">
        <v>388</v>
      </c>
      <c r="D387" s="203" t="s">
        <v>355</v>
      </c>
      <c r="E387" s="204" t="s">
        <v>588</v>
      </c>
      <c r="F387" s="205" t="s">
        <v>589</v>
      </c>
      <c r="G387" s="206" t="s">
        <v>250</v>
      </c>
      <c r="H387" s="207">
        <v>2</v>
      </c>
      <c r="I387" s="208"/>
      <c r="J387" s="207">
        <f>ROUND(I387*H387,3)</f>
        <v>0</v>
      </c>
      <c r="K387" s="209"/>
      <c r="L387" s="210"/>
      <c r="M387" s="211" t="s">
        <v>1</v>
      </c>
      <c r="N387" s="212" t="s">
        <v>40</v>
      </c>
      <c r="O387" s="62"/>
      <c r="P387" s="166">
        <f>O387*H387</f>
        <v>0</v>
      </c>
      <c r="Q387" s="166">
        <v>0</v>
      </c>
      <c r="R387" s="166">
        <f>Q387*H387</f>
        <v>0</v>
      </c>
      <c r="S387" s="166">
        <v>0</v>
      </c>
      <c r="T387" s="167">
        <f>S387*H387</f>
        <v>0</v>
      </c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R387" s="168" t="s">
        <v>242</v>
      </c>
      <c r="AT387" s="168" t="s">
        <v>355</v>
      </c>
      <c r="AU387" s="168" t="s">
        <v>87</v>
      </c>
      <c r="AY387" s="18" t="s">
        <v>138</v>
      </c>
      <c r="BE387" s="169">
        <f>IF(N387="základná",J387,0)</f>
        <v>0</v>
      </c>
      <c r="BF387" s="169">
        <f>IF(N387="znížená",J387,0)</f>
        <v>0</v>
      </c>
      <c r="BG387" s="169">
        <f>IF(N387="zákl. prenesená",J387,0)</f>
        <v>0</v>
      </c>
      <c r="BH387" s="169">
        <f>IF(N387="zníž. prenesená",J387,0)</f>
        <v>0</v>
      </c>
      <c r="BI387" s="169">
        <f>IF(N387="nulová",J387,0)</f>
        <v>0</v>
      </c>
      <c r="BJ387" s="18" t="s">
        <v>87</v>
      </c>
      <c r="BK387" s="170">
        <f>ROUND(I387*H387,3)</f>
        <v>0</v>
      </c>
      <c r="BL387" s="18" t="s">
        <v>411</v>
      </c>
      <c r="BM387" s="168" t="s">
        <v>590</v>
      </c>
    </row>
    <row r="388" spans="1:65" s="13" customFormat="1">
      <c r="B388" s="171"/>
      <c r="D388" s="172" t="s">
        <v>145</v>
      </c>
      <c r="E388" s="173" t="s">
        <v>1</v>
      </c>
      <c r="F388" s="174" t="s">
        <v>87</v>
      </c>
      <c r="H388" s="175">
        <v>2</v>
      </c>
      <c r="I388" s="176"/>
      <c r="L388" s="171"/>
      <c r="M388" s="177"/>
      <c r="N388" s="178"/>
      <c r="O388" s="178"/>
      <c r="P388" s="178"/>
      <c r="Q388" s="178"/>
      <c r="R388" s="178"/>
      <c r="S388" s="178"/>
      <c r="T388" s="179"/>
      <c r="AT388" s="173" t="s">
        <v>145</v>
      </c>
      <c r="AU388" s="173" t="s">
        <v>87</v>
      </c>
      <c r="AV388" s="13" t="s">
        <v>87</v>
      </c>
      <c r="AW388" s="13" t="s">
        <v>29</v>
      </c>
      <c r="AX388" s="13" t="s">
        <v>74</v>
      </c>
      <c r="AY388" s="173" t="s">
        <v>138</v>
      </c>
    </row>
    <row r="389" spans="1:65" s="14" customFormat="1">
      <c r="B389" s="180"/>
      <c r="D389" s="172" t="s">
        <v>145</v>
      </c>
      <c r="E389" s="181" t="s">
        <v>1</v>
      </c>
      <c r="F389" s="182" t="s">
        <v>149</v>
      </c>
      <c r="H389" s="183">
        <v>2</v>
      </c>
      <c r="I389" s="184"/>
      <c r="L389" s="180"/>
      <c r="M389" s="185"/>
      <c r="N389" s="186"/>
      <c r="O389" s="186"/>
      <c r="P389" s="186"/>
      <c r="Q389" s="186"/>
      <c r="R389" s="186"/>
      <c r="S389" s="186"/>
      <c r="T389" s="187"/>
      <c r="AT389" s="181" t="s">
        <v>145</v>
      </c>
      <c r="AU389" s="181" t="s">
        <v>87</v>
      </c>
      <c r="AV389" s="14" t="s">
        <v>144</v>
      </c>
      <c r="AW389" s="14" t="s">
        <v>29</v>
      </c>
      <c r="AX389" s="14" t="s">
        <v>81</v>
      </c>
      <c r="AY389" s="181" t="s">
        <v>138</v>
      </c>
    </row>
    <row r="390" spans="1:65" s="2" customFormat="1" ht="33" customHeight="1">
      <c r="A390" s="33"/>
      <c r="B390" s="156"/>
      <c r="C390" s="203" t="s">
        <v>591</v>
      </c>
      <c r="D390" s="203" t="s">
        <v>355</v>
      </c>
      <c r="E390" s="204" t="s">
        <v>592</v>
      </c>
      <c r="F390" s="205" t="s">
        <v>593</v>
      </c>
      <c r="G390" s="206" t="s">
        <v>250</v>
      </c>
      <c r="H390" s="207">
        <v>1</v>
      </c>
      <c r="I390" s="208"/>
      <c r="J390" s="207">
        <f>ROUND(I390*H390,3)</f>
        <v>0</v>
      </c>
      <c r="K390" s="209"/>
      <c r="L390" s="210"/>
      <c r="M390" s="211" t="s">
        <v>1</v>
      </c>
      <c r="N390" s="212" t="s">
        <v>40</v>
      </c>
      <c r="O390" s="62"/>
      <c r="P390" s="166">
        <f>O390*H390</f>
        <v>0</v>
      </c>
      <c r="Q390" s="166">
        <v>0</v>
      </c>
      <c r="R390" s="166">
        <f>Q390*H390</f>
        <v>0</v>
      </c>
      <c r="S390" s="166">
        <v>0</v>
      </c>
      <c r="T390" s="167">
        <f>S390*H390</f>
        <v>0</v>
      </c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R390" s="168" t="s">
        <v>242</v>
      </c>
      <c r="AT390" s="168" t="s">
        <v>355</v>
      </c>
      <c r="AU390" s="168" t="s">
        <v>87</v>
      </c>
      <c r="AY390" s="18" t="s">
        <v>138</v>
      </c>
      <c r="BE390" s="169">
        <f>IF(N390="základná",J390,0)</f>
        <v>0</v>
      </c>
      <c r="BF390" s="169">
        <f>IF(N390="znížená",J390,0)</f>
        <v>0</v>
      </c>
      <c r="BG390" s="169">
        <f>IF(N390="zákl. prenesená",J390,0)</f>
        <v>0</v>
      </c>
      <c r="BH390" s="169">
        <f>IF(N390="zníž. prenesená",J390,0)</f>
        <v>0</v>
      </c>
      <c r="BI390" s="169">
        <f>IF(N390="nulová",J390,0)</f>
        <v>0</v>
      </c>
      <c r="BJ390" s="18" t="s">
        <v>87</v>
      </c>
      <c r="BK390" s="170">
        <f>ROUND(I390*H390,3)</f>
        <v>0</v>
      </c>
      <c r="BL390" s="18" t="s">
        <v>411</v>
      </c>
      <c r="BM390" s="168" t="s">
        <v>594</v>
      </c>
    </row>
    <row r="391" spans="1:65" s="13" customFormat="1">
      <c r="B391" s="171"/>
      <c r="D391" s="172" t="s">
        <v>145</v>
      </c>
      <c r="E391" s="173" t="s">
        <v>1</v>
      </c>
      <c r="F391" s="174" t="s">
        <v>81</v>
      </c>
      <c r="H391" s="175">
        <v>1</v>
      </c>
      <c r="I391" s="176"/>
      <c r="L391" s="171"/>
      <c r="M391" s="177"/>
      <c r="N391" s="178"/>
      <c r="O391" s="178"/>
      <c r="P391" s="178"/>
      <c r="Q391" s="178"/>
      <c r="R391" s="178"/>
      <c r="S391" s="178"/>
      <c r="T391" s="179"/>
      <c r="AT391" s="173" t="s">
        <v>145</v>
      </c>
      <c r="AU391" s="173" t="s">
        <v>87</v>
      </c>
      <c r="AV391" s="13" t="s">
        <v>87</v>
      </c>
      <c r="AW391" s="13" t="s">
        <v>29</v>
      </c>
      <c r="AX391" s="13" t="s">
        <v>74</v>
      </c>
      <c r="AY391" s="173" t="s">
        <v>138</v>
      </c>
    </row>
    <row r="392" spans="1:65" s="14" customFormat="1">
      <c r="B392" s="180"/>
      <c r="D392" s="172" t="s">
        <v>145</v>
      </c>
      <c r="E392" s="181" t="s">
        <v>1</v>
      </c>
      <c r="F392" s="182" t="s">
        <v>149</v>
      </c>
      <c r="H392" s="183">
        <v>1</v>
      </c>
      <c r="I392" s="184"/>
      <c r="L392" s="180"/>
      <c r="M392" s="185"/>
      <c r="N392" s="186"/>
      <c r="O392" s="186"/>
      <c r="P392" s="186"/>
      <c r="Q392" s="186"/>
      <c r="R392" s="186"/>
      <c r="S392" s="186"/>
      <c r="T392" s="187"/>
      <c r="AT392" s="181" t="s">
        <v>145</v>
      </c>
      <c r="AU392" s="181" t="s">
        <v>87</v>
      </c>
      <c r="AV392" s="14" t="s">
        <v>144</v>
      </c>
      <c r="AW392" s="14" t="s">
        <v>29</v>
      </c>
      <c r="AX392" s="14" t="s">
        <v>81</v>
      </c>
      <c r="AY392" s="181" t="s">
        <v>138</v>
      </c>
    </row>
    <row r="393" spans="1:65" s="2" customFormat="1" ht="33" customHeight="1">
      <c r="A393" s="33"/>
      <c r="B393" s="156"/>
      <c r="C393" s="203" t="s">
        <v>392</v>
      </c>
      <c r="D393" s="203" t="s">
        <v>355</v>
      </c>
      <c r="E393" s="204" t="s">
        <v>595</v>
      </c>
      <c r="F393" s="205" t="s">
        <v>596</v>
      </c>
      <c r="G393" s="206" t="s">
        <v>250</v>
      </c>
      <c r="H393" s="207">
        <v>1</v>
      </c>
      <c r="I393" s="208"/>
      <c r="J393" s="207">
        <f>ROUND(I393*H393,3)</f>
        <v>0</v>
      </c>
      <c r="K393" s="209"/>
      <c r="L393" s="210"/>
      <c r="M393" s="211" t="s">
        <v>1</v>
      </c>
      <c r="N393" s="212" t="s">
        <v>40</v>
      </c>
      <c r="O393" s="62"/>
      <c r="P393" s="166">
        <f>O393*H393</f>
        <v>0</v>
      </c>
      <c r="Q393" s="166">
        <v>0</v>
      </c>
      <c r="R393" s="166">
        <f>Q393*H393</f>
        <v>0</v>
      </c>
      <c r="S393" s="166">
        <v>0</v>
      </c>
      <c r="T393" s="167">
        <f>S393*H393</f>
        <v>0</v>
      </c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R393" s="168" t="s">
        <v>242</v>
      </c>
      <c r="AT393" s="168" t="s">
        <v>355</v>
      </c>
      <c r="AU393" s="168" t="s">
        <v>87</v>
      </c>
      <c r="AY393" s="18" t="s">
        <v>138</v>
      </c>
      <c r="BE393" s="169">
        <f>IF(N393="základná",J393,0)</f>
        <v>0</v>
      </c>
      <c r="BF393" s="169">
        <f>IF(N393="znížená",J393,0)</f>
        <v>0</v>
      </c>
      <c r="BG393" s="169">
        <f>IF(N393="zákl. prenesená",J393,0)</f>
        <v>0</v>
      </c>
      <c r="BH393" s="169">
        <f>IF(N393="zníž. prenesená",J393,0)</f>
        <v>0</v>
      </c>
      <c r="BI393" s="169">
        <f>IF(N393="nulová",J393,0)</f>
        <v>0</v>
      </c>
      <c r="BJ393" s="18" t="s">
        <v>87</v>
      </c>
      <c r="BK393" s="170">
        <f>ROUND(I393*H393,3)</f>
        <v>0</v>
      </c>
      <c r="BL393" s="18" t="s">
        <v>411</v>
      </c>
      <c r="BM393" s="168" t="s">
        <v>597</v>
      </c>
    </row>
    <row r="394" spans="1:65" s="13" customFormat="1">
      <c r="B394" s="171"/>
      <c r="D394" s="172" t="s">
        <v>145</v>
      </c>
      <c r="E394" s="173" t="s">
        <v>1</v>
      </c>
      <c r="F394" s="174" t="s">
        <v>81</v>
      </c>
      <c r="H394" s="175">
        <v>1</v>
      </c>
      <c r="I394" s="176"/>
      <c r="L394" s="171"/>
      <c r="M394" s="177"/>
      <c r="N394" s="178"/>
      <c r="O394" s="178"/>
      <c r="P394" s="178"/>
      <c r="Q394" s="178"/>
      <c r="R394" s="178"/>
      <c r="S394" s="178"/>
      <c r="T394" s="179"/>
      <c r="AT394" s="173" t="s">
        <v>145</v>
      </c>
      <c r="AU394" s="173" t="s">
        <v>87</v>
      </c>
      <c r="AV394" s="13" t="s">
        <v>87</v>
      </c>
      <c r="AW394" s="13" t="s">
        <v>29</v>
      </c>
      <c r="AX394" s="13" t="s">
        <v>74</v>
      </c>
      <c r="AY394" s="173" t="s">
        <v>138</v>
      </c>
    </row>
    <row r="395" spans="1:65" s="14" customFormat="1">
      <c r="B395" s="180"/>
      <c r="D395" s="172" t="s">
        <v>145</v>
      </c>
      <c r="E395" s="181" t="s">
        <v>1</v>
      </c>
      <c r="F395" s="182" t="s">
        <v>149</v>
      </c>
      <c r="H395" s="183">
        <v>1</v>
      </c>
      <c r="I395" s="184"/>
      <c r="L395" s="180"/>
      <c r="M395" s="185"/>
      <c r="N395" s="186"/>
      <c r="O395" s="186"/>
      <c r="P395" s="186"/>
      <c r="Q395" s="186"/>
      <c r="R395" s="186"/>
      <c r="S395" s="186"/>
      <c r="T395" s="187"/>
      <c r="AT395" s="181" t="s">
        <v>145</v>
      </c>
      <c r="AU395" s="181" t="s">
        <v>87</v>
      </c>
      <c r="AV395" s="14" t="s">
        <v>144</v>
      </c>
      <c r="AW395" s="14" t="s">
        <v>29</v>
      </c>
      <c r="AX395" s="14" t="s">
        <v>81</v>
      </c>
      <c r="AY395" s="181" t="s">
        <v>138</v>
      </c>
    </row>
    <row r="396" spans="1:65" s="2" customFormat="1" ht="37.9" customHeight="1">
      <c r="A396" s="33"/>
      <c r="B396" s="156"/>
      <c r="C396" s="203" t="s">
        <v>598</v>
      </c>
      <c r="D396" s="203" t="s">
        <v>355</v>
      </c>
      <c r="E396" s="204" t="s">
        <v>599</v>
      </c>
      <c r="F396" s="205" t="s">
        <v>600</v>
      </c>
      <c r="G396" s="206" t="s">
        <v>250</v>
      </c>
      <c r="H396" s="207">
        <v>1</v>
      </c>
      <c r="I396" s="208"/>
      <c r="J396" s="207">
        <f>ROUND(I396*H396,3)</f>
        <v>0</v>
      </c>
      <c r="K396" s="209"/>
      <c r="L396" s="210"/>
      <c r="M396" s="211" t="s">
        <v>1</v>
      </c>
      <c r="N396" s="212" t="s">
        <v>40</v>
      </c>
      <c r="O396" s="62"/>
      <c r="P396" s="166">
        <f>O396*H396</f>
        <v>0</v>
      </c>
      <c r="Q396" s="166">
        <v>0</v>
      </c>
      <c r="R396" s="166">
        <f>Q396*H396</f>
        <v>0</v>
      </c>
      <c r="S396" s="166">
        <v>0</v>
      </c>
      <c r="T396" s="167">
        <f>S396*H396</f>
        <v>0</v>
      </c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R396" s="168" t="s">
        <v>242</v>
      </c>
      <c r="AT396" s="168" t="s">
        <v>355</v>
      </c>
      <c r="AU396" s="168" t="s">
        <v>87</v>
      </c>
      <c r="AY396" s="18" t="s">
        <v>138</v>
      </c>
      <c r="BE396" s="169">
        <f>IF(N396="základná",J396,0)</f>
        <v>0</v>
      </c>
      <c r="BF396" s="169">
        <f>IF(N396="znížená",J396,0)</f>
        <v>0</v>
      </c>
      <c r="BG396" s="169">
        <f>IF(N396="zákl. prenesená",J396,0)</f>
        <v>0</v>
      </c>
      <c r="BH396" s="169">
        <f>IF(N396="zníž. prenesená",J396,0)</f>
        <v>0</v>
      </c>
      <c r="BI396" s="169">
        <f>IF(N396="nulová",J396,0)</f>
        <v>0</v>
      </c>
      <c r="BJ396" s="18" t="s">
        <v>87</v>
      </c>
      <c r="BK396" s="170">
        <f>ROUND(I396*H396,3)</f>
        <v>0</v>
      </c>
      <c r="BL396" s="18" t="s">
        <v>411</v>
      </c>
      <c r="BM396" s="168" t="s">
        <v>601</v>
      </c>
    </row>
    <row r="397" spans="1:65" s="13" customFormat="1">
      <c r="B397" s="171"/>
      <c r="D397" s="172" t="s">
        <v>145</v>
      </c>
      <c r="E397" s="173" t="s">
        <v>1</v>
      </c>
      <c r="F397" s="174" t="s">
        <v>81</v>
      </c>
      <c r="H397" s="175">
        <v>1</v>
      </c>
      <c r="I397" s="176"/>
      <c r="L397" s="171"/>
      <c r="M397" s="177"/>
      <c r="N397" s="178"/>
      <c r="O397" s="178"/>
      <c r="P397" s="178"/>
      <c r="Q397" s="178"/>
      <c r="R397" s="178"/>
      <c r="S397" s="178"/>
      <c r="T397" s="179"/>
      <c r="AT397" s="173" t="s">
        <v>145</v>
      </c>
      <c r="AU397" s="173" t="s">
        <v>87</v>
      </c>
      <c r="AV397" s="13" t="s">
        <v>87</v>
      </c>
      <c r="AW397" s="13" t="s">
        <v>29</v>
      </c>
      <c r="AX397" s="13" t="s">
        <v>74</v>
      </c>
      <c r="AY397" s="173" t="s">
        <v>138</v>
      </c>
    </row>
    <row r="398" spans="1:65" s="14" customFormat="1">
      <c r="B398" s="180"/>
      <c r="D398" s="172" t="s">
        <v>145</v>
      </c>
      <c r="E398" s="181" t="s">
        <v>1</v>
      </c>
      <c r="F398" s="182" t="s">
        <v>149</v>
      </c>
      <c r="H398" s="183">
        <v>1</v>
      </c>
      <c r="I398" s="184"/>
      <c r="L398" s="180"/>
      <c r="M398" s="185"/>
      <c r="N398" s="186"/>
      <c r="O398" s="186"/>
      <c r="P398" s="186"/>
      <c r="Q398" s="186"/>
      <c r="R398" s="186"/>
      <c r="S398" s="186"/>
      <c r="T398" s="187"/>
      <c r="AT398" s="181" t="s">
        <v>145</v>
      </c>
      <c r="AU398" s="181" t="s">
        <v>87</v>
      </c>
      <c r="AV398" s="14" t="s">
        <v>144</v>
      </c>
      <c r="AW398" s="14" t="s">
        <v>29</v>
      </c>
      <c r="AX398" s="14" t="s">
        <v>81</v>
      </c>
      <c r="AY398" s="181" t="s">
        <v>138</v>
      </c>
    </row>
    <row r="399" spans="1:65" s="2" customFormat="1" ht="37.9" customHeight="1">
      <c r="A399" s="33"/>
      <c r="B399" s="156"/>
      <c r="C399" s="203" t="s">
        <v>395</v>
      </c>
      <c r="D399" s="203" t="s">
        <v>355</v>
      </c>
      <c r="E399" s="204" t="s">
        <v>602</v>
      </c>
      <c r="F399" s="205" t="s">
        <v>603</v>
      </c>
      <c r="G399" s="206" t="s">
        <v>250</v>
      </c>
      <c r="H399" s="207">
        <v>1</v>
      </c>
      <c r="I399" s="208"/>
      <c r="J399" s="207">
        <f>ROUND(I399*H399,3)</f>
        <v>0</v>
      </c>
      <c r="K399" s="209"/>
      <c r="L399" s="210"/>
      <c r="M399" s="211" t="s">
        <v>1</v>
      </c>
      <c r="N399" s="212" t="s">
        <v>40</v>
      </c>
      <c r="O399" s="62"/>
      <c r="P399" s="166">
        <f>O399*H399</f>
        <v>0</v>
      </c>
      <c r="Q399" s="166">
        <v>0</v>
      </c>
      <c r="R399" s="166">
        <f>Q399*H399</f>
        <v>0</v>
      </c>
      <c r="S399" s="166">
        <v>0</v>
      </c>
      <c r="T399" s="167">
        <f>S399*H399</f>
        <v>0</v>
      </c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R399" s="168" t="s">
        <v>242</v>
      </c>
      <c r="AT399" s="168" t="s">
        <v>355</v>
      </c>
      <c r="AU399" s="168" t="s">
        <v>87</v>
      </c>
      <c r="AY399" s="18" t="s">
        <v>138</v>
      </c>
      <c r="BE399" s="169">
        <f>IF(N399="základná",J399,0)</f>
        <v>0</v>
      </c>
      <c r="BF399" s="169">
        <f>IF(N399="znížená",J399,0)</f>
        <v>0</v>
      </c>
      <c r="BG399" s="169">
        <f>IF(N399="zákl. prenesená",J399,0)</f>
        <v>0</v>
      </c>
      <c r="BH399" s="169">
        <f>IF(N399="zníž. prenesená",J399,0)</f>
        <v>0</v>
      </c>
      <c r="BI399" s="169">
        <f>IF(N399="nulová",J399,0)</f>
        <v>0</v>
      </c>
      <c r="BJ399" s="18" t="s">
        <v>87</v>
      </c>
      <c r="BK399" s="170">
        <f>ROUND(I399*H399,3)</f>
        <v>0</v>
      </c>
      <c r="BL399" s="18" t="s">
        <v>411</v>
      </c>
      <c r="BM399" s="168" t="s">
        <v>604</v>
      </c>
    </row>
    <row r="400" spans="1:65" s="13" customFormat="1">
      <c r="B400" s="171"/>
      <c r="D400" s="172" t="s">
        <v>145</v>
      </c>
      <c r="E400" s="173" t="s">
        <v>1</v>
      </c>
      <c r="F400" s="174" t="s">
        <v>81</v>
      </c>
      <c r="H400" s="175">
        <v>1</v>
      </c>
      <c r="I400" s="176"/>
      <c r="L400" s="171"/>
      <c r="M400" s="177"/>
      <c r="N400" s="178"/>
      <c r="O400" s="178"/>
      <c r="P400" s="178"/>
      <c r="Q400" s="178"/>
      <c r="R400" s="178"/>
      <c r="S400" s="178"/>
      <c r="T400" s="179"/>
      <c r="AT400" s="173" t="s">
        <v>145</v>
      </c>
      <c r="AU400" s="173" t="s">
        <v>87</v>
      </c>
      <c r="AV400" s="13" t="s">
        <v>87</v>
      </c>
      <c r="AW400" s="13" t="s">
        <v>29</v>
      </c>
      <c r="AX400" s="13" t="s">
        <v>74</v>
      </c>
      <c r="AY400" s="173" t="s">
        <v>138</v>
      </c>
    </row>
    <row r="401" spans="1:65" s="14" customFormat="1">
      <c r="B401" s="180"/>
      <c r="D401" s="172" t="s">
        <v>145</v>
      </c>
      <c r="E401" s="181" t="s">
        <v>1</v>
      </c>
      <c r="F401" s="182" t="s">
        <v>149</v>
      </c>
      <c r="H401" s="183">
        <v>1</v>
      </c>
      <c r="I401" s="184"/>
      <c r="L401" s="180"/>
      <c r="M401" s="185"/>
      <c r="N401" s="186"/>
      <c r="O401" s="186"/>
      <c r="P401" s="186"/>
      <c r="Q401" s="186"/>
      <c r="R401" s="186"/>
      <c r="S401" s="186"/>
      <c r="T401" s="187"/>
      <c r="AT401" s="181" t="s">
        <v>145</v>
      </c>
      <c r="AU401" s="181" t="s">
        <v>87</v>
      </c>
      <c r="AV401" s="14" t="s">
        <v>144</v>
      </c>
      <c r="AW401" s="14" t="s">
        <v>29</v>
      </c>
      <c r="AX401" s="14" t="s">
        <v>81</v>
      </c>
      <c r="AY401" s="181" t="s">
        <v>138</v>
      </c>
    </row>
    <row r="402" spans="1:65" s="2" customFormat="1" ht="24.2" customHeight="1">
      <c r="A402" s="33"/>
      <c r="B402" s="156"/>
      <c r="C402" s="157" t="s">
        <v>605</v>
      </c>
      <c r="D402" s="157" t="s">
        <v>140</v>
      </c>
      <c r="E402" s="158" t="s">
        <v>606</v>
      </c>
      <c r="F402" s="159" t="s">
        <v>607</v>
      </c>
      <c r="G402" s="160" t="s">
        <v>436</v>
      </c>
      <c r="H402" s="162"/>
      <c r="I402" s="162"/>
      <c r="J402" s="161">
        <f>ROUND(I402*H402,3)</f>
        <v>0</v>
      </c>
      <c r="K402" s="163"/>
      <c r="L402" s="34"/>
      <c r="M402" s="164" t="s">
        <v>1</v>
      </c>
      <c r="N402" s="165" t="s">
        <v>40</v>
      </c>
      <c r="O402" s="62"/>
      <c r="P402" s="166">
        <f>O402*H402</f>
        <v>0</v>
      </c>
      <c r="Q402" s="166">
        <v>0</v>
      </c>
      <c r="R402" s="166">
        <f>Q402*H402</f>
        <v>0</v>
      </c>
      <c r="S402" s="166">
        <v>0</v>
      </c>
      <c r="T402" s="167">
        <f>S402*H402</f>
        <v>0</v>
      </c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R402" s="168" t="s">
        <v>411</v>
      </c>
      <c r="AT402" s="168" t="s">
        <v>140</v>
      </c>
      <c r="AU402" s="168" t="s">
        <v>87</v>
      </c>
      <c r="AY402" s="18" t="s">
        <v>138</v>
      </c>
      <c r="BE402" s="169">
        <f>IF(N402="základná",J402,0)</f>
        <v>0</v>
      </c>
      <c r="BF402" s="169">
        <f>IF(N402="znížená",J402,0)</f>
        <v>0</v>
      </c>
      <c r="BG402" s="169">
        <f>IF(N402="zákl. prenesená",J402,0)</f>
        <v>0</v>
      </c>
      <c r="BH402" s="169">
        <f>IF(N402="zníž. prenesená",J402,0)</f>
        <v>0</v>
      </c>
      <c r="BI402" s="169">
        <f>IF(N402="nulová",J402,0)</f>
        <v>0</v>
      </c>
      <c r="BJ402" s="18" t="s">
        <v>87</v>
      </c>
      <c r="BK402" s="170">
        <f>ROUND(I402*H402,3)</f>
        <v>0</v>
      </c>
      <c r="BL402" s="18" t="s">
        <v>411</v>
      </c>
      <c r="BM402" s="168" t="s">
        <v>608</v>
      </c>
    </row>
    <row r="403" spans="1:65" s="12" customFormat="1" ht="22.9" customHeight="1">
      <c r="B403" s="143"/>
      <c r="D403" s="144" t="s">
        <v>73</v>
      </c>
      <c r="E403" s="154" t="s">
        <v>609</v>
      </c>
      <c r="F403" s="154" t="s">
        <v>610</v>
      </c>
      <c r="I403" s="146"/>
      <c r="J403" s="155">
        <f>BK403</f>
        <v>0</v>
      </c>
      <c r="L403" s="143"/>
      <c r="M403" s="148"/>
      <c r="N403" s="149"/>
      <c r="O403" s="149"/>
      <c r="P403" s="150">
        <f>SUM(P404:P425)</f>
        <v>0</v>
      </c>
      <c r="Q403" s="149"/>
      <c r="R403" s="150">
        <f>SUM(R404:R425)</f>
        <v>0.12409924999999999</v>
      </c>
      <c r="S403" s="149"/>
      <c r="T403" s="151">
        <f>SUM(T404:T425)</f>
        <v>0</v>
      </c>
      <c r="AR403" s="144" t="s">
        <v>87</v>
      </c>
      <c r="AT403" s="152" t="s">
        <v>73</v>
      </c>
      <c r="AU403" s="152" t="s">
        <v>81</v>
      </c>
      <c r="AY403" s="144" t="s">
        <v>138</v>
      </c>
      <c r="BK403" s="153">
        <f>SUM(BK404:BK425)</f>
        <v>0</v>
      </c>
    </row>
    <row r="404" spans="1:65" s="2" customFormat="1" ht="16.5" customHeight="1">
      <c r="A404" s="33"/>
      <c r="B404" s="156"/>
      <c r="C404" s="157" t="s">
        <v>611</v>
      </c>
      <c r="D404" s="157" t="s">
        <v>140</v>
      </c>
      <c r="E404" s="158" t="s">
        <v>612</v>
      </c>
      <c r="F404" s="159" t="s">
        <v>613</v>
      </c>
      <c r="G404" s="160" t="s">
        <v>189</v>
      </c>
      <c r="H404" s="161">
        <v>58.704999999999998</v>
      </c>
      <c r="I404" s="162"/>
      <c r="J404" s="161">
        <f>ROUND(I404*H404,3)</f>
        <v>0</v>
      </c>
      <c r="K404" s="163"/>
      <c r="L404" s="34"/>
      <c r="M404" s="164" t="s">
        <v>1</v>
      </c>
      <c r="N404" s="165" t="s">
        <v>40</v>
      </c>
      <c r="O404" s="62"/>
      <c r="P404" s="166">
        <f>O404*H404</f>
        <v>0</v>
      </c>
      <c r="Q404" s="166">
        <v>8.4999999999999995E-4</v>
      </c>
      <c r="R404" s="166">
        <f>Q404*H404</f>
        <v>4.9899249999999999E-2</v>
      </c>
      <c r="S404" s="166">
        <v>0</v>
      </c>
      <c r="T404" s="167">
        <f>S404*H404</f>
        <v>0</v>
      </c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R404" s="168" t="s">
        <v>411</v>
      </c>
      <c r="AT404" s="168" t="s">
        <v>140</v>
      </c>
      <c r="AU404" s="168" t="s">
        <v>87</v>
      </c>
      <c r="AY404" s="18" t="s">
        <v>138</v>
      </c>
      <c r="BE404" s="169">
        <f>IF(N404="základná",J404,0)</f>
        <v>0</v>
      </c>
      <c r="BF404" s="169">
        <f>IF(N404="znížená",J404,0)</f>
        <v>0</v>
      </c>
      <c r="BG404" s="169">
        <f>IF(N404="zákl. prenesená",J404,0)</f>
        <v>0</v>
      </c>
      <c r="BH404" s="169">
        <f>IF(N404="zníž. prenesená",J404,0)</f>
        <v>0</v>
      </c>
      <c r="BI404" s="169">
        <f>IF(N404="nulová",J404,0)</f>
        <v>0</v>
      </c>
      <c r="BJ404" s="18" t="s">
        <v>87</v>
      </c>
      <c r="BK404" s="170">
        <f>ROUND(I404*H404,3)</f>
        <v>0</v>
      </c>
      <c r="BL404" s="18" t="s">
        <v>411</v>
      </c>
      <c r="BM404" s="168" t="s">
        <v>614</v>
      </c>
    </row>
    <row r="405" spans="1:65" s="15" customFormat="1">
      <c r="B405" s="188"/>
      <c r="D405" s="172" t="s">
        <v>145</v>
      </c>
      <c r="E405" s="189" t="s">
        <v>1</v>
      </c>
      <c r="F405" s="190" t="s">
        <v>615</v>
      </c>
      <c r="H405" s="189" t="s">
        <v>1</v>
      </c>
      <c r="I405" s="191"/>
      <c r="L405" s="188"/>
      <c r="M405" s="192"/>
      <c r="N405" s="193"/>
      <c r="O405" s="193"/>
      <c r="P405" s="193"/>
      <c r="Q405" s="193"/>
      <c r="R405" s="193"/>
      <c r="S405" s="193"/>
      <c r="T405" s="194"/>
      <c r="AT405" s="189" t="s">
        <v>145</v>
      </c>
      <c r="AU405" s="189" t="s">
        <v>87</v>
      </c>
      <c r="AV405" s="15" t="s">
        <v>81</v>
      </c>
      <c r="AW405" s="15" t="s">
        <v>29</v>
      </c>
      <c r="AX405" s="15" t="s">
        <v>74</v>
      </c>
      <c r="AY405" s="189" t="s">
        <v>138</v>
      </c>
    </row>
    <row r="406" spans="1:65" s="13" customFormat="1">
      <c r="B406" s="171"/>
      <c r="D406" s="172" t="s">
        <v>145</v>
      </c>
      <c r="E406" s="173" t="s">
        <v>1</v>
      </c>
      <c r="F406" s="174" t="s">
        <v>616</v>
      </c>
      <c r="H406" s="175">
        <v>5.47</v>
      </c>
      <c r="I406" s="176"/>
      <c r="L406" s="171"/>
      <c r="M406" s="177"/>
      <c r="N406" s="178"/>
      <c r="O406" s="178"/>
      <c r="P406" s="178"/>
      <c r="Q406" s="178"/>
      <c r="R406" s="178"/>
      <c r="S406" s="178"/>
      <c r="T406" s="179"/>
      <c r="AT406" s="173" t="s">
        <v>145</v>
      </c>
      <c r="AU406" s="173" t="s">
        <v>87</v>
      </c>
      <c r="AV406" s="13" t="s">
        <v>87</v>
      </c>
      <c r="AW406" s="13" t="s">
        <v>29</v>
      </c>
      <c r="AX406" s="13" t="s">
        <v>74</v>
      </c>
      <c r="AY406" s="173" t="s">
        <v>138</v>
      </c>
    </row>
    <row r="407" spans="1:65" s="13" customFormat="1">
      <c r="B407" s="171"/>
      <c r="D407" s="172" t="s">
        <v>145</v>
      </c>
      <c r="E407" s="173" t="s">
        <v>1</v>
      </c>
      <c r="F407" s="174" t="s">
        <v>617</v>
      </c>
      <c r="H407" s="175">
        <v>8.0850000000000009</v>
      </c>
      <c r="I407" s="176"/>
      <c r="L407" s="171"/>
      <c r="M407" s="177"/>
      <c r="N407" s="178"/>
      <c r="O407" s="178"/>
      <c r="P407" s="178"/>
      <c r="Q407" s="178"/>
      <c r="R407" s="178"/>
      <c r="S407" s="178"/>
      <c r="T407" s="179"/>
      <c r="AT407" s="173" t="s">
        <v>145</v>
      </c>
      <c r="AU407" s="173" t="s">
        <v>87</v>
      </c>
      <c r="AV407" s="13" t="s">
        <v>87</v>
      </c>
      <c r="AW407" s="13" t="s">
        <v>29</v>
      </c>
      <c r="AX407" s="13" t="s">
        <v>74</v>
      </c>
      <c r="AY407" s="173" t="s">
        <v>138</v>
      </c>
    </row>
    <row r="408" spans="1:65" s="15" customFormat="1">
      <c r="B408" s="188"/>
      <c r="D408" s="172" t="s">
        <v>145</v>
      </c>
      <c r="E408" s="189" t="s">
        <v>1</v>
      </c>
      <c r="F408" s="190" t="s">
        <v>618</v>
      </c>
      <c r="H408" s="189" t="s">
        <v>1</v>
      </c>
      <c r="I408" s="191"/>
      <c r="L408" s="188"/>
      <c r="M408" s="192"/>
      <c r="N408" s="193"/>
      <c r="O408" s="193"/>
      <c r="P408" s="193"/>
      <c r="Q408" s="193"/>
      <c r="R408" s="193"/>
      <c r="S408" s="193"/>
      <c r="T408" s="194"/>
      <c r="AT408" s="189" t="s">
        <v>145</v>
      </c>
      <c r="AU408" s="189" t="s">
        <v>87</v>
      </c>
      <c r="AV408" s="15" t="s">
        <v>81</v>
      </c>
      <c r="AW408" s="15" t="s">
        <v>29</v>
      </c>
      <c r="AX408" s="15" t="s">
        <v>74</v>
      </c>
      <c r="AY408" s="189" t="s">
        <v>138</v>
      </c>
    </row>
    <row r="409" spans="1:65" s="13" customFormat="1">
      <c r="B409" s="171"/>
      <c r="D409" s="172" t="s">
        <v>145</v>
      </c>
      <c r="E409" s="173" t="s">
        <v>1</v>
      </c>
      <c r="F409" s="174" t="s">
        <v>619</v>
      </c>
      <c r="H409" s="175">
        <v>14.4</v>
      </c>
      <c r="I409" s="176"/>
      <c r="L409" s="171"/>
      <c r="M409" s="177"/>
      <c r="N409" s="178"/>
      <c r="O409" s="178"/>
      <c r="P409" s="178"/>
      <c r="Q409" s="178"/>
      <c r="R409" s="178"/>
      <c r="S409" s="178"/>
      <c r="T409" s="179"/>
      <c r="AT409" s="173" t="s">
        <v>145</v>
      </c>
      <c r="AU409" s="173" t="s">
        <v>87</v>
      </c>
      <c r="AV409" s="13" t="s">
        <v>87</v>
      </c>
      <c r="AW409" s="13" t="s">
        <v>29</v>
      </c>
      <c r="AX409" s="13" t="s">
        <v>74</v>
      </c>
      <c r="AY409" s="173" t="s">
        <v>138</v>
      </c>
    </row>
    <row r="410" spans="1:65" s="13" customFormat="1">
      <c r="B410" s="171"/>
      <c r="D410" s="172" t="s">
        <v>145</v>
      </c>
      <c r="E410" s="173" t="s">
        <v>1</v>
      </c>
      <c r="F410" s="174" t="s">
        <v>620</v>
      </c>
      <c r="H410" s="175">
        <v>30.75</v>
      </c>
      <c r="I410" s="176"/>
      <c r="L410" s="171"/>
      <c r="M410" s="177"/>
      <c r="N410" s="178"/>
      <c r="O410" s="178"/>
      <c r="P410" s="178"/>
      <c r="Q410" s="178"/>
      <c r="R410" s="178"/>
      <c r="S410" s="178"/>
      <c r="T410" s="179"/>
      <c r="AT410" s="173" t="s">
        <v>145</v>
      </c>
      <c r="AU410" s="173" t="s">
        <v>87</v>
      </c>
      <c r="AV410" s="13" t="s">
        <v>87</v>
      </c>
      <c r="AW410" s="13" t="s">
        <v>29</v>
      </c>
      <c r="AX410" s="13" t="s">
        <v>74</v>
      </c>
      <c r="AY410" s="173" t="s">
        <v>138</v>
      </c>
    </row>
    <row r="411" spans="1:65" s="16" customFormat="1">
      <c r="B411" s="195"/>
      <c r="D411" s="172" t="s">
        <v>145</v>
      </c>
      <c r="E411" s="196" t="s">
        <v>1</v>
      </c>
      <c r="F411" s="197" t="s">
        <v>320</v>
      </c>
      <c r="H411" s="198">
        <v>58.704999999999998</v>
      </c>
      <c r="I411" s="199"/>
      <c r="L411" s="195"/>
      <c r="M411" s="200"/>
      <c r="N411" s="201"/>
      <c r="O411" s="201"/>
      <c r="P411" s="201"/>
      <c r="Q411" s="201"/>
      <c r="R411" s="201"/>
      <c r="S411" s="201"/>
      <c r="T411" s="202"/>
      <c r="AT411" s="196" t="s">
        <v>145</v>
      </c>
      <c r="AU411" s="196" t="s">
        <v>87</v>
      </c>
      <c r="AV411" s="16" t="s">
        <v>156</v>
      </c>
      <c r="AW411" s="16" t="s">
        <v>29</v>
      </c>
      <c r="AX411" s="16" t="s">
        <v>81</v>
      </c>
      <c r="AY411" s="196" t="s">
        <v>138</v>
      </c>
    </row>
    <row r="412" spans="1:65" s="15" customFormat="1">
      <c r="B412" s="188"/>
      <c r="D412" s="172" t="s">
        <v>145</v>
      </c>
      <c r="E412" s="189" t="s">
        <v>1</v>
      </c>
      <c r="F412" s="190" t="s">
        <v>621</v>
      </c>
      <c r="H412" s="189" t="s">
        <v>1</v>
      </c>
      <c r="I412" s="191"/>
      <c r="L412" s="188"/>
      <c r="M412" s="192"/>
      <c r="N412" s="193"/>
      <c r="O412" s="193"/>
      <c r="P412" s="193"/>
      <c r="Q412" s="193"/>
      <c r="R412" s="193"/>
      <c r="S412" s="193"/>
      <c r="T412" s="194"/>
      <c r="AT412" s="189" t="s">
        <v>145</v>
      </c>
      <c r="AU412" s="189" t="s">
        <v>87</v>
      </c>
      <c r="AV412" s="15" t="s">
        <v>81</v>
      </c>
      <c r="AW412" s="15" t="s">
        <v>29</v>
      </c>
      <c r="AX412" s="15" t="s">
        <v>74</v>
      </c>
      <c r="AY412" s="189" t="s">
        <v>138</v>
      </c>
    </row>
    <row r="413" spans="1:65" s="13" customFormat="1">
      <c r="B413" s="171"/>
      <c r="D413" s="172" t="s">
        <v>145</v>
      </c>
      <c r="E413" s="173" t="s">
        <v>1</v>
      </c>
      <c r="F413" s="174" t="s">
        <v>622</v>
      </c>
      <c r="H413" s="175">
        <v>10.8</v>
      </c>
      <c r="I413" s="176"/>
      <c r="L413" s="171"/>
      <c r="M413" s="177"/>
      <c r="N413" s="178"/>
      <c r="O413" s="178"/>
      <c r="P413" s="178"/>
      <c r="Q413" s="178"/>
      <c r="R413" s="178"/>
      <c r="S413" s="178"/>
      <c r="T413" s="179"/>
      <c r="AT413" s="173" t="s">
        <v>145</v>
      </c>
      <c r="AU413" s="173" t="s">
        <v>87</v>
      </c>
      <c r="AV413" s="13" t="s">
        <v>87</v>
      </c>
      <c r="AW413" s="13" t="s">
        <v>29</v>
      </c>
      <c r="AX413" s="13" t="s">
        <v>74</v>
      </c>
      <c r="AY413" s="173" t="s">
        <v>138</v>
      </c>
    </row>
    <row r="414" spans="1:65" s="13" customFormat="1">
      <c r="B414" s="171"/>
      <c r="D414" s="172" t="s">
        <v>145</v>
      </c>
      <c r="E414" s="173" t="s">
        <v>1</v>
      </c>
      <c r="F414" s="174" t="s">
        <v>623</v>
      </c>
      <c r="H414" s="175">
        <v>24.12</v>
      </c>
      <c r="I414" s="176"/>
      <c r="L414" s="171"/>
      <c r="M414" s="177"/>
      <c r="N414" s="178"/>
      <c r="O414" s="178"/>
      <c r="P414" s="178"/>
      <c r="Q414" s="178"/>
      <c r="R414" s="178"/>
      <c r="S414" s="178"/>
      <c r="T414" s="179"/>
      <c r="AT414" s="173" t="s">
        <v>145</v>
      </c>
      <c r="AU414" s="173" t="s">
        <v>87</v>
      </c>
      <c r="AV414" s="13" t="s">
        <v>87</v>
      </c>
      <c r="AW414" s="13" t="s">
        <v>29</v>
      </c>
      <c r="AX414" s="13" t="s">
        <v>74</v>
      </c>
      <c r="AY414" s="173" t="s">
        <v>138</v>
      </c>
    </row>
    <row r="415" spans="1:65" s="15" customFormat="1">
      <c r="B415" s="188"/>
      <c r="D415" s="172" t="s">
        <v>145</v>
      </c>
      <c r="E415" s="189" t="s">
        <v>1</v>
      </c>
      <c r="F415" s="190" t="s">
        <v>624</v>
      </c>
      <c r="H415" s="189" t="s">
        <v>1</v>
      </c>
      <c r="I415" s="191"/>
      <c r="L415" s="188"/>
      <c r="M415" s="192"/>
      <c r="N415" s="193"/>
      <c r="O415" s="193"/>
      <c r="P415" s="193"/>
      <c r="Q415" s="193"/>
      <c r="R415" s="193"/>
      <c r="S415" s="193"/>
      <c r="T415" s="194"/>
      <c r="AT415" s="189" t="s">
        <v>145</v>
      </c>
      <c r="AU415" s="189" t="s">
        <v>87</v>
      </c>
      <c r="AV415" s="15" t="s">
        <v>81</v>
      </c>
      <c r="AW415" s="15" t="s">
        <v>29</v>
      </c>
      <c r="AX415" s="15" t="s">
        <v>74</v>
      </c>
      <c r="AY415" s="189" t="s">
        <v>138</v>
      </c>
    </row>
    <row r="416" spans="1:65" s="13" customFormat="1">
      <c r="B416" s="171"/>
      <c r="D416" s="172" t="s">
        <v>145</v>
      </c>
      <c r="E416" s="173" t="s">
        <v>1</v>
      </c>
      <c r="F416" s="174" t="s">
        <v>625</v>
      </c>
      <c r="H416" s="175">
        <v>1.5960000000000001</v>
      </c>
      <c r="I416" s="176"/>
      <c r="L416" s="171"/>
      <c r="M416" s="177"/>
      <c r="N416" s="178"/>
      <c r="O416" s="178"/>
      <c r="P416" s="178"/>
      <c r="Q416" s="178"/>
      <c r="R416" s="178"/>
      <c r="S416" s="178"/>
      <c r="T416" s="179"/>
      <c r="AT416" s="173" t="s">
        <v>145</v>
      </c>
      <c r="AU416" s="173" t="s">
        <v>87</v>
      </c>
      <c r="AV416" s="13" t="s">
        <v>87</v>
      </c>
      <c r="AW416" s="13" t="s">
        <v>29</v>
      </c>
      <c r="AX416" s="13" t="s">
        <v>74</v>
      </c>
      <c r="AY416" s="173" t="s">
        <v>138</v>
      </c>
    </row>
    <row r="417" spans="1:65" s="16" customFormat="1">
      <c r="B417" s="195"/>
      <c r="D417" s="172" t="s">
        <v>145</v>
      </c>
      <c r="E417" s="196" t="s">
        <v>1</v>
      </c>
      <c r="F417" s="197" t="s">
        <v>320</v>
      </c>
      <c r="H417" s="198">
        <v>36.515999999999998</v>
      </c>
      <c r="I417" s="199"/>
      <c r="L417" s="195"/>
      <c r="M417" s="200"/>
      <c r="N417" s="201"/>
      <c r="O417" s="201"/>
      <c r="P417" s="201"/>
      <c r="Q417" s="201"/>
      <c r="R417" s="201"/>
      <c r="S417" s="201"/>
      <c r="T417" s="202"/>
      <c r="AT417" s="196" t="s">
        <v>145</v>
      </c>
      <c r="AU417" s="196" t="s">
        <v>87</v>
      </c>
      <c r="AV417" s="16" t="s">
        <v>156</v>
      </c>
      <c r="AW417" s="16" t="s">
        <v>29</v>
      </c>
      <c r="AX417" s="16" t="s">
        <v>74</v>
      </c>
      <c r="AY417" s="196" t="s">
        <v>138</v>
      </c>
    </row>
    <row r="418" spans="1:65" s="14" customFormat="1">
      <c r="B418" s="180"/>
      <c r="D418" s="172" t="s">
        <v>145</v>
      </c>
      <c r="E418" s="181" t="s">
        <v>1</v>
      </c>
      <c r="F418" s="182" t="s">
        <v>149</v>
      </c>
      <c r="H418" s="183">
        <v>95.221000000000004</v>
      </c>
      <c r="I418" s="184"/>
      <c r="L418" s="180"/>
      <c r="M418" s="185"/>
      <c r="N418" s="186"/>
      <c r="O418" s="186"/>
      <c r="P418" s="186"/>
      <c r="Q418" s="186"/>
      <c r="R418" s="186"/>
      <c r="S418" s="186"/>
      <c r="T418" s="187"/>
      <c r="AT418" s="181" t="s">
        <v>145</v>
      </c>
      <c r="AU418" s="181" t="s">
        <v>87</v>
      </c>
      <c r="AV418" s="14" t="s">
        <v>144</v>
      </c>
      <c r="AW418" s="14" t="s">
        <v>29</v>
      </c>
      <c r="AX418" s="14" t="s">
        <v>74</v>
      </c>
      <c r="AY418" s="181" t="s">
        <v>138</v>
      </c>
    </row>
    <row r="419" spans="1:65" s="2" customFormat="1" ht="24.2" customHeight="1">
      <c r="A419" s="33"/>
      <c r="B419" s="156"/>
      <c r="C419" s="203" t="s">
        <v>626</v>
      </c>
      <c r="D419" s="203" t="s">
        <v>355</v>
      </c>
      <c r="E419" s="204" t="s">
        <v>369</v>
      </c>
      <c r="F419" s="205" t="s">
        <v>370</v>
      </c>
      <c r="G419" s="206" t="s">
        <v>189</v>
      </c>
      <c r="H419" s="207">
        <v>58.704999999999998</v>
      </c>
      <c r="I419" s="208"/>
      <c r="J419" s="207">
        <f>ROUND(I419*H419,3)</f>
        <v>0</v>
      </c>
      <c r="K419" s="209"/>
      <c r="L419" s="210"/>
      <c r="M419" s="211" t="s">
        <v>1</v>
      </c>
      <c r="N419" s="212" t="s">
        <v>40</v>
      </c>
      <c r="O419" s="62"/>
      <c r="P419" s="166">
        <f>O419*H419</f>
        <v>0</v>
      </c>
      <c r="Q419" s="166">
        <v>0</v>
      </c>
      <c r="R419" s="166">
        <f>Q419*H419</f>
        <v>0</v>
      </c>
      <c r="S419" s="166">
        <v>0</v>
      </c>
      <c r="T419" s="167">
        <f>S419*H419</f>
        <v>0</v>
      </c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R419" s="168" t="s">
        <v>242</v>
      </c>
      <c r="AT419" s="168" t="s">
        <v>355</v>
      </c>
      <c r="AU419" s="168" t="s">
        <v>87</v>
      </c>
      <c r="AY419" s="18" t="s">
        <v>138</v>
      </c>
      <c r="BE419" s="169">
        <f>IF(N419="základná",J419,0)</f>
        <v>0</v>
      </c>
      <c r="BF419" s="169">
        <f>IF(N419="znížená",J419,0)</f>
        <v>0</v>
      </c>
      <c r="BG419" s="169">
        <f>IF(N419="zákl. prenesená",J419,0)</f>
        <v>0</v>
      </c>
      <c r="BH419" s="169">
        <f>IF(N419="zníž. prenesená",J419,0)</f>
        <v>0</v>
      </c>
      <c r="BI419" s="169">
        <f>IF(N419="nulová",J419,0)</f>
        <v>0</v>
      </c>
      <c r="BJ419" s="18" t="s">
        <v>87</v>
      </c>
      <c r="BK419" s="170">
        <f>ROUND(I419*H419,3)</f>
        <v>0</v>
      </c>
      <c r="BL419" s="18" t="s">
        <v>411</v>
      </c>
      <c r="BM419" s="168" t="s">
        <v>627</v>
      </c>
    </row>
    <row r="420" spans="1:65" s="2" customFormat="1" ht="16.5" customHeight="1">
      <c r="A420" s="33"/>
      <c r="B420" s="156"/>
      <c r="C420" s="157" t="s">
        <v>628</v>
      </c>
      <c r="D420" s="157" t="s">
        <v>140</v>
      </c>
      <c r="E420" s="158" t="s">
        <v>629</v>
      </c>
      <c r="F420" s="159" t="s">
        <v>630</v>
      </c>
      <c r="G420" s="160" t="s">
        <v>460</v>
      </c>
      <c r="H420" s="161">
        <v>58.704999999999998</v>
      </c>
      <c r="I420" s="162"/>
      <c r="J420" s="161">
        <f>ROUND(I420*H420,3)</f>
        <v>0</v>
      </c>
      <c r="K420" s="163"/>
      <c r="L420" s="34"/>
      <c r="M420" s="164" t="s">
        <v>1</v>
      </c>
      <c r="N420" s="165" t="s">
        <v>40</v>
      </c>
      <c r="O420" s="62"/>
      <c r="P420" s="166">
        <f>O420*H420</f>
        <v>0</v>
      </c>
      <c r="Q420" s="166">
        <v>0</v>
      </c>
      <c r="R420" s="166">
        <f>Q420*H420</f>
        <v>0</v>
      </c>
      <c r="S420" s="166">
        <v>0</v>
      </c>
      <c r="T420" s="167">
        <f>S420*H420</f>
        <v>0</v>
      </c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R420" s="168" t="s">
        <v>411</v>
      </c>
      <c r="AT420" s="168" t="s">
        <v>140</v>
      </c>
      <c r="AU420" s="168" t="s">
        <v>87</v>
      </c>
      <c r="AY420" s="18" t="s">
        <v>138</v>
      </c>
      <c r="BE420" s="169">
        <f>IF(N420="základná",J420,0)</f>
        <v>0</v>
      </c>
      <c r="BF420" s="169">
        <f>IF(N420="znížená",J420,0)</f>
        <v>0</v>
      </c>
      <c r="BG420" s="169">
        <f>IF(N420="zákl. prenesená",J420,0)</f>
        <v>0</v>
      </c>
      <c r="BH420" s="169">
        <f>IF(N420="zníž. prenesená",J420,0)</f>
        <v>0</v>
      </c>
      <c r="BI420" s="169">
        <f>IF(N420="nulová",J420,0)</f>
        <v>0</v>
      </c>
      <c r="BJ420" s="18" t="s">
        <v>87</v>
      </c>
      <c r="BK420" s="170">
        <f>ROUND(I420*H420,3)</f>
        <v>0</v>
      </c>
      <c r="BL420" s="18" t="s">
        <v>411</v>
      </c>
      <c r="BM420" s="168" t="s">
        <v>631</v>
      </c>
    </row>
    <row r="421" spans="1:65" s="2" customFormat="1" ht="24.2" customHeight="1">
      <c r="A421" s="33"/>
      <c r="B421" s="156"/>
      <c r="C421" s="157" t="s">
        <v>632</v>
      </c>
      <c r="D421" s="157" t="s">
        <v>140</v>
      </c>
      <c r="E421" s="158" t="s">
        <v>633</v>
      </c>
      <c r="F421" s="159" t="s">
        <v>634</v>
      </c>
      <c r="G421" s="160" t="s">
        <v>635</v>
      </c>
      <c r="H421" s="161">
        <v>1484</v>
      </c>
      <c r="I421" s="162"/>
      <c r="J421" s="161">
        <f>ROUND(I421*H421,3)</f>
        <v>0</v>
      </c>
      <c r="K421" s="163"/>
      <c r="L421" s="34"/>
      <c r="M421" s="164" t="s">
        <v>1</v>
      </c>
      <c r="N421" s="165" t="s">
        <v>40</v>
      </c>
      <c r="O421" s="62"/>
      <c r="P421" s="166">
        <f>O421*H421</f>
        <v>0</v>
      </c>
      <c r="Q421" s="166">
        <v>5.0000000000000002E-5</v>
      </c>
      <c r="R421" s="166">
        <f>Q421*H421</f>
        <v>7.4200000000000002E-2</v>
      </c>
      <c r="S421" s="166">
        <v>0</v>
      </c>
      <c r="T421" s="167">
        <f>S421*H421</f>
        <v>0</v>
      </c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R421" s="168" t="s">
        <v>411</v>
      </c>
      <c r="AT421" s="168" t="s">
        <v>140</v>
      </c>
      <c r="AU421" s="168" t="s">
        <v>87</v>
      </c>
      <c r="AY421" s="18" t="s">
        <v>138</v>
      </c>
      <c r="BE421" s="169">
        <f>IF(N421="základná",J421,0)</f>
        <v>0</v>
      </c>
      <c r="BF421" s="169">
        <f>IF(N421="znížená",J421,0)</f>
        <v>0</v>
      </c>
      <c r="BG421" s="169">
        <f>IF(N421="zákl. prenesená",J421,0)</f>
        <v>0</v>
      </c>
      <c r="BH421" s="169">
        <f>IF(N421="zníž. prenesená",J421,0)</f>
        <v>0</v>
      </c>
      <c r="BI421" s="169">
        <f>IF(N421="nulová",J421,0)</f>
        <v>0</v>
      </c>
      <c r="BJ421" s="18" t="s">
        <v>87</v>
      </c>
      <c r="BK421" s="170">
        <f>ROUND(I421*H421,3)</f>
        <v>0</v>
      </c>
      <c r="BL421" s="18" t="s">
        <v>411</v>
      </c>
      <c r="BM421" s="168" t="s">
        <v>636</v>
      </c>
    </row>
    <row r="422" spans="1:65" s="13" customFormat="1">
      <c r="B422" s="171"/>
      <c r="D422" s="172" t="s">
        <v>145</v>
      </c>
      <c r="E422" s="173" t="s">
        <v>1</v>
      </c>
      <c r="F422" s="174" t="s">
        <v>637</v>
      </c>
      <c r="H422" s="175">
        <v>1484</v>
      </c>
      <c r="I422" s="176"/>
      <c r="L422" s="171"/>
      <c r="M422" s="177"/>
      <c r="N422" s="178"/>
      <c r="O422" s="178"/>
      <c r="P422" s="178"/>
      <c r="Q422" s="178"/>
      <c r="R422" s="178"/>
      <c r="S422" s="178"/>
      <c r="T422" s="179"/>
      <c r="AT422" s="173" t="s">
        <v>145</v>
      </c>
      <c r="AU422" s="173" t="s">
        <v>87</v>
      </c>
      <c r="AV422" s="13" t="s">
        <v>87</v>
      </c>
      <c r="AW422" s="13" t="s">
        <v>29</v>
      </c>
      <c r="AX422" s="13" t="s">
        <v>74</v>
      </c>
      <c r="AY422" s="173" t="s">
        <v>138</v>
      </c>
    </row>
    <row r="423" spans="1:65" s="14" customFormat="1">
      <c r="B423" s="180"/>
      <c r="D423" s="172" t="s">
        <v>145</v>
      </c>
      <c r="E423" s="181" t="s">
        <v>1</v>
      </c>
      <c r="F423" s="182" t="s">
        <v>149</v>
      </c>
      <c r="H423" s="183">
        <v>1484</v>
      </c>
      <c r="I423" s="184"/>
      <c r="L423" s="180"/>
      <c r="M423" s="185"/>
      <c r="N423" s="186"/>
      <c r="O423" s="186"/>
      <c r="P423" s="186"/>
      <c r="Q423" s="186"/>
      <c r="R423" s="186"/>
      <c r="S423" s="186"/>
      <c r="T423" s="187"/>
      <c r="AT423" s="181" t="s">
        <v>145</v>
      </c>
      <c r="AU423" s="181" t="s">
        <v>87</v>
      </c>
      <c r="AV423" s="14" t="s">
        <v>144</v>
      </c>
      <c r="AW423" s="14" t="s">
        <v>29</v>
      </c>
      <c r="AX423" s="14" t="s">
        <v>81</v>
      </c>
      <c r="AY423" s="181" t="s">
        <v>138</v>
      </c>
    </row>
    <row r="424" spans="1:65" s="2" customFormat="1" ht="24.2" customHeight="1">
      <c r="A424" s="33"/>
      <c r="B424" s="156"/>
      <c r="C424" s="203" t="s">
        <v>638</v>
      </c>
      <c r="D424" s="203" t="s">
        <v>355</v>
      </c>
      <c r="E424" s="204" t="s">
        <v>639</v>
      </c>
      <c r="F424" s="205" t="s">
        <v>640</v>
      </c>
      <c r="G424" s="206" t="s">
        <v>635</v>
      </c>
      <c r="H424" s="207">
        <v>1484</v>
      </c>
      <c r="I424" s="208"/>
      <c r="J424" s="207">
        <f>ROUND(I424*H424,3)</f>
        <v>0</v>
      </c>
      <c r="K424" s="209"/>
      <c r="L424" s="210"/>
      <c r="M424" s="211" t="s">
        <v>1</v>
      </c>
      <c r="N424" s="212" t="s">
        <v>40</v>
      </c>
      <c r="O424" s="62"/>
      <c r="P424" s="166">
        <f>O424*H424</f>
        <v>0</v>
      </c>
      <c r="Q424" s="166">
        <v>0</v>
      </c>
      <c r="R424" s="166">
        <f>Q424*H424</f>
        <v>0</v>
      </c>
      <c r="S424" s="166">
        <v>0</v>
      </c>
      <c r="T424" s="167">
        <f>S424*H424</f>
        <v>0</v>
      </c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R424" s="168" t="s">
        <v>242</v>
      </c>
      <c r="AT424" s="168" t="s">
        <v>355</v>
      </c>
      <c r="AU424" s="168" t="s">
        <v>87</v>
      </c>
      <c r="AY424" s="18" t="s">
        <v>138</v>
      </c>
      <c r="BE424" s="169">
        <f>IF(N424="základná",J424,0)</f>
        <v>0</v>
      </c>
      <c r="BF424" s="169">
        <f>IF(N424="znížená",J424,0)</f>
        <v>0</v>
      </c>
      <c r="BG424" s="169">
        <f>IF(N424="zákl. prenesená",J424,0)</f>
        <v>0</v>
      </c>
      <c r="BH424" s="169">
        <f>IF(N424="zníž. prenesená",J424,0)</f>
        <v>0</v>
      </c>
      <c r="BI424" s="169">
        <f>IF(N424="nulová",J424,0)</f>
        <v>0</v>
      </c>
      <c r="BJ424" s="18" t="s">
        <v>87</v>
      </c>
      <c r="BK424" s="170">
        <f>ROUND(I424*H424,3)</f>
        <v>0</v>
      </c>
      <c r="BL424" s="18" t="s">
        <v>411</v>
      </c>
      <c r="BM424" s="168" t="s">
        <v>641</v>
      </c>
    </row>
    <row r="425" spans="1:65" s="2" customFormat="1" ht="24.2" customHeight="1">
      <c r="A425" s="33"/>
      <c r="B425" s="156"/>
      <c r="C425" s="157" t="s">
        <v>642</v>
      </c>
      <c r="D425" s="157" t="s">
        <v>140</v>
      </c>
      <c r="E425" s="158" t="s">
        <v>643</v>
      </c>
      <c r="F425" s="159" t="s">
        <v>644</v>
      </c>
      <c r="G425" s="160" t="s">
        <v>436</v>
      </c>
      <c r="H425" s="162"/>
      <c r="I425" s="162"/>
      <c r="J425" s="161">
        <f>ROUND(I425*H425,3)</f>
        <v>0</v>
      </c>
      <c r="K425" s="163"/>
      <c r="L425" s="34"/>
      <c r="M425" s="164" t="s">
        <v>1</v>
      </c>
      <c r="N425" s="165" t="s">
        <v>40</v>
      </c>
      <c r="O425" s="62"/>
      <c r="P425" s="166">
        <f>O425*H425</f>
        <v>0</v>
      </c>
      <c r="Q425" s="166">
        <v>0</v>
      </c>
      <c r="R425" s="166">
        <f>Q425*H425</f>
        <v>0</v>
      </c>
      <c r="S425" s="166">
        <v>0</v>
      </c>
      <c r="T425" s="167">
        <f>S425*H425</f>
        <v>0</v>
      </c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R425" s="168" t="s">
        <v>411</v>
      </c>
      <c r="AT425" s="168" t="s">
        <v>140</v>
      </c>
      <c r="AU425" s="168" t="s">
        <v>87</v>
      </c>
      <c r="AY425" s="18" t="s">
        <v>138</v>
      </c>
      <c r="BE425" s="169">
        <f>IF(N425="základná",J425,0)</f>
        <v>0</v>
      </c>
      <c r="BF425" s="169">
        <f>IF(N425="znížená",J425,0)</f>
        <v>0</v>
      </c>
      <c r="BG425" s="169">
        <f>IF(N425="zákl. prenesená",J425,0)</f>
        <v>0</v>
      </c>
      <c r="BH425" s="169">
        <f>IF(N425="zníž. prenesená",J425,0)</f>
        <v>0</v>
      </c>
      <c r="BI425" s="169">
        <f>IF(N425="nulová",J425,0)</f>
        <v>0</v>
      </c>
      <c r="BJ425" s="18" t="s">
        <v>87</v>
      </c>
      <c r="BK425" s="170">
        <f>ROUND(I425*H425,3)</f>
        <v>0</v>
      </c>
      <c r="BL425" s="18" t="s">
        <v>411</v>
      </c>
      <c r="BM425" s="168" t="s">
        <v>645</v>
      </c>
    </row>
    <row r="426" spans="1:65" s="12" customFormat="1" ht="22.9" customHeight="1">
      <c r="B426" s="143"/>
      <c r="D426" s="144" t="s">
        <v>73</v>
      </c>
      <c r="E426" s="154" t="s">
        <v>646</v>
      </c>
      <c r="F426" s="154" t="s">
        <v>647</v>
      </c>
      <c r="I426" s="146"/>
      <c r="J426" s="155">
        <f>BK426</f>
        <v>0</v>
      </c>
      <c r="L426" s="143"/>
      <c r="M426" s="148"/>
      <c r="N426" s="149"/>
      <c r="O426" s="149"/>
      <c r="P426" s="150">
        <f>SUM(P427:P430)</f>
        <v>0</v>
      </c>
      <c r="Q426" s="149"/>
      <c r="R426" s="150">
        <f>SUM(R427:R430)</f>
        <v>2.4000000000000002E-3</v>
      </c>
      <c r="S426" s="149"/>
      <c r="T426" s="151">
        <f>SUM(T427:T430)</f>
        <v>0</v>
      </c>
      <c r="AR426" s="144" t="s">
        <v>87</v>
      </c>
      <c r="AT426" s="152" t="s">
        <v>73</v>
      </c>
      <c r="AU426" s="152" t="s">
        <v>81</v>
      </c>
      <c r="AY426" s="144" t="s">
        <v>138</v>
      </c>
      <c r="BK426" s="153">
        <f>SUM(BK427:BK430)</f>
        <v>0</v>
      </c>
    </row>
    <row r="427" spans="1:65" s="2" customFormat="1" ht="37.9" customHeight="1">
      <c r="A427" s="33"/>
      <c r="B427" s="156"/>
      <c r="C427" s="157" t="s">
        <v>412</v>
      </c>
      <c r="D427" s="157" t="s">
        <v>140</v>
      </c>
      <c r="E427" s="158" t="s">
        <v>648</v>
      </c>
      <c r="F427" s="159" t="s">
        <v>649</v>
      </c>
      <c r="G427" s="160" t="s">
        <v>189</v>
      </c>
      <c r="H427" s="161">
        <v>120</v>
      </c>
      <c r="I427" s="162"/>
      <c r="J427" s="161">
        <f>ROUND(I427*H427,3)</f>
        <v>0</v>
      </c>
      <c r="K427" s="163"/>
      <c r="L427" s="34"/>
      <c r="M427" s="164" t="s">
        <v>1</v>
      </c>
      <c r="N427" s="165" t="s">
        <v>40</v>
      </c>
      <c r="O427" s="62"/>
      <c r="P427" s="166">
        <f>O427*H427</f>
        <v>0</v>
      </c>
      <c r="Q427" s="166">
        <v>2.0000000000000002E-5</v>
      </c>
      <c r="R427" s="166">
        <f>Q427*H427</f>
        <v>2.4000000000000002E-3</v>
      </c>
      <c r="S427" s="166">
        <v>0</v>
      </c>
      <c r="T427" s="167">
        <f>S427*H427</f>
        <v>0</v>
      </c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R427" s="168" t="s">
        <v>411</v>
      </c>
      <c r="AT427" s="168" t="s">
        <v>140</v>
      </c>
      <c r="AU427" s="168" t="s">
        <v>87</v>
      </c>
      <c r="AY427" s="18" t="s">
        <v>138</v>
      </c>
      <c r="BE427" s="169">
        <f>IF(N427="základná",J427,0)</f>
        <v>0</v>
      </c>
      <c r="BF427" s="169">
        <f>IF(N427="znížená",J427,0)</f>
        <v>0</v>
      </c>
      <c r="BG427" s="169">
        <f>IF(N427="zákl. prenesená",J427,0)</f>
        <v>0</v>
      </c>
      <c r="BH427" s="169">
        <f>IF(N427="zníž. prenesená",J427,0)</f>
        <v>0</v>
      </c>
      <c r="BI427" s="169">
        <f>IF(N427="nulová",J427,0)</f>
        <v>0</v>
      </c>
      <c r="BJ427" s="18" t="s">
        <v>87</v>
      </c>
      <c r="BK427" s="170">
        <f>ROUND(I427*H427,3)</f>
        <v>0</v>
      </c>
      <c r="BL427" s="18" t="s">
        <v>411</v>
      </c>
      <c r="BM427" s="168" t="s">
        <v>650</v>
      </c>
    </row>
    <row r="428" spans="1:65" s="15" customFormat="1">
      <c r="B428" s="188"/>
      <c r="D428" s="172" t="s">
        <v>145</v>
      </c>
      <c r="E428" s="189" t="s">
        <v>1</v>
      </c>
      <c r="F428" s="190" t="s">
        <v>651</v>
      </c>
      <c r="H428" s="189" t="s">
        <v>1</v>
      </c>
      <c r="I428" s="191"/>
      <c r="L428" s="188"/>
      <c r="M428" s="192"/>
      <c r="N428" s="193"/>
      <c r="O428" s="193"/>
      <c r="P428" s="193"/>
      <c r="Q428" s="193"/>
      <c r="R428" s="193"/>
      <c r="S428" s="193"/>
      <c r="T428" s="194"/>
      <c r="AT428" s="189" t="s">
        <v>145</v>
      </c>
      <c r="AU428" s="189" t="s">
        <v>87</v>
      </c>
      <c r="AV428" s="15" t="s">
        <v>81</v>
      </c>
      <c r="AW428" s="15" t="s">
        <v>29</v>
      </c>
      <c r="AX428" s="15" t="s">
        <v>74</v>
      </c>
      <c r="AY428" s="189" t="s">
        <v>138</v>
      </c>
    </row>
    <row r="429" spans="1:65" s="13" customFormat="1">
      <c r="B429" s="171"/>
      <c r="D429" s="172" t="s">
        <v>145</v>
      </c>
      <c r="E429" s="173" t="s">
        <v>1</v>
      </c>
      <c r="F429" s="174" t="s">
        <v>652</v>
      </c>
      <c r="H429" s="175">
        <v>120</v>
      </c>
      <c r="I429" s="176"/>
      <c r="L429" s="171"/>
      <c r="M429" s="177"/>
      <c r="N429" s="178"/>
      <c r="O429" s="178"/>
      <c r="P429" s="178"/>
      <c r="Q429" s="178"/>
      <c r="R429" s="178"/>
      <c r="S429" s="178"/>
      <c r="T429" s="179"/>
      <c r="AT429" s="173" t="s">
        <v>145</v>
      </c>
      <c r="AU429" s="173" t="s">
        <v>87</v>
      </c>
      <c r="AV429" s="13" t="s">
        <v>87</v>
      </c>
      <c r="AW429" s="13" t="s">
        <v>29</v>
      </c>
      <c r="AX429" s="13" t="s">
        <v>74</v>
      </c>
      <c r="AY429" s="173" t="s">
        <v>138</v>
      </c>
    </row>
    <row r="430" spans="1:65" s="14" customFormat="1">
      <c r="B430" s="180"/>
      <c r="D430" s="172" t="s">
        <v>145</v>
      </c>
      <c r="E430" s="181" t="s">
        <v>1</v>
      </c>
      <c r="F430" s="182" t="s">
        <v>149</v>
      </c>
      <c r="H430" s="183">
        <v>120</v>
      </c>
      <c r="I430" s="184"/>
      <c r="L430" s="180"/>
      <c r="M430" s="185"/>
      <c r="N430" s="186"/>
      <c r="O430" s="186"/>
      <c r="P430" s="186"/>
      <c r="Q430" s="186"/>
      <c r="R430" s="186"/>
      <c r="S430" s="186"/>
      <c r="T430" s="187"/>
      <c r="AT430" s="181" t="s">
        <v>145</v>
      </c>
      <c r="AU430" s="181" t="s">
        <v>87</v>
      </c>
      <c r="AV430" s="14" t="s">
        <v>144</v>
      </c>
      <c r="AW430" s="14" t="s">
        <v>29</v>
      </c>
      <c r="AX430" s="14" t="s">
        <v>81</v>
      </c>
      <c r="AY430" s="181" t="s">
        <v>138</v>
      </c>
    </row>
    <row r="431" spans="1:65" s="12" customFormat="1" ht="25.9" customHeight="1">
      <c r="B431" s="143"/>
      <c r="D431" s="144" t="s">
        <v>73</v>
      </c>
      <c r="E431" s="145" t="s">
        <v>653</v>
      </c>
      <c r="F431" s="145" t="s">
        <v>654</v>
      </c>
      <c r="I431" s="146"/>
      <c r="J431" s="147">
        <f>BK431</f>
        <v>0</v>
      </c>
      <c r="L431" s="143"/>
      <c r="M431" s="148"/>
      <c r="N431" s="149"/>
      <c r="O431" s="149"/>
      <c r="P431" s="150">
        <f>P432</f>
        <v>0</v>
      </c>
      <c r="Q431" s="149"/>
      <c r="R431" s="150">
        <f>R432</f>
        <v>0</v>
      </c>
      <c r="S431" s="149"/>
      <c r="T431" s="151">
        <f>T432</f>
        <v>0</v>
      </c>
      <c r="AR431" s="144" t="s">
        <v>169</v>
      </c>
      <c r="AT431" s="152" t="s">
        <v>73</v>
      </c>
      <c r="AU431" s="152" t="s">
        <v>74</v>
      </c>
      <c r="AY431" s="144" t="s">
        <v>138</v>
      </c>
      <c r="BK431" s="153">
        <f>BK432</f>
        <v>0</v>
      </c>
    </row>
    <row r="432" spans="1:65" s="12" customFormat="1" ht="22.9" customHeight="1">
      <c r="B432" s="143"/>
      <c r="D432" s="144" t="s">
        <v>73</v>
      </c>
      <c r="E432" s="154" t="s">
        <v>655</v>
      </c>
      <c r="F432" s="154" t="s">
        <v>656</v>
      </c>
      <c r="I432" s="146"/>
      <c r="J432" s="155">
        <f>BK432</f>
        <v>0</v>
      </c>
      <c r="L432" s="143"/>
      <c r="M432" s="148"/>
      <c r="N432" s="149"/>
      <c r="O432" s="149"/>
      <c r="P432" s="150">
        <f>P433</f>
        <v>0</v>
      </c>
      <c r="Q432" s="149"/>
      <c r="R432" s="150">
        <f>R433</f>
        <v>0</v>
      </c>
      <c r="S432" s="149"/>
      <c r="T432" s="151">
        <f>T433</f>
        <v>0</v>
      </c>
      <c r="AR432" s="144" t="s">
        <v>169</v>
      </c>
      <c r="AT432" s="152" t="s">
        <v>73</v>
      </c>
      <c r="AU432" s="152" t="s">
        <v>81</v>
      </c>
      <c r="AY432" s="144" t="s">
        <v>138</v>
      </c>
      <c r="BK432" s="153">
        <f>BK433</f>
        <v>0</v>
      </c>
    </row>
    <row r="433" spans="1:65" s="2" customFormat="1" ht="16.5" customHeight="1">
      <c r="A433" s="33"/>
      <c r="B433" s="156"/>
      <c r="C433" s="157" t="s">
        <v>421</v>
      </c>
      <c r="D433" s="157" t="s">
        <v>140</v>
      </c>
      <c r="E433" s="158" t="s">
        <v>657</v>
      </c>
      <c r="F433" s="159" t="s">
        <v>656</v>
      </c>
      <c r="G433" s="160" t="s">
        <v>436</v>
      </c>
      <c r="H433" s="162"/>
      <c r="I433" s="162"/>
      <c r="J433" s="161">
        <f>ROUND(I433*H433,3)</f>
        <v>0</v>
      </c>
      <c r="K433" s="163"/>
      <c r="L433" s="34"/>
      <c r="M433" s="164" t="s">
        <v>1</v>
      </c>
      <c r="N433" s="165" t="s">
        <v>40</v>
      </c>
      <c r="O433" s="62"/>
      <c r="P433" s="166">
        <f>O433*H433</f>
        <v>0</v>
      </c>
      <c r="Q433" s="166">
        <v>0</v>
      </c>
      <c r="R433" s="166">
        <f>Q433*H433</f>
        <v>0</v>
      </c>
      <c r="S433" s="166">
        <v>0</v>
      </c>
      <c r="T433" s="167">
        <f>S433*H433</f>
        <v>0</v>
      </c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R433" s="168" t="s">
        <v>144</v>
      </c>
      <c r="AT433" s="168" t="s">
        <v>140</v>
      </c>
      <c r="AU433" s="168" t="s">
        <v>87</v>
      </c>
      <c r="AY433" s="18" t="s">
        <v>138</v>
      </c>
      <c r="BE433" s="169">
        <f>IF(N433="základná",J433,0)</f>
        <v>0</v>
      </c>
      <c r="BF433" s="169">
        <f>IF(N433="znížená",J433,0)</f>
        <v>0</v>
      </c>
      <c r="BG433" s="169">
        <f>IF(N433="zákl. prenesená",J433,0)</f>
        <v>0</v>
      </c>
      <c r="BH433" s="169">
        <f>IF(N433="zníž. prenesená",J433,0)</f>
        <v>0</v>
      </c>
      <c r="BI433" s="169">
        <f>IF(N433="nulová",J433,0)</f>
        <v>0</v>
      </c>
      <c r="BJ433" s="18" t="s">
        <v>87</v>
      </c>
      <c r="BK433" s="170">
        <f>ROUND(I433*H433,3)</f>
        <v>0</v>
      </c>
      <c r="BL433" s="18" t="s">
        <v>144</v>
      </c>
      <c r="BM433" s="168" t="s">
        <v>658</v>
      </c>
    </row>
    <row r="434" spans="1:65" s="12" customFormat="1" ht="25.9" customHeight="1">
      <c r="B434" s="143"/>
      <c r="D434" s="144" t="s">
        <v>73</v>
      </c>
      <c r="E434" s="145" t="s">
        <v>659</v>
      </c>
      <c r="F434" s="145" t="s">
        <v>660</v>
      </c>
      <c r="I434" s="146"/>
      <c r="J434" s="147">
        <f>BK434</f>
        <v>0</v>
      </c>
      <c r="L434" s="143"/>
      <c r="M434" s="148"/>
      <c r="N434" s="149"/>
      <c r="O434" s="149"/>
      <c r="P434" s="150">
        <f>SUM(P435:P436)</f>
        <v>0</v>
      </c>
      <c r="Q434" s="149"/>
      <c r="R434" s="150">
        <f>SUM(R435:R436)</f>
        <v>0</v>
      </c>
      <c r="S434" s="149"/>
      <c r="T434" s="151">
        <f>SUM(T435:T436)</f>
        <v>0</v>
      </c>
      <c r="AR434" s="144" t="s">
        <v>144</v>
      </c>
      <c r="AT434" s="152" t="s">
        <v>73</v>
      </c>
      <c r="AU434" s="152" t="s">
        <v>74</v>
      </c>
      <c r="AY434" s="144" t="s">
        <v>138</v>
      </c>
      <c r="BK434" s="153">
        <f>SUM(BK435:BK436)</f>
        <v>0</v>
      </c>
    </row>
    <row r="435" spans="1:65" s="2" customFormat="1" ht="16.5" customHeight="1">
      <c r="A435" s="33"/>
      <c r="B435" s="156"/>
      <c r="C435" s="157" t="s">
        <v>661</v>
      </c>
      <c r="D435" s="157" t="s">
        <v>140</v>
      </c>
      <c r="E435" s="158" t="s">
        <v>662</v>
      </c>
      <c r="F435" s="159" t="s">
        <v>663</v>
      </c>
      <c r="G435" s="160" t="s">
        <v>664</v>
      </c>
      <c r="H435" s="161">
        <v>1</v>
      </c>
      <c r="I435" s="162"/>
      <c r="J435" s="161">
        <f>ROUND(I435*H435,3)</f>
        <v>0</v>
      </c>
      <c r="K435" s="163"/>
      <c r="L435" s="34"/>
      <c r="M435" s="164" t="s">
        <v>1</v>
      </c>
      <c r="N435" s="165" t="s">
        <v>40</v>
      </c>
      <c r="O435" s="62"/>
      <c r="P435" s="166">
        <f>O435*H435</f>
        <v>0</v>
      </c>
      <c r="Q435" s="166">
        <v>0</v>
      </c>
      <c r="R435" s="166">
        <f>Q435*H435</f>
        <v>0</v>
      </c>
      <c r="S435" s="166">
        <v>0</v>
      </c>
      <c r="T435" s="167">
        <f>S435*H435</f>
        <v>0</v>
      </c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R435" s="168" t="s">
        <v>665</v>
      </c>
      <c r="AT435" s="168" t="s">
        <v>140</v>
      </c>
      <c r="AU435" s="168" t="s">
        <v>81</v>
      </c>
      <c r="AY435" s="18" t="s">
        <v>138</v>
      </c>
      <c r="BE435" s="169">
        <f>IF(N435="základná",J435,0)</f>
        <v>0</v>
      </c>
      <c r="BF435" s="169">
        <f>IF(N435="znížená",J435,0)</f>
        <v>0</v>
      </c>
      <c r="BG435" s="169">
        <f>IF(N435="zákl. prenesená",J435,0)</f>
        <v>0</v>
      </c>
      <c r="BH435" s="169">
        <f>IF(N435="zníž. prenesená",J435,0)</f>
        <v>0</v>
      </c>
      <c r="BI435" s="169">
        <f>IF(N435="nulová",J435,0)</f>
        <v>0</v>
      </c>
      <c r="BJ435" s="18" t="s">
        <v>87</v>
      </c>
      <c r="BK435" s="170">
        <f>ROUND(I435*H435,3)</f>
        <v>0</v>
      </c>
      <c r="BL435" s="18" t="s">
        <v>665</v>
      </c>
      <c r="BM435" s="168" t="s">
        <v>666</v>
      </c>
    </row>
    <row r="436" spans="1:65" s="2" customFormat="1" ht="16.5" customHeight="1">
      <c r="A436" s="33"/>
      <c r="B436" s="156"/>
      <c r="C436" s="157" t="s">
        <v>424</v>
      </c>
      <c r="D436" s="157" t="s">
        <v>140</v>
      </c>
      <c r="E436" s="158" t="s">
        <v>667</v>
      </c>
      <c r="F436" s="159" t="s">
        <v>668</v>
      </c>
      <c r="G436" s="160" t="s">
        <v>664</v>
      </c>
      <c r="H436" s="161">
        <v>1</v>
      </c>
      <c r="I436" s="162"/>
      <c r="J436" s="161">
        <f>ROUND(I436*H436,3)</f>
        <v>0</v>
      </c>
      <c r="K436" s="163"/>
      <c r="L436" s="34"/>
      <c r="M436" s="213" t="s">
        <v>1</v>
      </c>
      <c r="N436" s="214" t="s">
        <v>40</v>
      </c>
      <c r="O436" s="215"/>
      <c r="P436" s="216">
        <f>O436*H436</f>
        <v>0</v>
      </c>
      <c r="Q436" s="216">
        <v>0</v>
      </c>
      <c r="R436" s="216">
        <f>Q436*H436</f>
        <v>0</v>
      </c>
      <c r="S436" s="216">
        <v>0</v>
      </c>
      <c r="T436" s="217">
        <f>S436*H436</f>
        <v>0</v>
      </c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R436" s="168" t="s">
        <v>665</v>
      </c>
      <c r="AT436" s="168" t="s">
        <v>140</v>
      </c>
      <c r="AU436" s="168" t="s">
        <v>81</v>
      </c>
      <c r="AY436" s="18" t="s">
        <v>138</v>
      </c>
      <c r="BE436" s="169">
        <f>IF(N436="základná",J436,0)</f>
        <v>0</v>
      </c>
      <c r="BF436" s="169">
        <f>IF(N436="znížená",J436,0)</f>
        <v>0</v>
      </c>
      <c r="BG436" s="169">
        <f>IF(N436="zákl. prenesená",J436,0)</f>
        <v>0</v>
      </c>
      <c r="BH436" s="169">
        <f>IF(N436="zníž. prenesená",J436,0)</f>
        <v>0</v>
      </c>
      <c r="BI436" s="169">
        <f>IF(N436="nulová",J436,0)</f>
        <v>0</v>
      </c>
      <c r="BJ436" s="18" t="s">
        <v>87</v>
      </c>
      <c r="BK436" s="170">
        <f>ROUND(I436*H436,3)</f>
        <v>0</v>
      </c>
      <c r="BL436" s="18" t="s">
        <v>665</v>
      </c>
      <c r="BM436" s="168" t="s">
        <v>669</v>
      </c>
    </row>
    <row r="437" spans="1:65" s="2" customFormat="1" ht="6.95" customHeight="1">
      <c r="A437" s="33"/>
      <c r="B437" s="51"/>
      <c r="C437" s="52"/>
      <c r="D437" s="52"/>
      <c r="E437" s="52"/>
      <c r="F437" s="52"/>
      <c r="G437" s="52"/>
      <c r="H437" s="52"/>
      <c r="I437" s="52"/>
      <c r="J437" s="52"/>
      <c r="K437" s="52"/>
      <c r="L437" s="34"/>
      <c r="M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</row>
  </sheetData>
  <autoFilter ref="C138:K436"/>
  <mergeCells count="12">
    <mergeCell ref="E131:H131"/>
    <mergeCell ref="L2:V2"/>
    <mergeCell ref="E85:H85"/>
    <mergeCell ref="E87:H87"/>
    <mergeCell ref="E89:H89"/>
    <mergeCell ref="E127:H127"/>
    <mergeCell ref="E129:H12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1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8" t="s">
        <v>91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74</v>
      </c>
    </row>
    <row r="4" spans="1:46" s="1" customFormat="1" ht="24.95" customHeight="1">
      <c r="B4" s="21"/>
      <c r="D4" s="22" t="s">
        <v>95</v>
      </c>
      <c r="L4" s="21"/>
      <c r="M4" s="102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13</v>
      </c>
      <c r="L6" s="21"/>
    </row>
    <row r="7" spans="1:46" s="1" customFormat="1" ht="16.5" customHeight="1">
      <c r="B7" s="21"/>
      <c r="E7" s="267" t="str">
        <f>'Rekapitulácia stavby'!K6</f>
        <v>Cintorín Dolné Krškany - rozšírenie - aktualizácia</v>
      </c>
      <c r="F7" s="268"/>
      <c r="G7" s="268"/>
      <c r="H7" s="268"/>
      <c r="L7" s="21"/>
    </row>
    <row r="8" spans="1:46" s="1" customFormat="1" ht="12" customHeight="1">
      <c r="B8" s="21"/>
      <c r="D8" s="28" t="s">
        <v>96</v>
      </c>
      <c r="L8" s="21"/>
    </row>
    <row r="9" spans="1:46" s="2" customFormat="1" ht="16.5" customHeight="1">
      <c r="A9" s="33"/>
      <c r="B9" s="34"/>
      <c r="C9" s="33"/>
      <c r="D9" s="33"/>
      <c r="E9" s="267" t="s">
        <v>97</v>
      </c>
      <c r="F9" s="266"/>
      <c r="G9" s="266"/>
      <c r="H9" s="266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98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45" t="s">
        <v>670</v>
      </c>
      <c r="F11" s="266"/>
      <c r="G11" s="266"/>
      <c r="H11" s="266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15</v>
      </c>
      <c r="E13" s="33"/>
      <c r="F13" s="26" t="s">
        <v>1</v>
      </c>
      <c r="G13" s="33"/>
      <c r="H13" s="33"/>
      <c r="I13" s="28" t="s">
        <v>16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17</v>
      </c>
      <c r="E14" s="33"/>
      <c r="F14" s="26" t="s">
        <v>18</v>
      </c>
      <c r="G14" s="33"/>
      <c r="H14" s="33"/>
      <c r="I14" s="28" t="s">
        <v>19</v>
      </c>
      <c r="J14" s="59" t="str">
        <f>'Rekapitulácia stavby'!AN8</f>
        <v>17. 5. 2022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21</v>
      </c>
      <c r="E16" s="33"/>
      <c r="F16" s="33"/>
      <c r="G16" s="33"/>
      <c r="H16" s="33"/>
      <c r="I16" s="28" t="s">
        <v>22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23</v>
      </c>
      <c r="F17" s="33"/>
      <c r="G17" s="33"/>
      <c r="H17" s="33"/>
      <c r="I17" s="28" t="s">
        <v>24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25</v>
      </c>
      <c r="E19" s="33"/>
      <c r="F19" s="33"/>
      <c r="G19" s="33"/>
      <c r="H19" s="33"/>
      <c r="I19" s="28" t="s">
        <v>22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9" t="str">
        <f>'Rekapitulácia stavby'!E14</f>
        <v>Vyplň údaj</v>
      </c>
      <c r="F20" s="235"/>
      <c r="G20" s="235"/>
      <c r="H20" s="235"/>
      <c r="I20" s="28" t="s">
        <v>24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27</v>
      </c>
      <c r="E22" s="33"/>
      <c r="F22" s="33"/>
      <c r="G22" s="33"/>
      <c r="H22" s="33"/>
      <c r="I22" s="28" t="s">
        <v>22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28</v>
      </c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31</v>
      </c>
      <c r="E25" s="33"/>
      <c r="F25" s="33"/>
      <c r="G25" s="33"/>
      <c r="H25" s="33"/>
      <c r="I25" s="28" t="s">
        <v>22</v>
      </c>
      <c r="J25" s="26" t="str">
        <f>IF('Rekapitulácia stavby'!AN19="","",'Rekapitulácia stavby'!AN19)</f>
        <v/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tr">
        <f>IF('Rekapitulácia stavby'!E20="","",'Rekapitulácia stavby'!E20)</f>
        <v xml:space="preserve"> </v>
      </c>
      <c r="F26" s="33"/>
      <c r="G26" s="33"/>
      <c r="H26" s="33"/>
      <c r="I26" s="28" t="s">
        <v>24</v>
      </c>
      <c r="J26" s="26" t="str">
        <f>IF('Rekapitulácia stavby'!AN20="","",'Rekapitulácia stavby'!AN20)</f>
        <v/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33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3"/>
      <c r="B29" s="104"/>
      <c r="C29" s="103"/>
      <c r="D29" s="103"/>
      <c r="E29" s="239" t="s">
        <v>1</v>
      </c>
      <c r="F29" s="239"/>
      <c r="G29" s="239"/>
      <c r="H29" s="239"/>
      <c r="I29" s="103"/>
      <c r="J29" s="103"/>
      <c r="K29" s="103"/>
      <c r="L29" s="105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6" t="s">
        <v>34</v>
      </c>
      <c r="E32" s="33"/>
      <c r="F32" s="33"/>
      <c r="G32" s="33"/>
      <c r="H32" s="33"/>
      <c r="I32" s="33"/>
      <c r="J32" s="75">
        <f>ROUND(J128,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36</v>
      </c>
      <c r="G34" s="33"/>
      <c r="H34" s="33"/>
      <c r="I34" s="37" t="s">
        <v>35</v>
      </c>
      <c r="J34" s="37" t="s">
        <v>37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7" t="s">
        <v>38</v>
      </c>
      <c r="E35" s="39" t="s">
        <v>39</v>
      </c>
      <c r="F35" s="108">
        <f>ROUND((SUM(BE128:BE160)),  2)</f>
        <v>0</v>
      </c>
      <c r="G35" s="109"/>
      <c r="H35" s="109"/>
      <c r="I35" s="110">
        <v>0.2</v>
      </c>
      <c r="J35" s="108">
        <f>ROUND(((SUM(BE128:BE160))*I35),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40</v>
      </c>
      <c r="F36" s="108">
        <f>ROUND((SUM(BF128:BF160)),  2)</f>
        <v>0</v>
      </c>
      <c r="G36" s="109"/>
      <c r="H36" s="109"/>
      <c r="I36" s="110">
        <v>0.2</v>
      </c>
      <c r="J36" s="108">
        <f>ROUND(((SUM(BF128:BF160))*I36),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41</v>
      </c>
      <c r="F37" s="111">
        <f>ROUND((SUM(BG128:BG160)),  2)</f>
        <v>0</v>
      </c>
      <c r="G37" s="33"/>
      <c r="H37" s="33"/>
      <c r="I37" s="112">
        <v>0.2</v>
      </c>
      <c r="J37" s="111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42</v>
      </c>
      <c r="F38" s="111">
        <f>ROUND((SUM(BH128:BH160)),  2)</f>
        <v>0</v>
      </c>
      <c r="G38" s="33"/>
      <c r="H38" s="33"/>
      <c r="I38" s="112">
        <v>0.2</v>
      </c>
      <c r="J38" s="111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43</v>
      </c>
      <c r="F39" s="108">
        <f>ROUND((SUM(BI128:BI160)),  2)</f>
        <v>0</v>
      </c>
      <c r="G39" s="109"/>
      <c r="H39" s="109"/>
      <c r="I39" s="110">
        <v>0</v>
      </c>
      <c r="J39" s="108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3"/>
      <c r="D41" s="114" t="s">
        <v>44</v>
      </c>
      <c r="E41" s="64"/>
      <c r="F41" s="64"/>
      <c r="G41" s="115" t="s">
        <v>45</v>
      </c>
      <c r="H41" s="116" t="s">
        <v>46</v>
      </c>
      <c r="I41" s="64"/>
      <c r="J41" s="117">
        <f>SUM(J32:J39)</f>
        <v>0</v>
      </c>
      <c r="K41" s="118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47</v>
      </c>
      <c r="E50" s="48"/>
      <c r="F50" s="48"/>
      <c r="G50" s="47" t="s">
        <v>48</v>
      </c>
      <c r="H50" s="48"/>
      <c r="I50" s="48"/>
      <c r="J50" s="48"/>
      <c r="K50" s="48"/>
      <c r="L50" s="46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9" t="s">
        <v>49</v>
      </c>
      <c r="E61" s="36"/>
      <c r="F61" s="119" t="s">
        <v>50</v>
      </c>
      <c r="G61" s="49" t="s">
        <v>49</v>
      </c>
      <c r="H61" s="36"/>
      <c r="I61" s="36"/>
      <c r="J61" s="120" t="s">
        <v>50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7" t="s">
        <v>51</v>
      </c>
      <c r="E65" s="50"/>
      <c r="F65" s="50"/>
      <c r="G65" s="47" t="s">
        <v>52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9" t="s">
        <v>49</v>
      </c>
      <c r="E76" s="36"/>
      <c r="F76" s="119" t="s">
        <v>50</v>
      </c>
      <c r="G76" s="49" t="s">
        <v>49</v>
      </c>
      <c r="H76" s="36"/>
      <c r="I76" s="36"/>
      <c r="J76" s="120" t="s">
        <v>50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hidden="1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hidden="1" customHeight="1">
      <c r="A82" s="33"/>
      <c r="B82" s="34"/>
      <c r="C82" s="22" t="s">
        <v>100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hidden="1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hidden="1" customHeight="1">
      <c r="A84" s="33"/>
      <c r="B84" s="34"/>
      <c r="C84" s="28" t="s">
        <v>13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hidden="1" customHeight="1">
      <c r="A85" s="33"/>
      <c r="B85" s="34"/>
      <c r="C85" s="33"/>
      <c r="D85" s="33"/>
      <c r="E85" s="267" t="str">
        <f>E7</f>
        <v>Cintorín Dolné Krškany - rozšírenie - aktualizácia</v>
      </c>
      <c r="F85" s="268"/>
      <c r="G85" s="268"/>
      <c r="H85" s="268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hidden="1" customHeight="1">
      <c r="B86" s="21"/>
      <c r="C86" s="28" t="s">
        <v>96</v>
      </c>
      <c r="L86" s="21"/>
    </row>
    <row r="87" spans="1:31" s="2" customFormat="1" ht="16.5" hidden="1" customHeight="1">
      <c r="A87" s="33"/>
      <c r="B87" s="34"/>
      <c r="C87" s="33"/>
      <c r="D87" s="33"/>
      <c r="E87" s="267" t="s">
        <v>97</v>
      </c>
      <c r="F87" s="266"/>
      <c r="G87" s="266"/>
      <c r="H87" s="266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hidden="1" customHeight="1">
      <c r="A88" s="33"/>
      <c r="B88" s="34"/>
      <c r="C88" s="28" t="s">
        <v>98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hidden="1" customHeight="1">
      <c r="A89" s="33"/>
      <c r="B89" s="34"/>
      <c r="C89" s="33"/>
      <c r="D89" s="33"/>
      <c r="E89" s="245" t="str">
        <f>E11</f>
        <v xml:space="preserve">002 - Zdravotechnika </v>
      </c>
      <c r="F89" s="266"/>
      <c r="G89" s="266"/>
      <c r="H89" s="266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hidden="1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hidden="1" customHeight="1">
      <c r="A91" s="33"/>
      <c r="B91" s="34"/>
      <c r="C91" s="28" t="s">
        <v>17</v>
      </c>
      <c r="D91" s="33"/>
      <c r="E91" s="33"/>
      <c r="F91" s="26" t="str">
        <f>F14</f>
        <v>Nitra, k.ú. Dolné Krškany</v>
      </c>
      <c r="G91" s="33"/>
      <c r="H91" s="33"/>
      <c r="I91" s="28" t="s">
        <v>19</v>
      </c>
      <c r="J91" s="59" t="str">
        <f>IF(J14="","",J14)</f>
        <v>17. 5. 2022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hidden="1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25.7" hidden="1" customHeight="1">
      <c r="A93" s="33"/>
      <c r="B93" s="34"/>
      <c r="C93" s="28" t="s">
        <v>21</v>
      </c>
      <c r="D93" s="33"/>
      <c r="E93" s="33"/>
      <c r="F93" s="26" t="str">
        <f>E17</f>
        <v>Mesto Nitra, Štefánikova tr.60/80, 950 06 Nitra</v>
      </c>
      <c r="G93" s="33"/>
      <c r="H93" s="33"/>
      <c r="I93" s="28" t="s">
        <v>27</v>
      </c>
      <c r="J93" s="31" t="str">
        <f>E23</f>
        <v>A+D Projekta, s.r.o, Nitra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hidden="1" customHeight="1">
      <c r="A94" s="33"/>
      <c r="B94" s="34"/>
      <c r="C94" s="28" t="s">
        <v>25</v>
      </c>
      <c r="D94" s="33"/>
      <c r="E94" s="33"/>
      <c r="F94" s="26" t="str">
        <f>IF(E20="","",E20)</f>
        <v>Vyplň údaj</v>
      </c>
      <c r="G94" s="33"/>
      <c r="H94" s="33"/>
      <c r="I94" s="28" t="s">
        <v>31</v>
      </c>
      <c r="J94" s="31" t="str">
        <f>E26</f>
        <v xml:space="preserve"> 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hidden="1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hidden="1" customHeight="1">
      <c r="A96" s="33"/>
      <c r="B96" s="34"/>
      <c r="C96" s="121" t="s">
        <v>101</v>
      </c>
      <c r="D96" s="113"/>
      <c r="E96" s="113"/>
      <c r="F96" s="113"/>
      <c r="G96" s="113"/>
      <c r="H96" s="113"/>
      <c r="I96" s="113"/>
      <c r="J96" s="122" t="s">
        <v>102</v>
      </c>
      <c r="K96" s="11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hidden="1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hidden="1" customHeight="1">
      <c r="A98" s="33"/>
      <c r="B98" s="34"/>
      <c r="C98" s="123" t="s">
        <v>103</v>
      </c>
      <c r="D98" s="33"/>
      <c r="E98" s="33"/>
      <c r="F98" s="33"/>
      <c r="G98" s="33"/>
      <c r="H98" s="33"/>
      <c r="I98" s="33"/>
      <c r="J98" s="75">
        <f>J128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104</v>
      </c>
    </row>
    <row r="99" spans="1:47" s="9" customFormat="1" ht="24.95" hidden="1" customHeight="1">
      <c r="B99" s="124"/>
      <c r="D99" s="125" t="s">
        <v>105</v>
      </c>
      <c r="E99" s="126"/>
      <c r="F99" s="126"/>
      <c r="G99" s="126"/>
      <c r="H99" s="126"/>
      <c r="I99" s="126"/>
      <c r="J99" s="127">
        <f>J129</f>
        <v>0</v>
      </c>
      <c r="L99" s="124"/>
    </row>
    <row r="100" spans="1:47" s="10" customFormat="1" ht="19.899999999999999" hidden="1" customHeight="1">
      <c r="B100" s="128"/>
      <c r="D100" s="129" t="s">
        <v>106</v>
      </c>
      <c r="E100" s="130"/>
      <c r="F100" s="130"/>
      <c r="G100" s="130"/>
      <c r="H100" s="130"/>
      <c r="I100" s="130"/>
      <c r="J100" s="131">
        <f>J130</f>
        <v>0</v>
      </c>
      <c r="L100" s="128"/>
    </row>
    <row r="101" spans="1:47" s="10" customFormat="1" ht="19.899999999999999" hidden="1" customHeight="1">
      <c r="B101" s="128"/>
      <c r="D101" s="129" t="s">
        <v>107</v>
      </c>
      <c r="E101" s="130"/>
      <c r="F101" s="130"/>
      <c r="G101" s="130"/>
      <c r="H101" s="130"/>
      <c r="I101" s="130"/>
      <c r="J101" s="131">
        <f>J140</f>
        <v>0</v>
      </c>
      <c r="L101" s="128"/>
    </row>
    <row r="102" spans="1:47" s="10" customFormat="1" ht="19.899999999999999" hidden="1" customHeight="1">
      <c r="B102" s="128"/>
      <c r="D102" s="129" t="s">
        <v>109</v>
      </c>
      <c r="E102" s="130"/>
      <c r="F102" s="130"/>
      <c r="G102" s="130"/>
      <c r="H102" s="130"/>
      <c r="I102" s="130"/>
      <c r="J102" s="131">
        <f>J143</f>
        <v>0</v>
      </c>
      <c r="L102" s="128"/>
    </row>
    <row r="103" spans="1:47" s="10" customFormat="1" ht="19.899999999999999" hidden="1" customHeight="1">
      <c r="B103" s="128"/>
      <c r="D103" s="129" t="s">
        <v>671</v>
      </c>
      <c r="E103" s="130"/>
      <c r="F103" s="130"/>
      <c r="G103" s="130"/>
      <c r="H103" s="130"/>
      <c r="I103" s="130"/>
      <c r="J103" s="131">
        <f>J145</f>
        <v>0</v>
      </c>
      <c r="L103" s="128"/>
    </row>
    <row r="104" spans="1:47" s="9" customFormat="1" ht="24.95" hidden="1" customHeight="1">
      <c r="B104" s="124"/>
      <c r="D104" s="125" t="s">
        <v>112</v>
      </c>
      <c r="E104" s="126"/>
      <c r="F104" s="126"/>
      <c r="G104" s="126"/>
      <c r="H104" s="126"/>
      <c r="I104" s="126"/>
      <c r="J104" s="127">
        <f>J151</f>
        <v>0</v>
      </c>
      <c r="L104" s="124"/>
    </row>
    <row r="105" spans="1:47" s="10" customFormat="1" ht="19.899999999999999" hidden="1" customHeight="1">
      <c r="B105" s="128"/>
      <c r="D105" s="129" t="s">
        <v>672</v>
      </c>
      <c r="E105" s="130"/>
      <c r="F105" s="130"/>
      <c r="G105" s="130"/>
      <c r="H105" s="130"/>
      <c r="I105" s="130"/>
      <c r="J105" s="131">
        <f>J152</f>
        <v>0</v>
      </c>
      <c r="L105" s="128"/>
    </row>
    <row r="106" spans="1:47" s="10" customFormat="1" ht="19.899999999999999" hidden="1" customHeight="1">
      <c r="B106" s="128"/>
      <c r="D106" s="129" t="s">
        <v>673</v>
      </c>
      <c r="E106" s="130"/>
      <c r="F106" s="130"/>
      <c r="G106" s="130"/>
      <c r="H106" s="130"/>
      <c r="I106" s="130"/>
      <c r="J106" s="131">
        <f>J156</f>
        <v>0</v>
      </c>
      <c r="L106" s="128"/>
    </row>
    <row r="107" spans="1:47" s="2" customFormat="1" ht="21.75" hidden="1" customHeight="1">
      <c r="A107" s="33"/>
      <c r="B107" s="34"/>
      <c r="C107" s="33"/>
      <c r="D107" s="33"/>
      <c r="E107" s="33"/>
      <c r="F107" s="33"/>
      <c r="G107" s="33"/>
      <c r="H107" s="33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47" s="2" customFormat="1" ht="6.95" hidden="1" customHeight="1">
      <c r="A108" s="33"/>
      <c r="B108" s="51"/>
      <c r="C108" s="52"/>
      <c r="D108" s="52"/>
      <c r="E108" s="52"/>
      <c r="F108" s="52"/>
      <c r="G108" s="52"/>
      <c r="H108" s="52"/>
      <c r="I108" s="52"/>
      <c r="J108" s="52"/>
      <c r="K108" s="52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47" hidden="1"/>
    <row r="110" spans="1:47" hidden="1"/>
    <row r="111" spans="1:47" hidden="1"/>
    <row r="112" spans="1:47" s="2" customFormat="1" ht="6.95" customHeight="1">
      <c r="A112" s="33"/>
      <c r="B112" s="53"/>
      <c r="C112" s="54"/>
      <c r="D112" s="54"/>
      <c r="E112" s="54"/>
      <c r="F112" s="54"/>
      <c r="G112" s="54"/>
      <c r="H112" s="54"/>
      <c r="I112" s="54"/>
      <c r="J112" s="54"/>
      <c r="K112" s="54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3" s="2" customFormat="1" ht="24.95" customHeight="1">
      <c r="A113" s="33"/>
      <c r="B113" s="34"/>
      <c r="C113" s="22" t="s">
        <v>124</v>
      </c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3" s="2" customFormat="1" ht="6.95" customHeight="1">
      <c r="A114" s="33"/>
      <c r="B114" s="34"/>
      <c r="C114" s="33"/>
      <c r="D114" s="33"/>
      <c r="E114" s="33"/>
      <c r="F114" s="33"/>
      <c r="G114" s="33"/>
      <c r="H114" s="33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3" s="2" customFormat="1" ht="12" customHeight="1">
      <c r="A115" s="33"/>
      <c r="B115" s="34"/>
      <c r="C115" s="28" t="s">
        <v>13</v>
      </c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3" s="2" customFormat="1" ht="16.5" customHeight="1">
      <c r="A116" s="33"/>
      <c r="B116" s="34"/>
      <c r="C116" s="33"/>
      <c r="D116" s="33"/>
      <c r="E116" s="267" t="str">
        <f>E7</f>
        <v>Cintorín Dolné Krškany - rozšírenie - aktualizácia</v>
      </c>
      <c r="F116" s="268"/>
      <c r="G116" s="268"/>
      <c r="H116" s="268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3" s="1" customFormat="1" ht="12" customHeight="1">
      <c r="B117" s="21"/>
      <c r="C117" s="28" t="s">
        <v>96</v>
      </c>
      <c r="L117" s="21"/>
    </row>
    <row r="118" spans="1:63" s="2" customFormat="1" ht="16.5" customHeight="1">
      <c r="A118" s="33"/>
      <c r="B118" s="34"/>
      <c r="C118" s="33"/>
      <c r="D118" s="33"/>
      <c r="E118" s="267" t="s">
        <v>97</v>
      </c>
      <c r="F118" s="266"/>
      <c r="G118" s="266"/>
      <c r="H118" s="266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3" s="2" customFormat="1" ht="12" customHeight="1">
      <c r="A119" s="33"/>
      <c r="B119" s="34"/>
      <c r="C119" s="28" t="s">
        <v>98</v>
      </c>
      <c r="D119" s="33"/>
      <c r="E119" s="33"/>
      <c r="F119" s="33"/>
      <c r="G119" s="33"/>
      <c r="H119" s="33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3" s="2" customFormat="1" ht="16.5" customHeight="1">
      <c r="A120" s="33"/>
      <c r="B120" s="34"/>
      <c r="C120" s="33"/>
      <c r="D120" s="33"/>
      <c r="E120" s="245" t="str">
        <f>E11</f>
        <v xml:space="preserve">002 - Zdravotechnika </v>
      </c>
      <c r="F120" s="266"/>
      <c r="G120" s="266"/>
      <c r="H120" s="266"/>
      <c r="I120" s="33"/>
      <c r="J120" s="33"/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3" s="2" customFormat="1" ht="6.95" customHeight="1">
      <c r="A121" s="33"/>
      <c r="B121" s="34"/>
      <c r="C121" s="33"/>
      <c r="D121" s="33"/>
      <c r="E121" s="33"/>
      <c r="F121" s="33"/>
      <c r="G121" s="33"/>
      <c r="H121" s="33"/>
      <c r="I121" s="33"/>
      <c r="J121" s="33"/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3" s="2" customFormat="1" ht="12" customHeight="1">
      <c r="A122" s="33"/>
      <c r="B122" s="34"/>
      <c r="C122" s="28" t="s">
        <v>17</v>
      </c>
      <c r="D122" s="33"/>
      <c r="E122" s="33"/>
      <c r="F122" s="26" t="str">
        <f>F14</f>
        <v>Nitra, k.ú. Dolné Krškany</v>
      </c>
      <c r="G122" s="33"/>
      <c r="H122" s="33"/>
      <c r="I122" s="28" t="s">
        <v>19</v>
      </c>
      <c r="J122" s="59" t="str">
        <f>IF(J14="","",J14)</f>
        <v>17. 5. 2022</v>
      </c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3" s="2" customFormat="1" ht="6.95" customHeight="1">
      <c r="A123" s="33"/>
      <c r="B123" s="34"/>
      <c r="C123" s="33"/>
      <c r="D123" s="33"/>
      <c r="E123" s="33"/>
      <c r="F123" s="33"/>
      <c r="G123" s="33"/>
      <c r="H123" s="33"/>
      <c r="I123" s="33"/>
      <c r="J123" s="33"/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3" s="2" customFormat="1" ht="25.7" customHeight="1">
      <c r="A124" s="33"/>
      <c r="B124" s="34"/>
      <c r="C124" s="28" t="s">
        <v>21</v>
      </c>
      <c r="D124" s="33"/>
      <c r="E124" s="33"/>
      <c r="F124" s="26" t="str">
        <f>E17</f>
        <v>Mesto Nitra, Štefánikova tr.60/80, 950 06 Nitra</v>
      </c>
      <c r="G124" s="33"/>
      <c r="H124" s="33"/>
      <c r="I124" s="28" t="s">
        <v>27</v>
      </c>
      <c r="J124" s="31" t="str">
        <f>E23</f>
        <v>A+D Projekta, s.r.o, Nitra</v>
      </c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63" s="2" customFormat="1" ht="15.2" customHeight="1">
      <c r="A125" s="33"/>
      <c r="B125" s="34"/>
      <c r="C125" s="28" t="s">
        <v>25</v>
      </c>
      <c r="D125" s="33"/>
      <c r="E125" s="33"/>
      <c r="F125" s="26" t="str">
        <f>IF(E20="","",E20)</f>
        <v>Vyplň údaj</v>
      </c>
      <c r="G125" s="33"/>
      <c r="H125" s="33"/>
      <c r="I125" s="28" t="s">
        <v>31</v>
      </c>
      <c r="J125" s="31" t="str">
        <f>E26</f>
        <v xml:space="preserve"> </v>
      </c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63" s="2" customFormat="1" ht="10.35" customHeight="1">
      <c r="A126" s="33"/>
      <c r="B126" s="34"/>
      <c r="C126" s="33"/>
      <c r="D126" s="33"/>
      <c r="E126" s="33"/>
      <c r="F126" s="33"/>
      <c r="G126" s="33"/>
      <c r="H126" s="33"/>
      <c r="I126" s="33"/>
      <c r="J126" s="33"/>
      <c r="K126" s="33"/>
      <c r="L126" s="46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63" s="11" customFormat="1" ht="29.25" customHeight="1">
      <c r="A127" s="132"/>
      <c r="B127" s="133"/>
      <c r="C127" s="134" t="s">
        <v>125</v>
      </c>
      <c r="D127" s="135" t="s">
        <v>59</v>
      </c>
      <c r="E127" s="135" t="s">
        <v>55</v>
      </c>
      <c r="F127" s="135" t="s">
        <v>56</v>
      </c>
      <c r="G127" s="135" t="s">
        <v>126</v>
      </c>
      <c r="H127" s="135" t="s">
        <v>127</v>
      </c>
      <c r="I127" s="135" t="s">
        <v>128</v>
      </c>
      <c r="J127" s="136" t="s">
        <v>102</v>
      </c>
      <c r="K127" s="137" t="s">
        <v>129</v>
      </c>
      <c r="L127" s="138"/>
      <c r="M127" s="66" t="s">
        <v>1</v>
      </c>
      <c r="N127" s="67" t="s">
        <v>38</v>
      </c>
      <c r="O127" s="67" t="s">
        <v>130</v>
      </c>
      <c r="P127" s="67" t="s">
        <v>131</v>
      </c>
      <c r="Q127" s="67" t="s">
        <v>132</v>
      </c>
      <c r="R127" s="67" t="s">
        <v>133</v>
      </c>
      <c r="S127" s="67" t="s">
        <v>134</v>
      </c>
      <c r="T127" s="68" t="s">
        <v>135</v>
      </c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</row>
    <row r="128" spans="1:63" s="2" customFormat="1" ht="22.9" customHeight="1">
      <c r="A128" s="33"/>
      <c r="B128" s="34"/>
      <c r="C128" s="73" t="s">
        <v>103</v>
      </c>
      <c r="D128" s="33"/>
      <c r="E128" s="33"/>
      <c r="F128" s="33"/>
      <c r="G128" s="33"/>
      <c r="H128" s="33"/>
      <c r="I128" s="33"/>
      <c r="J128" s="139">
        <f>BK128</f>
        <v>0</v>
      </c>
      <c r="K128" s="33"/>
      <c r="L128" s="34"/>
      <c r="M128" s="69"/>
      <c r="N128" s="60"/>
      <c r="O128" s="70"/>
      <c r="P128" s="140">
        <f>P129+P151</f>
        <v>0</v>
      </c>
      <c r="Q128" s="70"/>
      <c r="R128" s="140">
        <f>R129+R151</f>
        <v>0</v>
      </c>
      <c r="S128" s="70"/>
      <c r="T128" s="141">
        <f>T129+T151</f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T128" s="18" t="s">
        <v>73</v>
      </c>
      <c r="AU128" s="18" t="s">
        <v>104</v>
      </c>
      <c r="BK128" s="142">
        <f>BK129+BK151</f>
        <v>0</v>
      </c>
    </row>
    <row r="129" spans="1:65" s="12" customFormat="1" ht="25.9" customHeight="1">
      <c r="B129" s="143"/>
      <c r="D129" s="144" t="s">
        <v>73</v>
      </c>
      <c r="E129" s="145" t="s">
        <v>136</v>
      </c>
      <c r="F129" s="145" t="s">
        <v>137</v>
      </c>
      <c r="I129" s="146"/>
      <c r="J129" s="147">
        <f>BK129</f>
        <v>0</v>
      </c>
      <c r="L129" s="143"/>
      <c r="M129" s="148"/>
      <c r="N129" s="149"/>
      <c r="O129" s="149"/>
      <c r="P129" s="150">
        <f>P130+P140+P143+P145</f>
        <v>0</v>
      </c>
      <c r="Q129" s="149"/>
      <c r="R129" s="150">
        <f>R130+R140+R143+R145</f>
        <v>0</v>
      </c>
      <c r="S129" s="149"/>
      <c r="T129" s="151">
        <f>T130+T140+T143+T145</f>
        <v>0</v>
      </c>
      <c r="AR129" s="144" t="s">
        <v>81</v>
      </c>
      <c r="AT129" s="152" t="s">
        <v>73</v>
      </c>
      <c r="AU129" s="152" t="s">
        <v>74</v>
      </c>
      <c r="AY129" s="144" t="s">
        <v>138</v>
      </c>
      <c r="BK129" s="153">
        <f>BK130+BK140+BK143+BK145</f>
        <v>0</v>
      </c>
    </row>
    <row r="130" spans="1:65" s="12" customFormat="1" ht="22.9" customHeight="1">
      <c r="B130" s="143"/>
      <c r="D130" s="144" t="s">
        <v>73</v>
      </c>
      <c r="E130" s="154" t="s">
        <v>81</v>
      </c>
      <c r="F130" s="154" t="s">
        <v>139</v>
      </c>
      <c r="I130" s="146"/>
      <c r="J130" s="155">
        <f>BK130</f>
        <v>0</v>
      </c>
      <c r="L130" s="143"/>
      <c r="M130" s="148"/>
      <c r="N130" s="149"/>
      <c r="O130" s="149"/>
      <c r="P130" s="150">
        <f>SUM(P131:P139)</f>
        <v>0</v>
      </c>
      <c r="Q130" s="149"/>
      <c r="R130" s="150">
        <f>SUM(R131:R139)</f>
        <v>0</v>
      </c>
      <c r="S130" s="149"/>
      <c r="T130" s="151">
        <f>SUM(T131:T139)</f>
        <v>0</v>
      </c>
      <c r="AR130" s="144" t="s">
        <v>81</v>
      </c>
      <c r="AT130" s="152" t="s">
        <v>73</v>
      </c>
      <c r="AU130" s="152" t="s">
        <v>81</v>
      </c>
      <c r="AY130" s="144" t="s">
        <v>138</v>
      </c>
      <c r="BK130" s="153">
        <f>SUM(BK131:BK139)</f>
        <v>0</v>
      </c>
    </row>
    <row r="131" spans="1:65" s="2" customFormat="1" ht="24.2" customHeight="1">
      <c r="A131" s="33"/>
      <c r="B131" s="156"/>
      <c r="C131" s="157" t="s">
        <v>81</v>
      </c>
      <c r="D131" s="157" t="s">
        <v>140</v>
      </c>
      <c r="E131" s="158" t="s">
        <v>674</v>
      </c>
      <c r="F131" s="159" t="s">
        <v>675</v>
      </c>
      <c r="G131" s="160" t="s">
        <v>143</v>
      </c>
      <c r="H131" s="161">
        <v>5.2</v>
      </c>
      <c r="I131" s="162"/>
      <c r="J131" s="161">
        <f t="shared" ref="J131:J139" si="0">ROUND(I131*H131,3)</f>
        <v>0</v>
      </c>
      <c r="K131" s="163"/>
      <c r="L131" s="34"/>
      <c r="M131" s="164" t="s">
        <v>1</v>
      </c>
      <c r="N131" s="165" t="s">
        <v>40</v>
      </c>
      <c r="O131" s="62"/>
      <c r="P131" s="166">
        <f t="shared" ref="P131:P139" si="1">O131*H131</f>
        <v>0</v>
      </c>
      <c r="Q131" s="166">
        <v>0</v>
      </c>
      <c r="R131" s="166">
        <f t="shared" ref="R131:R139" si="2">Q131*H131</f>
        <v>0</v>
      </c>
      <c r="S131" s="166">
        <v>0</v>
      </c>
      <c r="T131" s="167">
        <f t="shared" ref="T131:T139" si="3"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144</v>
      </c>
      <c r="AT131" s="168" t="s">
        <v>140</v>
      </c>
      <c r="AU131" s="168" t="s">
        <v>87</v>
      </c>
      <c r="AY131" s="18" t="s">
        <v>138</v>
      </c>
      <c r="BE131" s="169">
        <f t="shared" ref="BE131:BE139" si="4">IF(N131="základná",J131,0)</f>
        <v>0</v>
      </c>
      <c r="BF131" s="169">
        <f t="shared" ref="BF131:BF139" si="5">IF(N131="znížená",J131,0)</f>
        <v>0</v>
      </c>
      <c r="BG131" s="169">
        <f t="shared" ref="BG131:BG139" si="6">IF(N131="zákl. prenesená",J131,0)</f>
        <v>0</v>
      </c>
      <c r="BH131" s="169">
        <f t="shared" ref="BH131:BH139" si="7">IF(N131="zníž. prenesená",J131,0)</f>
        <v>0</v>
      </c>
      <c r="BI131" s="169">
        <f t="shared" ref="BI131:BI139" si="8">IF(N131="nulová",J131,0)</f>
        <v>0</v>
      </c>
      <c r="BJ131" s="18" t="s">
        <v>87</v>
      </c>
      <c r="BK131" s="170">
        <f t="shared" ref="BK131:BK139" si="9">ROUND(I131*H131,3)</f>
        <v>0</v>
      </c>
      <c r="BL131" s="18" t="s">
        <v>144</v>
      </c>
      <c r="BM131" s="168" t="s">
        <v>87</v>
      </c>
    </row>
    <row r="132" spans="1:65" s="2" customFormat="1" ht="37.9" customHeight="1">
      <c r="A132" s="33"/>
      <c r="B132" s="156"/>
      <c r="C132" s="157" t="s">
        <v>87</v>
      </c>
      <c r="D132" s="157" t="s">
        <v>140</v>
      </c>
      <c r="E132" s="158" t="s">
        <v>676</v>
      </c>
      <c r="F132" s="159" t="s">
        <v>677</v>
      </c>
      <c r="G132" s="160" t="s">
        <v>143</v>
      </c>
      <c r="H132" s="161">
        <v>5.2</v>
      </c>
      <c r="I132" s="162"/>
      <c r="J132" s="161">
        <f t="shared" si="0"/>
        <v>0</v>
      </c>
      <c r="K132" s="163"/>
      <c r="L132" s="34"/>
      <c r="M132" s="164" t="s">
        <v>1</v>
      </c>
      <c r="N132" s="165" t="s">
        <v>40</v>
      </c>
      <c r="O132" s="62"/>
      <c r="P132" s="166">
        <f t="shared" si="1"/>
        <v>0</v>
      </c>
      <c r="Q132" s="166">
        <v>0</v>
      </c>
      <c r="R132" s="166">
        <f t="shared" si="2"/>
        <v>0</v>
      </c>
      <c r="S132" s="166">
        <v>0</v>
      </c>
      <c r="T132" s="167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144</v>
      </c>
      <c r="AT132" s="168" t="s">
        <v>140</v>
      </c>
      <c r="AU132" s="168" t="s">
        <v>87</v>
      </c>
      <c r="AY132" s="18" t="s">
        <v>138</v>
      </c>
      <c r="BE132" s="169">
        <f t="shared" si="4"/>
        <v>0</v>
      </c>
      <c r="BF132" s="169">
        <f t="shared" si="5"/>
        <v>0</v>
      </c>
      <c r="BG132" s="169">
        <f t="shared" si="6"/>
        <v>0</v>
      </c>
      <c r="BH132" s="169">
        <f t="shared" si="7"/>
        <v>0</v>
      </c>
      <c r="BI132" s="169">
        <f t="shared" si="8"/>
        <v>0</v>
      </c>
      <c r="BJ132" s="18" t="s">
        <v>87</v>
      </c>
      <c r="BK132" s="170">
        <f t="shared" si="9"/>
        <v>0</v>
      </c>
      <c r="BL132" s="18" t="s">
        <v>144</v>
      </c>
      <c r="BM132" s="168" t="s">
        <v>144</v>
      </c>
    </row>
    <row r="133" spans="1:65" s="2" customFormat="1" ht="21.75" customHeight="1">
      <c r="A133" s="33"/>
      <c r="B133" s="156"/>
      <c r="C133" s="157" t="s">
        <v>156</v>
      </c>
      <c r="D133" s="157" t="s">
        <v>140</v>
      </c>
      <c r="E133" s="158" t="s">
        <v>678</v>
      </c>
      <c r="F133" s="159" t="s">
        <v>679</v>
      </c>
      <c r="G133" s="160" t="s">
        <v>143</v>
      </c>
      <c r="H133" s="161">
        <v>1.8</v>
      </c>
      <c r="I133" s="162"/>
      <c r="J133" s="161">
        <f t="shared" si="0"/>
        <v>0</v>
      </c>
      <c r="K133" s="163"/>
      <c r="L133" s="34"/>
      <c r="M133" s="164" t="s">
        <v>1</v>
      </c>
      <c r="N133" s="165" t="s">
        <v>40</v>
      </c>
      <c r="O133" s="62"/>
      <c r="P133" s="166">
        <f t="shared" si="1"/>
        <v>0</v>
      </c>
      <c r="Q133" s="166">
        <v>0</v>
      </c>
      <c r="R133" s="166">
        <f t="shared" si="2"/>
        <v>0</v>
      </c>
      <c r="S133" s="166">
        <v>0</v>
      </c>
      <c r="T133" s="167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8" t="s">
        <v>144</v>
      </c>
      <c r="AT133" s="168" t="s">
        <v>140</v>
      </c>
      <c r="AU133" s="168" t="s">
        <v>87</v>
      </c>
      <c r="AY133" s="18" t="s">
        <v>138</v>
      </c>
      <c r="BE133" s="169">
        <f t="shared" si="4"/>
        <v>0</v>
      </c>
      <c r="BF133" s="169">
        <f t="shared" si="5"/>
        <v>0</v>
      </c>
      <c r="BG133" s="169">
        <f t="shared" si="6"/>
        <v>0</v>
      </c>
      <c r="BH133" s="169">
        <f t="shared" si="7"/>
        <v>0</v>
      </c>
      <c r="BI133" s="169">
        <f t="shared" si="8"/>
        <v>0</v>
      </c>
      <c r="BJ133" s="18" t="s">
        <v>87</v>
      </c>
      <c r="BK133" s="170">
        <f t="shared" si="9"/>
        <v>0</v>
      </c>
      <c r="BL133" s="18" t="s">
        <v>144</v>
      </c>
      <c r="BM133" s="168" t="s">
        <v>159</v>
      </c>
    </row>
    <row r="134" spans="1:65" s="2" customFormat="1" ht="16.5" customHeight="1">
      <c r="A134" s="33"/>
      <c r="B134" s="156"/>
      <c r="C134" s="157" t="s">
        <v>144</v>
      </c>
      <c r="D134" s="157" t="s">
        <v>140</v>
      </c>
      <c r="E134" s="158" t="s">
        <v>680</v>
      </c>
      <c r="F134" s="159" t="s">
        <v>681</v>
      </c>
      <c r="G134" s="160" t="s">
        <v>143</v>
      </c>
      <c r="H134" s="161">
        <v>1.8</v>
      </c>
      <c r="I134" s="162"/>
      <c r="J134" s="161">
        <f t="shared" si="0"/>
        <v>0</v>
      </c>
      <c r="K134" s="163"/>
      <c r="L134" s="34"/>
      <c r="M134" s="164" t="s">
        <v>1</v>
      </c>
      <c r="N134" s="165" t="s">
        <v>40</v>
      </c>
      <c r="O134" s="62"/>
      <c r="P134" s="166">
        <f t="shared" si="1"/>
        <v>0</v>
      </c>
      <c r="Q134" s="166">
        <v>0</v>
      </c>
      <c r="R134" s="166">
        <f t="shared" si="2"/>
        <v>0</v>
      </c>
      <c r="S134" s="166">
        <v>0</v>
      </c>
      <c r="T134" s="167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144</v>
      </c>
      <c r="AT134" s="168" t="s">
        <v>140</v>
      </c>
      <c r="AU134" s="168" t="s">
        <v>87</v>
      </c>
      <c r="AY134" s="18" t="s">
        <v>138</v>
      </c>
      <c r="BE134" s="169">
        <f t="shared" si="4"/>
        <v>0</v>
      </c>
      <c r="BF134" s="169">
        <f t="shared" si="5"/>
        <v>0</v>
      </c>
      <c r="BG134" s="169">
        <f t="shared" si="6"/>
        <v>0</v>
      </c>
      <c r="BH134" s="169">
        <f t="shared" si="7"/>
        <v>0</v>
      </c>
      <c r="BI134" s="169">
        <f t="shared" si="8"/>
        <v>0</v>
      </c>
      <c r="BJ134" s="18" t="s">
        <v>87</v>
      </c>
      <c r="BK134" s="170">
        <f t="shared" si="9"/>
        <v>0</v>
      </c>
      <c r="BL134" s="18" t="s">
        <v>144</v>
      </c>
      <c r="BM134" s="168" t="s">
        <v>168</v>
      </c>
    </row>
    <row r="135" spans="1:65" s="2" customFormat="1" ht="16.5" customHeight="1">
      <c r="A135" s="33"/>
      <c r="B135" s="156"/>
      <c r="C135" s="203" t="s">
        <v>169</v>
      </c>
      <c r="D135" s="203" t="s">
        <v>355</v>
      </c>
      <c r="E135" s="204" t="s">
        <v>682</v>
      </c>
      <c r="F135" s="205" t="s">
        <v>683</v>
      </c>
      <c r="G135" s="206" t="s">
        <v>185</v>
      </c>
      <c r="H135" s="207">
        <v>1.8</v>
      </c>
      <c r="I135" s="208"/>
      <c r="J135" s="207">
        <f t="shared" si="0"/>
        <v>0</v>
      </c>
      <c r="K135" s="209"/>
      <c r="L135" s="210"/>
      <c r="M135" s="211" t="s">
        <v>1</v>
      </c>
      <c r="N135" s="212" t="s">
        <v>40</v>
      </c>
      <c r="O135" s="62"/>
      <c r="P135" s="166">
        <f t="shared" si="1"/>
        <v>0</v>
      </c>
      <c r="Q135" s="166">
        <v>0</v>
      </c>
      <c r="R135" s="166">
        <f t="shared" si="2"/>
        <v>0</v>
      </c>
      <c r="S135" s="166">
        <v>0</v>
      </c>
      <c r="T135" s="167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168</v>
      </c>
      <c r="AT135" s="168" t="s">
        <v>355</v>
      </c>
      <c r="AU135" s="168" t="s">
        <v>87</v>
      </c>
      <c r="AY135" s="18" t="s">
        <v>138</v>
      </c>
      <c r="BE135" s="169">
        <f t="shared" si="4"/>
        <v>0</v>
      </c>
      <c r="BF135" s="169">
        <f t="shared" si="5"/>
        <v>0</v>
      </c>
      <c r="BG135" s="169">
        <f t="shared" si="6"/>
        <v>0</v>
      </c>
      <c r="BH135" s="169">
        <f t="shared" si="7"/>
        <v>0</v>
      </c>
      <c r="BI135" s="169">
        <f t="shared" si="8"/>
        <v>0</v>
      </c>
      <c r="BJ135" s="18" t="s">
        <v>87</v>
      </c>
      <c r="BK135" s="170">
        <f t="shared" si="9"/>
        <v>0</v>
      </c>
      <c r="BL135" s="18" t="s">
        <v>144</v>
      </c>
      <c r="BM135" s="168" t="s">
        <v>172</v>
      </c>
    </row>
    <row r="136" spans="1:65" s="2" customFormat="1" ht="24.2" customHeight="1">
      <c r="A136" s="33"/>
      <c r="B136" s="156"/>
      <c r="C136" s="157" t="s">
        <v>159</v>
      </c>
      <c r="D136" s="157" t="s">
        <v>140</v>
      </c>
      <c r="E136" s="158" t="s">
        <v>684</v>
      </c>
      <c r="F136" s="159" t="s">
        <v>685</v>
      </c>
      <c r="G136" s="160" t="s">
        <v>143</v>
      </c>
      <c r="H136" s="161">
        <v>3.4</v>
      </c>
      <c r="I136" s="162"/>
      <c r="J136" s="161">
        <f t="shared" si="0"/>
        <v>0</v>
      </c>
      <c r="K136" s="163"/>
      <c r="L136" s="34"/>
      <c r="M136" s="164" t="s">
        <v>1</v>
      </c>
      <c r="N136" s="165" t="s">
        <v>40</v>
      </c>
      <c r="O136" s="62"/>
      <c r="P136" s="166">
        <f t="shared" si="1"/>
        <v>0</v>
      </c>
      <c r="Q136" s="166">
        <v>0</v>
      </c>
      <c r="R136" s="166">
        <f t="shared" si="2"/>
        <v>0</v>
      </c>
      <c r="S136" s="166">
        <v>0</v>
      </c>
      <c r="T136" s="167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144</v>
      </c>
      <c r="AT136" s="168" t="s">
        <v>140</v>
      </c>
      <c r="AU136" s="168" t="s">
        <v>87</v>
      </c>
      <c r="AY136" s="18" t="s">
        <v>138</v>
      </c>
      <c r="BE136" s="169">
        <f t="shared" si="4"/>
        <v>0</v>
      </c>
      <c r="BF136" s="169">
        <f t="shared" si="5"/>
        <v>0</v>
      </c>
      <c r="BG136" s="169">
        <f t="shared" si="6"/>
        <v>0</v>
      </c>
      <c r="BH136" s="169">
        <f t="shared" si="7"/>
        <v>0</v>
      </c>
      <c r="BI136" s="169">
        <f t="shared" si="8"/>
        <v>0</v>
      </c>
      <c r="BJ136" s="18" t="s">
        <v>87</v>
      </c>
      <c r="BK136" s="170">
        <f t="shared" si="9"/>
        <v>0</v>
      </c>
      <c r="BL136" s="18" t="s">
        <v>144</v>
      </c>
      <c r="BM136" s="168" t="s">
        <v>177</v>
      </c>
    </row>
    <row r="137" spans="1:65" s="2" customFormat="1" ht="24.2" customHeight="1">
      <c r="A137" s="33"/>
      <c r="B137" s="156"/>
      <c r="C137" s="157" t="s">
        <v>178</v>
      </c>
      <c r="D137" s="157" t="s">
        <v>140</v>
      </c>
      <c r="E137" s="158" t="s">
        <v>686</v>
      </c>
      <c r="F137" s="159" t="s">
        <v>687</v>
      </c>
      <c r="G137" s="160" t="s">
        <v>143</v>
      </c>
      <c r="H137" s="161">
        <v>1.2</v>
      </c>
      <c r="I137" s="162"/>
      <c r="J137" s="161">
        <f t="shared" si="0"/>
        <v>0</v>
      </c>
      <c r="K137" s="163"/>
      <c r="L137" s="34"/>
      <c r="M137" s="164" t="s">
        <v>1</v>
      </c>
      <c r="N137" s="165" t="s">
        <v>40</v>
      </c>
      <c r="O137" s="62"/>
      <c r="P137" s="166">
        <f t="shared" si="1"/>
        <v>0</v>
      </c>
      <c r="Q137" s="166">
        <v>0</v>
      </c>
      <c r="R137" s="166">
        <f t="shared" si="2"/>
        <v>0</v>
      </c>
      <c r="S137" s="166">
        <v>0</v>
      </c>
      <c r="T137" s="167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8" t="s">
        <v>144</v>
      </c>
      <c r="AT137" s="168" t="s">
        <v>140</v>
      </c>
      <c r="AU137" s="168" t="s">
        <v>87</v>
      </c>
      <c r="AY137" s="18" t="s">
        <v>138</v>
      </c>
      <c r="BE137" s="169">
        <f t="shared" si="4"/>
        <v>0</v>
      </c>
      <c r="BF137" s="169">
        <f t="shared" si="5"/>
        <v>0</v>
      </c>
      <c r="BG137" s="169">
        <f t="shared" si="6"/>
        <v>0</v>
      </c>
      <c r="BH137" s="169">
        <f t="shared" si="7"/>
        <v>0</v>
      </c>
      <c r="BI137" s="169">
        <f t="shared" si="8"/>
        <v>0</v>
      </c>
      <c r="BJ137" s="18" t="s">
        <v>87</v>
      </c>
      <c r="BK137" s="170">
        <f t="shared" si="9"/>
        <v>0</v>
      </c>
      <c r="BL137" s="18" t="s">
        <v>144</v>
      </c>
      <c r="BM137" s="168" t="s">
        <v>181</v>
      </c>
    </row>
    <row r="138" spans="1:65" s="2" customFormat="1" ht="16.5" customHeight="1">
      <c r="A138" s="33"/>
      <c r="B138" s="156"/>
      <c r="C138" s="203" t="s">
        <v>168</v>
      </c>
      <c r="D138" s="203" t="s">
        <v>355</v>
      </c>
      <c r="E138" s="204" t="s">
        <v>688</v>
      </c>
      <c r="F138" s="205" t="s">
        <v>689</v>
      </c>
      <c r="G138" s="206" t="s">
        <v>185</v>
      </c>
      <c r="H138" s="207">
        <v>1.2</v>
      </c>
      <c r="I138" s="208"/>
      <c r="J138" s="207">
        <f t="shared" si="0"/>
        <v>0</v>
      </c>
      <c r="K138" s="209"/>
      <c r="L138" s="210"/>
      <c r="M138" s="211" t="s">
        <v>1</v>
      </c>
      <c r="N138" s="212" t="s">
        <v>40</v>
      </c>
      <c r="O138" s="62"/>
      <c r="P138" s="166">
        <f t="shared" si="1"/>
        <v>0</v>
      </c>
      <c r="Q138" s="166">
        <v>0</v>
      </c>
      <c r="R138" s="166">
        <f t="shared" si="2"/>
        <v>0</v>
      </c>
      <c r="S138" s="166">
        <v>0</v>
      </c>
      <c r="T138" s="167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168</v>
      </c>
      <c r="AT138" s="168" t="s">
        <v>355</v>
      </c>
      <c r="AU138" s="168" t="s">
        <v>87</v>
      </c>
      <c r="AY138" s="18" t="s">
        <v>138</v>
      </c>
      <c r="BE138" s="169">
        <f t="shared" si="4"/>
        <v>0</v>
      </c>
      <c r="BF138" s="169">
        <f t="shared" si="5"/>
        <v>0</v>
      </c>
      <c r="BG138" s="169">
        <f t="shared" si="6"/>
        <v>0</v>
      </c>
      <c r="BH138" s="169">
        <f t="shared" si="7"/>
        <v>0</v>
      </c>
      <c r="BI138" s="169">
        <f t="shared" si="8"/>
        <v>0</v>
      </c>
      <c r="BJ138" s="18" t="s">
        <v>87</v>
      </c>
      <c r="BK138" s="170">
        <f t="shared" si="9"/>
        <v>0</v>
      </c>
      <c r="BL138" s="18" t="s">
        <v>144</v>
      </c>
      <c r="BM138" s="168" t="s">
        <v>411</v>
      </c>
    </row>
    <row r="139" spans="1:65" s="2" customFormat="1" ht="16.5" customHeight="1">
      <c r="A139" s="33"/>
      <c r="B139" s="156"/>
      <c r="C139" s="157" t="s">
        <v>182</v>
      </c>
      <c r="D139" s="157" t="s">
        <v>140</v>
      </c>
      <c r="E139" s="158" t="s">
        <v>690</v>
      </c>
      <c r="F139" s="159" t="s">
        <v>691</v>
      </c>
      <c r="G139" s="160" t="s">
        <v>143</v>
      </c>
      <c r="H139" s="161">
        <v>1.2</v>
      </c>
      <c r="I139" s="162"/>
      <c r="J139" s="161">
        <f t="shared" si="0"/>
        <v>0</v>
      </c>
      <c r="K139" s="163"/>
      <c r="L139" s="34"/>
      <c r="M139" s="164" t="s">
        <v>1</v>
      </c>
      <c r="N139" s="165" t="s">
        <v>40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144</v>
      </c>
      <c r="AT139" s="168" t="s">
        <v>140</v>
      </c>
      <c r="AU139" s="168" t="s">
        <v>87</v>
      </c>
      <c r="AY139" s="18" t="s">
        <v>138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87</v>
      </c>
      <c r="BK139" s="170">
        <f t="shared" si="9"/>
        <v>0</v>
      </c>
      <c r="BL139" s="18" t="s">
        <v>144</v>
      </c>
      <c r="BM139" s="168" t="s">
        <v>186</v>
      </c>
    </row>
    <row r="140" spans="1:65" s="12" customFormat="1" ht="22.9" customHeight="1">
      <c r="B140" s="143"/>
      <c r="D140" s="144" t="s">
        <v>73</v>
      </c>
      <c r="E140" s="154" t="s">
        <v>87</v>
      </c>
      <c r="F140" s="154" t="s">
        <v>193</v>
      </c>
      <c r="I140" s="146"/>
      <c r="J140" s="155">
        <f>BK140</f>
        <v>0</v>
      </c>
      <c r="L140" s="143"/>
      <c r="M140" s="148"/>
      <c r="N140" s="149"/>
      <c r="O140" s="149"/>
      <c r="P140" s="150">
        <f>SUM(P141:P142)</f>
        <v>0</v>
      </c>
      <c r="Q140" s="149"/>
      <c r="R140" s="150">
        <f>SUM(R141:R142)</f>
        <v>0</v>
      </c>
      <c r="S140" s="149"/>
      <c r="T140" s="151">
        <f>SUM(T141:T142)</f>
        <v>0</v>
      </c>
      <c r="AR140" s="144" t="s">
        <v>81</v>
      </c>
      <c r="AT140" s="152" t="s">
        <v>73</v>
      </c>
      <c r="AU140" s="152" t="s">
        <v>81</v>
      </c>
      <c r="AY140" s="144" t="s">
        <v>138</v>
      </c>
      <c r="BK140" s="153">
        <f>SUM(BK141:BK142)</f>
        <v>0</v>
      </c>
    </row>
    <row r="141" spans="1:65" s="2" customFormat="1" ht="24.2" customHeight="1">
      <c r="A141" s="33"/>
      <c r="B141" s="156"/>
      <c r="C141" s="157" t="s">
        <v>172</v>
      </c>
      <c r="D141" s="157" t="s">
        <v>140</v>
      </c>
      <c r="E141" s="158" t="s">
        <v>692</v>
      </c>
      <c r="F141" s="159" t="s">
        <v>693</v>
      </c>
      <c r="G141" s="160" t="s">
        <v>143</v>
      </c>
      <c r="H141" s="161">
        <v>1.38</v>
      </c>
      <c r="I141" s="162"/>
      <c r="J141" s="161">
        <f>ROUND(I141*H141,3)</f>
        <v>0</v>
      </c>
      <c r="K141" s="163"/>
      <c r="L141" s="34"/>
      <c r="M141" s="164" t="s">
        <v>1</v>
      </c>
      <c r="N141" s="165" t="s">
        <v>40</v>
      </c>
      <c r="O141" s="62"/>
      <c r="P141" s="166">
        <f>O141*H141</f>
        <v>0</v>
      </c>
      <c r="Q141" s="166">
        <v>0</v>
      </c>
      <c r="R141" s="166">
        <f>Q141*H141</f>
        <v>0</v>
      </c>
      <c r="S141" s="166">
        <v>0</v>
      </c>
      <c r="T141" s="167">
        <f>S141*H141</f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144</v>
      </c>
      <c r="AT141" s="168" t="s">
        <v>140</v>
      </c>
      <c r="AU141" s="168" t="s">
        <v>87</v>
      </c>
      <c r="AY141" s="18" t="s">
        <v>138</v>
      </c>
      <c r="BE141" s="169">
        <f>IF(N141="základná",J141,0)</f>
        <v>0</v>
      </c>
      <c r="BF141" s="169">
        <f>IF(N141="znížená",J141,0)</f>
        <v>0</v>
      </c>
      <c r="BG141" s="169">
        <f>IF(N141="zákl. prenesená",J141,0)</f>
        <v>0</v>
      </c>
      <c r="BH141" s="169">
        <f>IF(N141="zníž. prenesená",J141,0)</f>
        <v>0</v>
      </c>
      <c r="BI141" s="169">
        <f>IF(N141="nulová",J141,0)</f>
        <v>0</v>
      </c>
      <c r="BJ141" s="18" t="s">
        <v>87</v>
      </c>
      <c r="BK141" s="170">
        <f>ROUND(I141*H141,3)</f>
        <v>0</v>
      </c>
      <c r="BL141" s="18" t="s">
        <v>144</v>
      </c>
      <c r="BM141" s="168" t="s">
        <v>7</v>
      </c>
    </row>
    <row r="142" spans="1:65" s="2" customFormat="1" ht="24.2" customHeight="1">
      <c r="A142" s="33"/>
      <c r="B142" s="156"/>
      <c r="C142" s="157" t="s">
        <v>694</v>
      </c>
      <c r="D142" s="157" t="s">
        <v>140</v>
      </c>
      <c r="E142" s="158" t="s">
        <v>695</v>
      </c>
      <c r="F142" s="159" t="s">
        <v>696</v>
      </c>
      <c r="G142" s="160" t="s">
        <v>189</v>
      </c>
      <c r="H142" s="161">
        <v>9.18</v>
      </c>
      <c r="I142" s="162"/>
      <c r="J142" s="161">
        <f>ROUND(I142*H142,3)</f>
        <v>0</v>
      </c>
      <c r="K142" s="163"/>
      <c r="L142" s="34"/>
      <c r="M142" s="164" t="s">
        <v>1</v>
      </c>
      <c r="N142" s="165" t="s">
        <v>40</v>
      </c>
      <c r="O142" s="62"/>
      <c r="P142" s="166">
        <f>O142*H142</f>
        <v>0</v>
      </c>
      <c r="Q142" s="166">
        <v>0</v>
      </c>
      <c r="R142" s="166">
        <f>Q142*H142</f>
        <v>0</v>
      </c>
      <c r="S142" s="166">
        <v>0</v>
      </c>
      <c r="T142" s="167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144</v>
      </c>
      <c r="AT142" s="168" t="s">
        <v>140</v>
      </c>
      <c r="AU142" s="168" t="s">
        <v>87</v>
      </c>
      <c r="AY142" s="18" t="s">
        <v>138</v>
      </c>
      <c r="BE142" s="169">
        <f>IF(N142="základná",J142,0)</f>
        <v>0</v>
      </c>
      <c r="BF142" s="169">
        <f>IF(N142="znížená",J142,0)</f>
        <v>0</v>
      </c>
      <c r="BG142" s="169">
        <f>IF(N142="zákl. prenesená",J142,0)</f>
        <v>0</v>
      </c>
      <c r="BH142" s="169">
        <f>IF(N142="zníž. prenesená",J142,0)</f>
        <v>0</v>
      </c>
      <c r="BI142" s="169">
        <f>IF(N142="nulová",J142,0)</f>
        <v>0</v>
      </c>
      <c r="BJ142" s="18" t="s">
        <v>87</v>
      </c>
      <c r="BK142" s="170">
        <f>ROUND(I142*H142,3)</f>
        <v>0</v>
      </c>
      <c r="BL142" s="18" t="s">
        <v>144</v>
      </c>
      <c r="BM142" s="168" t="s">
        <v>194</v>
      </c>
    </row>
    <row r="143" spans="1:65" s="12" customFormat="1" ht="22.9" customHeight="1">
      <c r="B143" s="143"/>
      <c r="D143" s="144" t="s">
        <v>73</v>
      </c>
      <c r="E143" s="154" t="s">
        <v>144</v>
      </c>
      <c r="F143" s="154" t="s">
        <v>300</v>
      </c>
      <c r="I143" s="146"/>
      <c r="J143" s="155">
        <f>BK143</f>
        <v>0</v>
      </c>
      <c r="L143" s="143"/>
      <c r="M143" s="148"/>
      <c r="N143" s="149"/>
      <c r="O143" s="149"/>
      <c r="P143" s="150">
        <f>P144</f>
        <v>0</v>
      </c>
      <c r="Q143" s="149"/>
      <c r="R143" s="150">
        <f>R144</f>
        <v>0</v>
      </c>
      <c r="S143" s="149"/>
      <c r="T143" s="151">
        <f>T144</f>
        <v>0</v>
      </c>
      <c r="AR143" s="144" t="s">
        <v>81</v>
      </c>
      <c r="AT143" s="152" t="s">
        <v>73</v>
      </c>
      <c r="AU143" s="152" t="s">
        <v>81</v>
      </c>
      <c r="AY143" s="144" t="s">
        <v>138</v>
      </c>
      <c r="BK143" s="153">
        <f>BK144</f>
        <v>0</v>
      </c>
    </row>
    <row r="144" spans="1:65" s="2" customFormat="1" ht="33" customHeight="1">
      <c r="A144" s="33"/>
      <c r="B144" s="156"/>
      <c r="C144" s="157" t="s">
        <v>177</v>
      </c>
      <c r="D144" s="157" t="s">
        <v>140</v>
      </c>
      <c r="E144" s="158" t="s">
        <v>697</v>
      </c>
      <c r="F144" s="159" t="s">
        <v>698</v>
      </c>
      <c r="G144" s="160" t="s">
        <v>143</v>
      </c>
      <c r="H144" s="161">
        <v>0.87</v>
      </c>
      <c r="I144" s="162"/>
      <c r="J144" s="161">
        <f>ROUND(I144*H144,3)</f>
        <v>0</v>
      </c>
      <c r="K144" s="163"/>
      <c r="L144" s="34"/>
      <c r="M144" s="164" t="s">
        <v>1</v>
      </c>
      <c r="N144" s="165" t="s">
        <v>40</v>
      </c>
      <c r="O144" s="62"/>
      <c r="P144" s="166">
        <f>O144*H144</f>
        <v>0</v>
      </c>
      <c r="Q144" s="166">
        <v>0</v>
      </c>
      <c r="R144" s="166">
        <f>Q144*H144</f>
        <v>0</v>
      </c>
      <c r="S144" s="166">
        <v>0</v>
      </c>
      <c r="T144" s="167">
        <f>S144*H144</f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144</v>
      </c>
      <c r="AT144" s="168" t="s">
        <v>140</v>
      </c>
      <c r="AU144" s="168" t="s">
        <v>87</v>
      </c>
      <c r="AY144" s="18" t="s">
        <v>138</v>
      </c>
      <c r="BE144" s="169">
        <f>IF(N144="základná",J144,0)</f>
        <v>0</v>
      </c>
      <c r="BF144" s="169">
        <f>IF(N144="znížená",J144,0)</f>
        <v>0</v>
      </c>
      <c r="BG144" s="169">
        <f>IF(N144="zákl. prenesená",J144,0)</f>
        <v>0</v>
      </c>
      <c r="BH144" s="169">
        <f>IF(N144="zníž. prenesená",J144,0)</f>
        <v>0</v>
      </c>
      <c r="BI144" s="169">
        <f>IF(N144="nulová",J144,0)</f>
        <v>0</v>
      </c>
      <c r="BJ144" s="18" t="s">
        <v>87</v>
      </c>
      <c r="BK144" s="170">
        <f>ROUND(I144*H144,3)</f>
        <v>0</v>
      </c>
      <c r="BL144" s="18" t="s">
        <v>144</v>
      </c>
      <c r="BM144" s="168" t="s">
        <v>207</v>
      </c>
    </row>
    <row r="145" spans="1:65" s="12" customFormat="1" ht="22.9" customHeight="1">
      <c r="B145" s="143"/>
      <c r="D145" s="144" t="s">
        <v>73</v>
      </c>
      <c r="E145" s="154" t="s">
        <v>168</v>
      </c>
      <c r="F145" s="154" t="s">
        <v>699</v>
      </c>
      <c r="I145" s="146"/>
      <c r="J145" s="155">
        <f>BK145</f>
        <v>0</v>
      </c>
      <c r="L145" s="143"/>
      <c r="M145" s="148"/>
      <c r="N145" s="149"/>
      <c r="O145" s="149"/>
      <c r="P145" s="150">
        <f>SUM(P146:P150)</f>
        <v>0</v>
      </c>
      <c r="Q145" s="149"/>
      <c r="R145" s="150">
        <f>SUM(R146:R150)</f>
        <v>0</v>
      </c>
      <c r="S145" s="149"/>
      <c r="T145" s="151">
        <f>SUM(T146:T150)</f>
        <v>0</v>
      </c>
      <c r="AR145" s="144" t="s">
        <v>81</v>
      </c>
      <c r="AT145" s="152" t="s">
        <v>73</v>
      </c>
      <c r="AU145" s="152" t="s">
        <v>81</v>
      </c>
      <c r="AY145" s="144" t="s">
        <v>138</v>
      </c>
      <c r="BK145" s="153">
        <f>SUM(BK146:BK150)</f>
        <v>0</v>
      </c>
    </row>
    <row r="146" spans="1:65" s="2" customFormat="1" ht="24.2" customHeight="1">
      <c r="A146" s="33"/>
      <c r="B146" s="156"/>
      <c r="C146" s="157" t="s">
        <v>700</v>
      </c>
      <c r="D146" s="157" t="s">
        <v>140</v>
      </c>
      <c r="E146" s="158" t="s">
        <v>701</v>
      </c>
      <c r="F146" s="159" t="s">
        <v>702</v>
      </c>
      <c r="G146" s="160" t="s">
        <v>703</v>
      </c>
      <c r="H146" s="161">
        <v>1</v>
      </c>
      <c r="I146" s="162"/>
      <c r="J146" s="161">
        <f>ROUND(I146*H146,3)</f>
        <v>0</v>
      </c>
      <c r="K146" s="163"/>
      <c r="L146" s="34"/>
      <c r="M146" s="164" t="s">
        <v>1</v>
      </c>
      <c r="N146" s="165" t="s">
        <v>40</v>
      </c>
      <c r="O146" s="62"/>
      <c r="P146" s="166">
        <f>O146*H146</f>
        <v>0</v>
      </c>
      <c r="Q146" s="166">
        <v>0</v>
      </c>
      <c r="R146" s="166">
        <f>Q146*H146</f>
        <v>0</v>
      </c>
      <c r="S146" s="166">
        <v>0</v>
      </c>
      <c r="T146" s="167">
        <f>S146*H146</f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144</v>
      </c>
      <c r="AT146" s="168" t="s">
        <v>140</v>
      </c>
      <c r="AU146" s="168" t="s">
        <v>87</v>
      </c>
      <c r="AY146" s="18" t="s">
        <v>138</v>
      </c>
      <c r="BE146" s="169">
        <f>IF(N146="základná",J146,0)</f>
        <v>0</v>
      </c>
      <c r="BF146" s="169">
        <f>IF(N146="znížená",J146,0)</f>
        <v>0</v>
      </c>
      <c r="BG146" s="169">
        <f>IF(N146="zákl. prenesená",J146,0)</f>
        <v>0</v>
      </c>
      <c r="BH146" s="169">
        <f>IF(N146="zníž. prenesená",J146,0)</f>
        <v>0</v>
      </c>
      <c r="BI146" s="169">
        <f>IF(N146="nulová",J146,0)</f>
        <v>0</v>
      </c>
      <c r="BJ146" s="18" t="s">
        <v>87</v>
      </c>
      <c r="BK146" s="170">
        <f>ROUND(I146*H146,3)</f>
        <v>0</v>
      </c>
      <c r="BL146" s="18" t="s">
        <v>144</v>
      </c>
      <c r="BM146" s="168" t="s">
        <v>220</v>
      </c>
    </row>
    <row r="147" spans="1:65" s="2" customFormat="1" ht="24.2" customHeight="1">
      <c r="A147" s="33"/>
      <c r="B147" s="156"/>
      <c r="C147" s="157" t="s">
        <v>181</v>
      </c>
      <c r="D147" s="157" t="s">
        <v>140</v>
      </c>
      <c r="E147" s="158" t="s">
        <v>704</v>
      </c>
      <c r="F147" s="159" t="s">
        <v>705</v>
      </c>
      <c r="G147" s="160" t="s">
        <v>250</v>
      </c>
      <c r="H147" s="161">
        <v>2</v>
      </c>
      <c r="I147" s="162"/>
      <c r="J147" s="161">
        <f>ROUND(I147*H147,3)</f>
        <v>0</v>
      </c>
      <c r="K147" s="163"/>
      <c r="L147" s="34"/>
      <c r="M147" s="164" t="s">
        <v>1</v>
      </c>
      <c r="N147" s="165" t="s">
        <v>40</v>
      </c>
      <c r="O147" s="62"/>
      <c r="P147" s="166">
        <f>O147*H147</f>
        <v>0</v>
      </c>
      <c r="Q147" s="166">
        <v>0</v>
      </c>
      <c r="R147" s="166">
        <f>Q147*H147</f>
        <v>0</v>
      </c>
      <c r="S147" s="166">
        <v>0</v>
      </c>
      <c r="T147" s="167">
        <f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8" t="s">
        <v>144</v>
      </c>
      <c r="AT147" s="168" t="s">
        <v>140</v>
      </c>
      <c r="AU147" s="168" t="s">
        <v>87</v>
      </c>
      <c r="AY147" s="18" t="s">
        <v>138</v>
      </c>
      <c r="BE147" s="169">
        <f>IF(N147="základná",J147,0)</f>
        <v>0</v>
      </c>
      <c r="BF147" s="169">
        <f>IF(N147="znížená",J147,0)</f>
        <v>0</v>
      </c>
      <c r="BG147" s="169">
        <f>IF(N147="zákl. prenesená",J147,0)</f>
        <v>0</v>
      </c>
      <c r="BH147" s="169">
        <f>IF(N147="zníž. prenesená",J147,0)</f>
        <v>0</v>
      </c>
      <c r="BI147" s="169">
        <f>IF(N147="nulová",J147,0)</f>
        <v>0</v>
      </c>
      <c r="BJ147" s="18" t="s">
        <v>87</v>
      </c>
      <c r="BK147" s="170">
        <f>ROUND(I147*H147,3)</f>
        <v>0</v>
      </c>
      <c r="BL147" s="18" t="s">
        <v>144</v>
      </c>
      <c r="BM147" s="168" t="s">
        <v>706</v>
      </c>
    </row>
    <row r="148" spans="1:65" s="2" customFormat="1" ht="24.2" customHeight="1">
      <c r="A148" s="33"/>
      <c r="B148" s="156"/>
      <c r="C148" s="203" t="s">
        <v>707</v>
      </c>
      <c r="D148" s="203" t="s">
        <v>355</v>
      </c>
      <c r="E148" s="204" t="s">
        <v>708</v>
      </c>
      <c r="F148" s="205" t="s">
        <v>709</v>
      </c>
      <c r="G148" s="206" t="s">
        <v>250</v>
      </c>
      <c r="H148" s="207">
        <v>2</v>
      </c>
      <c r="I148" s="208"/>
      <c r="J148" s="207">
        <f>ROUND(I148*H148,3)</f>
        <v>0</v>
      </c>
      <c r="K148" s="209"/>
      <c r="L148" s="210"/>
      <c r="M148" s="211" t="s">
        <v>1</v>
      </c>
      <c r="N148" s="212" t="s">
        <v>40</v>
      </c>
      <c r="O148" s="62"/>
      <c r="P148" s="166">
        <f>O148*H148</f>
        <v>0</v>
      </c>
      <c r="Q148" s="166">
        <v>0</v>
      </c>
      <c r="R148" s="166">
        <f>Q148*H148</f>
        <v>0</v>
      </c>
      <c r="S148" s="166">
        <v>0</v>
      </c>
      <c r="T148" s="167">
        <f>S148*H148</f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168</v>
      </c>
      <c r="AT148" s="168" t="s">
        <v>355</v>
      </c>
      <c r="AU148" s="168" t="s">
        <v>87</v>
      </c>
      <c r="AY148" s="18" t="s">
        <v>138</v>
      </c>
      <c r="BE148" s="169">
        <f>IF(N148="základná",J148,0)</f>
        <v>0</v>
      </c>
      <c r="BF148" s="169">
        <f>IF(N148="znížená",J148,0)</f>
        <v>0</v>
      </c>
      <c r="BG148" s="169">
        <f>IF(N148="zákl. prenesená",J148,0)</f>
        <v>0</v>
      </c>
      <c r="BH148" s="169">
        <f>IF(N148="zníž. prenesená",J148,0)</f>
        <v>0</v>
      </c>
      <c r="BI148" s="169">
        <f>IF(N148="nulová",J148,0)</f>
        <v>0</v>
      </c>
      <c r="BJ148" s="18" t="s">
        <v>87</v>
      </c>
      <c r="BK148" s="170">
        <f>ROUND(I148*H148,3)</f>
        <v>0</v>
      </c>
      <c r="BL148" s="18" t="s">
        <v>144</v>
      </c>
      <c r="BM148" s="168" t="s">
        <v>232</v>
      </c>
    </row>
    <row r="149" spans="1:65" s="2" customFormat="1" ht="24.2" customHeight="1">
      <c r="A149" s="33"/>
      <c r="B149" s="156"/>
      <c r="C149" s="157" t="s">
        <v>411</v>
      </c>
      <c r="D149" s="157" t="s">
        <v>140</v>
      </c>
      <c r="E149" s="158" t="s">
        <v>710</v>
      </c>
      <c r="F149" s="159" t="s">
        <v>711</v>
      </c>
      <c r="G149" s="160" t="s">
        <v>250</v>
      </c>
      <c r="H149" s="161">
        <v>1</v>
      </c>
      <c r="I149" s="162"/>
      <c r="J149" s="161">
        <f>ROUND(I149*H149,3)</f>
        <v>0</v>
      </c>
      <c r="K149" s="163"/>
      <c r="L149" s="34"/>
      <c r="M149" s="164" t="s">
        <v>1</v>
      </c>
      <c r="N149" s="165" t="s">
        <v>40</v>
      </c>
      <c r="O149" s="62"/>
      <c r="P149" s="166">
        <f>O149*H149</f>
        <v>0</v>
      </c>
      <c r="Q149" s="166">
        <v>0</v>
      </c>
      <c r="R149" s="166">
        <f>Q149*H149</f>
        <v>0</v>
      </c>
      <c r="S149" s="166">
        <v>0</v>
      </c>
      <c r="T149" s="167">
        <f>S149*H149</f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144</v>
      </c>
      <c r="AT149" s="168" t="s">
        <v>140</v>
      </c>
      <c r="AU149" s="168" t="s">
        <v>87</v>
      </c>
      <c r="AY149" s="18" t="s">
        <v>138</v>
      </c>
      <c r="BE149" s="169">
        <f>IF(N149="základná",J149,0)</f>
        <v>0</v>
      </c>
      <c r="BF149" s="169">
        <f>IF(N149="znížená",J149,0)</f>
        <v>0</v>
      </c>
      <c r="BG149" s="169">
        <f>IF(N149="zákl. prenesená",J149,0)</f>
        <v>0</v>
      </c>
      <c r="BH149" s="169">
        <f>IF(N149="zníž. prenesená",J149,0)</f>
        <v>0</v>
      </c>
      <c r="BI149" s="169">
        <f>IF(N149="nulová",J149,0)</f>
        <v>0</v>
      </c>
      <c r="BJ149" s="18" t="s">
        <v>87</v>
      </c>
      <c r="BK149" s="170">
        <f>ROUND(I149*H149,3)</f>
        <v>0</v>
      </c>
      <c r="BL149" s="18" t="s">
        <v>144</v>
      </c>
      <c r="BM149" s="168" t="s">
        <v>242</v>
      </c>
    </row>
    <row r="150" spans="1:65" s="2" customFormat="1" ht="16.5" customHeight="1">
      <c r="A150" s="33"/>
      <c r="B150" s="156"/>
      <c r="C150" s="203" t="s">
        <v>712</v>
      </c>
      <c r="D150" s="203" t="s">
        <v>355</v>
      </c>
      <c r="E150" s="204" t="s">
        <v>713</v>
      </c>
      <c r="F150" s="205" t="s">
        <v>714</v>
      </c>
      <c r="G150" s="206" t="s">
        <v>250</v>
      </c>
      <c r="H150" s="207">
        <v>1</v>
      </c>
      <c r="I150" s="208"/>
      <c r="J150" s="207">
        <f>ROUND(I150*H150,3)</f>
        <v>0</v>
      </c>
      <c r="K150" s="209"/>
      <c r="L150" s="210"/>
      <c r="M150" s="211" t="s">
        <v>1</v>
      </c>
      <c r="N150" s="212" t="s">
        <v>40</v>
      </c>
      <c r="O150" s="62"/>
      <c r="P150" s="166">
        <f>O150*H150</f>
        <v>0</v>
      </c>
      <c r="Q150" s="166">
        <v>0</v>
      </c>
      <c r="R150" s="166">
        <f>Q150*H150</f>
        <v>0</v>
      </c>
      <c r="S150" s="166">
        <v>0</v>
      </c>
      <c r="T150" s="167">
        <f>S150*H150</f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168</v>
      </c>
      <c r="AT150" s="168" t="s">
        <v>355</v>
      </c>
      <c r="AU150" s="168" t="s">
        <v>87</v>
      </c>
      <c r="AY150" s="18" t="s">
        <v>138</v>
      </c>
      <c r="BE150" s="169">
        <f>IF(N150="základná",J150,0)</f>
        <v>0</v>
      </c>
      <c r="BF150" s="169">
        <f>IF(N150="znížená",J150,0)</f>
        <v>0</v>
      </c>
      <c r="BG150" s="169">
        <f>IF(N150="zákl. prenesená",J150,0)</f>
        <v>0</v>
      </c>
      <c r="BH150" s="169">
        <f>IF(N150="zníž. prenesená",J150,0)</f>
        <v>0</v>
      </c>
      <c r="BI150" s="169">
        <f>IF(N150="nulová",J150,0)</f>
        <v>0</v>
      </c>
      <c r="BJ150" s="18" t="s">
        <v>87</v>
      </c>
      <c r="BK150" s="170">
        <f>ROUND(I150*H150,3)</f>
        <v>0</v>
      </c>
      <c r="BL150" s="18" t="s">
        <v>144</v>
      </c>
      <c r="BM150" s="168" t="s">
        <v>252</v>
      </c>
    </row>
    <row r="151" spans="1:65" s="12" customFormat="1" ht="25.9" customHeight="1">
      <c r="B151" s="143"/>
      <c r="D151" s="144" t="s">
        <v>73</v>
      </c>
      <c r="E151" s="145" t="s">
        <v>404</v>
      </c>
      <c r="F151" s="145" t="s">
        <v>405</v>
      </c>
      <c r="I151" s="146"/>
      <c r="J151" s="147">
        <f>BK151</f>
        <v>0</v>
      </c>
      <c r="L151" s="143"/>
      <c r="M151" s="148"/>
      <c r="N151" s="149"/>
      <c r="O151" s="149"/>
      <c r="P151" s="150">
        <f>P152+P156</f>
        <v>0</v>
      </c>
      <c r="Q151" s="149"/>
      <c r="R151" s="150">
        <f>R152+R156</f>
        <v>0</v>
      </c>
      <c r="S151" s="149"/>
      <c r="T151" s="151">
        <f>T152+T156</f>
        <v>0</v>
      </c>
      <c r="AR151" s="144" t="s">
        <v>87</v>
      </c>
      <c r="AT151" s="152" t="s">
        <v>73</v>
      </c>
      <c r="AU151" s="152" t="s">
        <v>74</v>
      </c>
      <c r="AY151" s="144" t="s">
        <v>138</v>
      </c>
      <c r="BK151" s="153">
        <f>BK152+BK156</f>
        <v>0</v>
      </c>
    </row>
    <row r="152" spans="1:65" s="12" customFormat="1" ht="22.9" customHeight="1">
      <c r="B152" s="143"/>
      <c r="D152" s="144" t="s">
        <v>73</v>
      </c>
      <c r="E152" s="154" t="s">
        <v>715</v>
      </c>
      <c r="F152" s="154" t="s">
        <v>716</v>
      </c>
      <c r="I152" s="146"/>
      <c r="J152" s="155">
        <f>BK152</f>
        <v>0</v>
      </c>
      <c r="L152" s="143"/>
      <c r="M152" s="148"/>
      <c r="N152" s="149"/>
      <c r="O152" s="149"/>
      <c r="P152" s="150">
        <f>SUM(P153:P155)</f>
        <v>0</v>
      </c>
      <c r="Q152" s="149"/>
      <c r="R152" s="150">
        <f>SUM(R153:R155)</f>
        <v>0</v>
      </c>
      <c r="S152" s="149"/>
      <c r="T152" s="151">
        <f>SUM(T153:T155)</f>
        <v>0</v>
      </c>
      <c r="AR152" s="144" t="s">
        <v>87</v>
      </c>
      <c r="AT152" s="152" t="s">
        <v>73</v>
      </c>
      <c r="AU152" s="152" t="s">
        <v>81</v>
      </c>
      <c r="AY152" s="144" t="s">
        <v>138</v>
      </c>
      <c r="BK152" s="153">
        <f>SUM(BK153:BK155)</f>
        <v>0</v>
      </c>
    </row>
    <row r="153" spans="1:65" s="2" customFormat="1" ht="21.75" customHeight="1">
      <c r="A153" s="33"/>
      <c r="B153" s="156"/>
      <c r="C153" s="157" t="s">
        <v>186</v>
      </c>
      <c r="D153" s="157" t="s">
        <v>140</v>
      </c>
      <c r="E153" s="158" t="s">
        <v>717</v>
      </c>
      <c r="F153" s="159" t="s">
        <v>718</v>
      </c>
      <c r="G153" s="160" t="s">
        <v>460</v>
      </c>
      <c r="H153" s="161">
        <v>15</v>
      </c>
      <c r="I153" s="162"/>
      <c r="J153" s="161">
        <f>ROUND(I153*H153,3)</f>
        <v>0</v>
      </c>
      <c r="K153" s="163"/>
      <c r="L153" s="34"/>
      <c r="M153" s="164" t="s">
        <v>1</v>
      </c>
      <c r="N153" s="165" t="s">
        <v>40</v>
      </c>
      <c r="O153" s="62"/>
      <c r="P153" s="166">
        <f>O153*H153</f>
        <v>0</v>
      </c>
      <c r="Q153" s="166">
        <v>0</v>
      </c>
      <c r="R153" s="166">
        <f>Q153*H153</f>
        <v>0</v>
      </c>
      <c r="S153" s="166">
        <v>0</v>
      </c>
      <c r="T153" s="167">
        <f>S153*H153</f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411</v>
      </c>
      <c r="AT153" s="168" t="s">
        <v>140</v>
      </c>
      <c r="AU153" s="168" t="s">
        <v>87</v>
      </c>
      <c r="AY153" s="18" t="s">
        <v>138</v>
      </c>
      <c r="BE153" s="169">
        <f>IF(N153="základná",J153,0)</f>
        <v>0</v>
      </c>
      <c r="BF153" s="169">
        <f>IF(N153="znížená",J153,0)</f>
        <v>0</v>
      </c>
      <c r="BG153" s="169">
        <f>IF(N153="zákl. prenesená",J153,0)</f>
        <v>0</v>
      </c>
      <c r="BH153" s="169">
        <f>IF(N153="zníž. prenesená",J153,0)</f>
        <v>0</v>
      </c>
      <c r="BI153" s="169">
        <f>IF(N153="nulová",J153,0)</f>
        <v>0</v>
      </c>
      <c r="BJ153" s="18" t="s">
        <v>87</v>
      </c>
      <c r="BK153" s="170">
        <f>ROUND(I153*H153,3)</f>
        <v>0</v>
      </c>
      <c r="BL153" s="18" t="s">
        <v>411</v>
      </c>
      <c r="BM153" s="168" t="s">
        <v>262</v>
      </c>
    </row>
    <row r="154" spans="1:65" s="2" customFormat="1" ht="24.2" customHeight="1">
      <c r="A154" s="33"/>
      <c r="B154" s="156"/>
      <c r="C154" s="157" t="s">
        <v>719</v>
      </c>
      <c r="D154" s="157" t="s">
        <v>140</v>
      </c>
      <c r="E154" s="158" t="s">
        <v>720</v>
      </c>
      <c r="F154" s="159" t="s">
        <v>721</v>
      </c>
      <c r="G154" s="160" t="s">
        <v>460</v>
      </c>
      <c r="H154" s="161">
        <v>15</v>
      </c>
      <c r="I154" s="162"/>
      <c r="J154" s="161">
        <f>ROUND(I154*H154,3)</f>
        <v>0</v>
      </c>
      <c r="K154" s="163"/>
      <c r="L154" s="34"/>
      <c r="M154" s="164" t="s">
        <v>1</v>
      </c>
      <c r="N154" s="165" t="s">
        <v>40</v>
      </c>
      <c r="O154" s="62"/>
      <c r="P154" s="166">
        <f>O154*H154</f>
        <v>0</v>
      </c>
      <c r="Q154" s="166">
        <v>0</v>
      </c>
      <c r="R154" s="166">
        <f>Q154*H154</f>
        <v>0</v>
      </c>
      <c r="S154" s="166">
        <v>0</v>
      </c>
      <c r="T154" s="167">
        <f>S154*H154</f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411</v>
      </c>
      <c r="AT154" s="168" t="s">
        <v>140</v>
      </c>
      <c r="AU154" s="168" t="s">
        <v>87</v>
      </c>
      <c r="AY154" s="18" t="s">
        <v>138</v>
      </c>
      <c r="BE154" s="169">
        <f>IF(N154="základná",J154,0)</f>
        <v>0</v>
      </c>
      <c r="BF154" s="169">
        <f>IF(N154="znížená",J154,0)</f>
        <v>0</v>
      </c>
      <c r="BG154" s="169">
        <f>IF(N154="zákl. prenesená",J154,0)</f>
        <v>0</v>
      </c>
      <c r="BH154" s="169">
        <f>IF(N154="zníž. prenesená",J154,0)</f>
        <v>0</v>
      </c>
      <c r="BI154" s="169">
        <f>IF(N154="nulová",J154,0)</f>
        <v>0</v>
      </c>
      <c r="BJ154" s="18" t="s">
        <v>87</v>
      </c>
      <c r="BK154" s="170">
        <f>ROUND(I154*H154,3)</f>
        <v>0</v>
      </c>
      <c r="BL154" s="18" t="s">
        <v>411</v>
      </c>
      <c r="BM154" s="168" t="s">
        <v>271</v>
      </c>
    </row>
    <row r="155" spans="1:65" s="2" customFormat="1" ht="24.2" customHeight="1">
      <c r="A155" s="33"/>
      <c r="B155" s="156"/>
      <c r="C155" s="157" t="s">
        <v>7</v>
      </c>
      <c r="D155" s="157" t="s">
        <v>140</v>
      </c>
      <c r="E155" s="158" t="s">
        <v>722</v>
      </c>
      <c r="F155" s="159" t="s">
        <v>723</v>
      </c>
      <c r="G155" s="160" t="s">
        <v>185</v>
      </c>
      <c r="H155" s="161">
        <v>4.1000000000000002E-2</v>
      </c>
      <c r="I155" s="162"/>
      <c r="J155" s="161">
        <f>ROUND(I155*H155,3)</f>
        <v>0</v>
      </c>
      <c r="K155" s="163"/>
      <c r="L155" s="34"/>
      <c r="M155" s="164" t="s">
        <v>1</v>
      </c>
      <c r="N155" s="165" t="s">
        <v>40</v>
      </c>
      <c r="O155" s="62"/>
      <c r="P155" s="166">
        <f>O155*H155</f>
        <v>0</v>
      </c>
      <c r="Q155" s="166">
        <v>0</v>
      </c>
      <c r="R155" s="166">
        <f>Q155*H155</f>
        <v>0</v>
      </c>
      <c r="S155" s="166">
        <v>0</v>
      </c>
      <c r="T155" s="167">
        <f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411</v>
      </c>
      <c r="AT155" s="168" t="s">
        <v>140</v>
      </c>
      <c r="AU155" s="168" t="s">
        <v>87</v>
      </c>
      <c r="AY155" s="18" t="s">
        <v>138</v>
      </c>
      <c r="BE155" s="169">
        <f>IF(N155="základná",J155,0)</f>
        <v>0</v>
      </c>
      <c r="BF155" s="169">
        <f>IF(N155="znížená",J155,0)</f>
        <v>0</v>
      </c>
      <c r="BG155" s="169">
        <f>IF(N155="zákl. prenesená",J155,0)</f>
        <v>0</v>
      </c>
      <c r="BH155" s="169">
        <f>IF(N155="zníž. prenesená",J155,0)</f>
        <v>0</v>
      </c>
      <c r="BI155" s="169">
        <f>IF(N155="nulová",J155,0)</f>
        <v>0</v>
      </c>
      <c r="BJ155" s="18" t="s">
        <v>87</v>
      </c>
      <c r="BK155" s="170">
        <f>ROUND(I155*H155,3)</f>
        <v>0</v>
      </c>
      <c r="BL155" s="18" t="s">
        <v>411</v>
      </c>
      <c r="BM155" s="168" t="s">
        <v>284</v>
      </c>
    </row>
    <row r="156" spans="1:65" s="12" customFormat="1" ht="22.9" customHeight="1">
      <c r="B156" s="143"/>
      <c r="D156" s="144" t="s">
        <v>73</v>
      </c>
      <c r="E156" s="154" t="s">
        <v>724</v>
      </c>
      <c r="F156" s="154" t="s">
        <v>725</v>
      </c>
      <c r="I156" s="146"/>
      <c r="J156" s="155">
        <f>BK156</f>
        <v>0</v>
      </c>
      <c r="L156" s="143"/>
      <c r="M156" s="148"/>
      <c r="N156" s="149"/>
      <c r="O156" s="149"/>
      <c r="P156" s="150">
        <f>SUM(P157:P160)</f>
        <v>0</v>
      </c>
      <c r="Q156" s="149"/>
      <c r="R156" s="150">
        <f>SUM(R157:R160)</f>
        <v>0</v>
      </c>
      <c r="S156" s="149"/>
      <c r="T156" s="151">
        <f>SUM(T157:T160)</f>
        <v>0</v>
      </c>
      <c r="AR156" s="144" t="s">
        <v>87</v>
      </c>
      <c r="AT156" s="152" t="s">
        <v>73</v>
      </c>
      <c r="AU156" s="152" t="s">
        <v>81</v>
      </c>
      <c r="AY156" s="144" t="s">
        <v>138</v>
      </c>
      <c r="BK156" s="153">
        <f>SUM(BK157:BK160)</f>
        <v>0</v>
      </c>
    </row>
    <row r="157" spans="1:65" s="2" customFormat="1" ht="37.9" customHeight="1">
      <c r="A157" s="33"/>
      <c r="B157" s="156"/>
      <c r="C157" s="157" t="s">
        <v>726</v>
      </c>
      <c r="D157" s="157" t="s">
        <v>140</v>
      </c>
      <c r="E157" s="158" t="s">
        <v>727</v>
      </c>
      <c r="F157" s="159" t="s">
        <v>728</v>
      </c>
      <c r="G157" s="160" t="s">
        <v>460</v>
      </c>
      <c r="H157" s="161">
        <v>13</v>
      </c>
      <c r="I157" s="162"/>
      <c r="J157" s="161">
        <f>ROUND(I157*H157,3)</f>
        <v>0</v>
      </c>
      <c r="K157" s="163"/>
      <c r="L157" s="34"/>
      <c r="M157" s="164" t="s">
        <v>1</v>
      </c>
      <c r="N157" s="165" t="s">
        <v>40</v>
      </c>
      <c r="O157" s="62"/>
      <c r="P157" s="166">
        <f>O157*H157</f>
        <v>0</v>
      </c>
      <c r="Q157" s="166">
        <v>0</v>
      </c>
      <c r="R157" s="166">
        <f>Q157*H157</f>
        <v>0</v>
      </c>
      <c r="S157" s="166">
        <v>0</v>
      </c>
      <c r="T157" s="167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411</v>
      </c>
      <c r="AT157" s="168" t="s">
        <v>140</v>
      </c>
      <c r="AU157" s="168" t="s">
        <v>87</v>
      </c>
      <c r="AY157" s="18" t="s">
        <v>138</v>
      </c>
      <c r="BE157" s="169">
        <f>IF(N157="základná",J157,0)</f>
        <v>0</v>
      </c>
      <c r="BF157" s="169">
        <f>IF(N157="znížená",J157,0)</f>
        <v>0</v>
      </c>
      <c r="BG157" s="169">
        <f>IF(N157="zákl. prenesená",J157,0)</f>
        <v>0</v>
      </c>
      <c r="BH157" s="169">
        <f>IF(N157="zníž. prenesená",J157,0)</f>
        <v>0</v>
      </c>
      <c r="BI157" s="169">
        <f>IF(N157="nulová",J157,0)</f>
        <v>0</v>
      </c>
      <c r="BJ157" s="18" t="s">
        <v>87</v>
      </c>
      <c r="BK157" s="170">
        <f>ROUND(I157*H157,3)</f>
        <v>0</v>
      </c>
      <c r="BL157" s="18" t="s">
        <v>411</v>
      </c>
      <c r="BM157" s="168" t="s">
        <v>293</v>
      </c>
    </row>
    <row r="158" spans="1:65" s="2" customFormat="1" ht="24.2" customHeight="1">
      <c r="A158" s="33"/>
      <c r="B158" s="156"/>
      <c r="C158" s="157" t="s">
        <v>194</v>
      </c>
      <c r="D158" s="157" t="s">
        <v>140</v>
      </c>
      <c r="E158" s="158" t="s">
        <v>729</v>
      </c>
      <c r="F158" s="159" t="s">
        <v>730</v>
      </c>
      <c r="G158" s="160" t="s">
        <v>460</v>
      </c>
      <c r="H158" s="161">
        <v>13</v>
      </c>
      <c r="I158" s="162"/>
      <c r="J158" s="161">
        <f>ROUND(I158*H158,3)</f>
        <v>0</v>
      </c>
      <c r="K158" s="163"/>
      <c r="L158" s="34"/>
      <c r="M158" s="164" t="s">
        <v>1</v>
      </c>
      <c r="N158" s="165" t="s">
        <v>40</v>
      </c>
      <c r="O158" s="62"/>
      <c r="P158" s="166">
        <f>O158*H158</f>
        <v>0</v>
      </c>
      <c r="Q158" s="166">
        <v>0</v>
      </c>
      <c r="R158" s="166">
        <f>Q158*H158</f>
        <v>0</v>
      </c>
      <c r="S158" s="166">
        <v>0</v>
      </c>
      <c r="T158" s="167">
        <f>S158*H158</f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411</v>
      </c>
      <c r="AT158" s="168" t="s">
        <v>140</v>
      </c>
      <c r="AU158" s="168" t="s">
        <v>87</v>
      </c>
      <c r="AY158" s="18" t="s">
        <v>138</v>
      </c>
      <c r="BE158" s="169">
        <f>IF(N158="základná",J158,0)</f>
        <v>0</v>
      </c>
      <c r="BF158" s="169">
        <f>IF(N158="znížená",J158,0)</f>
        <v>0</v>
      </c>
      <c r="BG158" s="169">
        <f>IF(N158="zákl. prenesená",J158,0)</f>
        <v>0</v>
      </c>
      <c r="BH158" s="169">
        <f>IF(N158="zníž. prenesená",J158,0)</f>
        <v>0</v>
      </c>
      <c r="BI158" s="169">
        <f>IF(N158="nulová",J158,0)</f>
        <v>0</v>
      </c>
      <c r="BJ158" s="18" t="s">
        <v>87</v>
      </c>
      <c r="BK158" s="170">
        <f>ROUND(I158*H158,3)</f>
        <v>0</v>
      </c>
      <c r="BL158" s="18" t="s">
        <v>411</v>
      </c>
      <c r="BM158" s="168" t="s">
        <v>197</v>
      </c>
    </row>
    <row r="159" spans="1:65" s="2" customFormat="1" ht="24.2" customHeight="1">
      <c r="A159" s="33"/>
      <c r="B159" s="156"/>
      <c r="C159" s="157" t="s">
        <v>202</v>
      </c>
      <c r="D159" s="157" t="s">
        <v>140</v>
      </c>
      <c r="E159" s="158" t="s">
        <v>731</v>
      </c>
      <c r="F159" s="159" t="s">
        <v>732</v>
      </c>
      <c r="G159" s="160" t="s">
        <v>460</v>
      </c>
      <c r="H159" s="161">
        <v>13</v>
      </c>
      <c r="I159" s="162"/>
      <c r="J159" s="161">
        <f>ROUND(I159*H159,3)</f>
        <v>0</v>
      </c>
      <c r="K159" s="163"/>
      <c r="L159" s="34"/>
      <c r="M159" s="164" t="s">
        <v>1</v>
      </c>
      <c r="N159" s="165" t="s">
        <v>40</v>
      </c>
      <c r="O159" s="62"/>
      <c r="P159" s="166">
        <f>O159*H159</f>
        <v>0</v>
      </c>
      <c r="Q159" s="166">
        <v>0</v>
      </c>
      <c r="R159" s="166">
        <f>Q159*H159</f>
        <v>0</v>
      </c>
      <c r="S159" s="166">
        <v>0</v>
      </c>
      <c r="T159" s="167">
        <f>S159*H159</f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411</v>
      </c>
      <c r="AT159" s="168" t="s">
        <v>140</v>
      </c>
      <c r="AU159" s="168" t="s">
        <v>87</v>
      </c>
      <c r="AY159" s="18" t="s">
        <v>138</v>
      </c>
      <c r="BE159" s="169">
        <f>IF(N159="základná",J159,0)</f>
        <v>0</v>
      </c>
      <c r="BF159" s="169">
        <f>IF(N159="znížená",J159,0)</f>
        <v>0</v>
      </c>
      <c r="BG159" s="169">
        <f>IF(N159="zákl. prenesená",J159,0)</f>
        <v>0</v>
      </c>
      <c r="BH159" s="169">
        <f>IF(N159="zníž. prenesená",J159,0)</f>
        <v>0</v>
      </c>
      <c r="BI159" s="169">
        <f>IF(N159="nulová",J159,0)</f>
        <v>0</v>
      </c>
      <c r="BJ159" s="18" t="s">
        <v>87</v>
      </c>
      <c r="BK159" s="170">
        <f>ROUND(I159*H159,3)</f>
        <v>0</v>
      </c>
      <c r="BL159" s="18" t="s">
        <v>411</v>
      </c>
      <c r="BM159" s="168" t="s">
        <v>205</v>
      </c>
    </row>
    <row r="160" spans="1:65" s="2" customFormat="1" ht="24.2" customHeight="1">
      <c r="A160" s="33"/>
      <c r="B160" s="156"/>
      <c r="C160" s="157" t="s">
        <v>207</v>
      </c>
      <c r="D160" s="157" t="s">
        <v>140</v>
      </c>
      <c r="E160" s="158" t="s">
        <v>733</v>
      </c>
      <c r="F160" s="159" t="s">
        <v>734</v>
      </c>
      <c r="G160" s="160" t="s">
        <v>185</v>
      </c>
      <c r="H160" s="161">
        <v>5.8000000000000003E-2</v>
      </c>
      <c r="I160" s="162"/>
      <c r="J160" s="161">
        <f>ROUND(I160*H160,3)</f>
        <v>0</v>
      </c>
      <c r="K160" s="163"/>
      <c r="L160" s="34"/>
      <c r="M160" s="213" t="s">
        <v>1</v>
      </c>
      <c r="N160" s="214" t="s">
        <v>40</v>
      </c>
      <c r="O160" s="215"/>
      <c r="P160" s="216">
        <f>O160*H160</f>
        <v>0</v>
      </c>
      <c r="Q160" s="216">
        <v>0</v>
      </c>
      <c r="R160" s="216">
        <f>Q160*H160</f>
        <v>0</v>
      </c>
      <c r="S160" s="216">
        <v>0</v>
      </c>
      <c r="T160" s="217">
        <f>S160*H160</f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411</v>
      </c>
      <c r="AT160" s="168" t="s">
        <v>140</v>
      </c>
      <c r="AU160" s="168" t="s">
        <v>87</v>
      </c>
      <c r="AY160" s="18" t="s">
        <v>138</v>
      </c>
      <c r="BE160" s="169">
        <f>IF(N160="základná",J160,0)</f>
        <v>0</v>
      </c>
      <c r="BF160" s="169">
        <f>IF(N160="znížená",J160,0)</f>
        <v>0</v>
      </c>
      <c r="BG160" s="169">
        <f>IF(N160="zákl. prenesená",J160,0)</f>
        <v>0</v>
      </c>
      <c r="BH160" s="169">
        <f>IF(N160="zníž. prenesená",J160,0)</f>
        <v>0</v>
      </c>
      <c r="BI160" s="169">
        <f>IF(N160="nulová",J160,0)</f>
        <v>0</v>
      </c>
      <c r="BJ160" s="18" t="s">
        <v>87</v>
      </c>
      <c r="BK160" s="170">
        <f>ROUND(I160*H160,3)</f>
        <v>0</v>
      </c>
      <c r="BL160" s="18" t="s">
        <v>411</v>
      </c>
      <c r="BM160" s="168" t="s">
        <v>210</v>
      </c>
    </row>
    <row r="161" spans="1:31" s="2" customFormat="1" ht="6.95" customHeight="1">
      <c r="A161" s="33"/>
      <c r="B161" s="51"/>
      <c r="C161" s="52"/>
      <c r="D161" s="52"/>
      <c r="E161" s="52"/>
      <c r="F161" s="52"/>
      <c r="G161" s="52"/>
      <c r="H161" s="52"/>
      <c r="I161" s="52"/>
      <c r="J161" s="52"/>
      <c r="K161" s="52"/>
      <c r="L161" s="34"/>
      <c r="M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</row>
  </sheetData>
  <autoFilter ref="C127:K160"/>
  <mergeCells count="12">
    <mergeCell ref="E120:H120"/>
    <mergeCell ref="L2:V2"/>
    <mergeCell ref="E85:H85"/>
    <mergeCell ref="E87:H87"/>
    <mergeCell ref="E89:H89"/>
    <mergeCell ref="E116:H116"/>
    <mergeCell ref="E118:H118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8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8" t="s">
        <v>94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74</v>
      </c>
    </row>
    <row r="4" spans="1:46" s="1" customFormat="1" ht="24.95" customHeight="1">
      <c r="B4" s="21"/>
      <c r="D4" s="22" t="s">
        <v>95</v>
      </c>
      <c r="L4" s="21"/>
      <c r="M4" s="102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13</v>
      </c>
      <c r="L6" s="21"/>
    </row>
    <row r="7" spans="1:46" s="1" customFormat="1" ht="16.5" customHeight="1">
      <c r="B7" s="21"/>
      <c r="E7" s="267" t="str">
        <f>'Rekapitulácia stavby'!K6</f>
        <v>Cintorín Dolné Krškany - rozšírenie - aktualizácia</v>
      </c>
      <c r="F7" s="268"/>
      <c r="G7" s="268"/>
      <c r="H7" s="268"/>
      <c r="L7" s="21"/>
    </row>
    <row r="8" spans="1:46" s="1" customFormat="1" ht="12" customHeight="1">
      <c r="B8" s="21"/>
      <c r="D8" s="28" t="s">
        <v>96</v>
      </c>
      <c r="L8" s="21"/>
    </row>
    <row r="9" spans="1:46" s="2" customFormat="1" ht="16.5" customHeight="1">
      <c r="A9" s="33"/>
      <c r="B9" s="34"/>
      <c r="C9" s="33"/>
      <c r="D9" s="33"/>
      <c r="E9" s="267" t="s">
        <v>97</v>
      </c>
      <c r="F9" s="266"/>
      <c r="G9" s="266"/>
      <c r="H9" s="266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98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45" t="s">
        <v>735</v>
      </c>
      <c r="F11" s="266"/>
      <c r="G11" s="266"/>
      <c r="H11" s="266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15</v>
      </c>
      <c r="E13" s="33"/>
      <c r="F13" s="26" t="s">
        <v>1</v>
      </c>
      <c r="G13" s="33"/>
      <c r="H13" s="33"/>
      <c r="I13" s="28" t="s">
        <v>16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17</v>
      </c>
      <c r="E14" s="33"/>
      <c r="F14" s="26" t="s">
        <v>18</v>
      </c>
      <c r="G14" s="33"/>
      <c r="H14" s="33"/>
      <c r="I14" s="28" t="s">
        <v>19</v>
      </c>
      <c r="J14" s="59" t="str">
        <f>'Rekapitulácia stavby'!AN8</f>
        <v>17. 5. 2022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21</v>
      </c>
      <c r="E16" s="33"/>
      <c r="F16" s="33"/>
      <c r="G16" s="33"/>
      <c r="H16" s="33"/>
      <c r="I16" s="28" t="s">
        <v>22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23</v>
      </c>
      <c r="F17" s="33"/>
      <c r="G17" s="33"/>
      <c r="H17" s="33"/>
      <c r="I17" s="28" t="s">
        <v>24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25</v>
      </c>
      <c r="E19" s="33"/>
      <c r="F19" s="33"/>
      <c r="G19" s="33"/>
      <c r="H19" s="33"/>
      <c r="I19" s="28" t="s">
        <v>22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9" t="str">
        <f>'Rekapitulácia stavby'!E14</f>
        <v>Vyplň údaj</v>
      </c>
      <c r="F20" s="235"/>
      <c r="G20" s="235"/>
      <c r="H20" s="235"/>
      <c r="I20" s="28" t="s">
        <v>24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27</v>
      </c>
      <c r="E22" s="33"/>
      <c r="F22" s="33"/>
      <c r="G22" s="33"/>
      <c r="H22" s="33"/>
      <c r="I22" s="28" t="s">
        <v>22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28</v>
      </c>
      <c r="F23" s="33"/>
      <c r="G23" s="33"/>
      <c r="H23" s="33"/>
      <c r="I23" s="28" t="s">
        <v>24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31</v>
      </c>
      <c r="E25" s="33"/>
      <c r="F25" s="33"/>
      <c r="G25" s="33"/>
      <c r="H25" s="33"/>
      <c r="I25" s="28" t="s">
        <v>22</v>
      </c>
      <c r="J25" s="26" t="str">
        <f>IF('Rekapitulácia stavby'!AN19="","",'Rekapitulácia stavby'!AN19)</f>
        <v/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tr">
        <f>IF('Rekapitulácia stavby'!E20="","",'Rekapitulácia stavby'!E20)</f>
        <v xml:space="preserve"> </v>
      </c>
      <c r="F26" s="33"/>
      <c r="G26" s="33"/>
      <c r="H26" s="33"/>
      <c r="I26" s="28" t="s">
        <v>24</v>
      </c>
      <c r="J26" s="26" t="str">
        <f>IF('Rekapitulácia stavby'!AN20="","",'Rekapitulácia stavby'!AN20)</f>
        <v/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33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3"/>
      <c r="B29" s="104"/>
      <c r="C29" s="103"/>
      <c r="D29" s="103"/>
      <c r="E29" s="239" t="s">
        <v>1</v>
      </c>
      <c r="F29" s="239"/>
      <c r="G29" s="239"/>
      <c r="H29" s="239"/>
      <c r="I29" s="103"/>
      <c r="J29" s="103"/>
      <c r="K29" s="103"/>
      <c r="L29" s="105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6" t="s">
        <v>34</v>
      </c>
      <c r="E32" s="33"/>
      <c r="F32" s="33"/>
      <c r="G32" s="33"/>
      <c r="H32" s="33"/>
      <c r="I32" s="33"/>
      <c r="J32" s="75">
        <f>ROUND(J125,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36</v>
      </c>
      <c r="G34" s="33"/>
      <c r="H34" s="33"/>
      <c r="I34" s="37" t="s">
        <v>35</v>
      </c>
      <c r="J34" s="37" t="s">
        <v>37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7" t="s">
        <v>38</v>
      </c>
      <c r="E35" s="39" t="s">
        <v>39</v>
      </c>
      <c r="F35" s="108">
        <f>ROUND((SUM(BE125:BE167)),  2)</f>
        <v>0</v>
      </c>
      <c r="G35" s="109"/>
      <c r="H35" s="109"/>
      <c r="I35" s="110">
        <v>0.2</v>
      </c>
      <c r="J35" s="108">
        <f>ROUND(((SUM(BE125:BE167))*I35),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40</v>
      </c>
      <c r="F36" s="108">
        <f>ROUND((SUM(BF125:BF167)),  2)</f>
        <v>0</v>
      </c>
      <c r="G36" s="109"/>
      <c r="H36" s="109"/>
      <c r="I36" s="110">
        <v>0.2</v>
      </c>
      <c r="J36" s="108">
        <f>ROUND(((SUM(BF125:BF167))*I36),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41</v>
      </c>
      <c r="F37" s="111">
        <f>ROUND((SUM(BG125:BG167)),  2)</f>
        <v>0</v>
      </c>
      <c r="G37" s="33"/>
      <c r="H37" s="33"/>
      <c r="I37" s="112">
        <v>0.2</v>
      </c>
      <c r="J37" s="111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42</v>
      </c>
      <c r="F38" s="111">
        <f>ROUND((SUM(BH125:BH167)),  2)</f>
        <v>0</v>
      </c>
      <c r="G38" s="33"/>
      <c r="H38" s="33"/>
      <c r="I38" s="112">
        <v>0.2</v>
      </c>
      <c r="J38" s="111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43</v>
      </c>
      <c r="F39" s="108">
        <f>ROUND((SUM(BI125:BI167)),  2)</f>
        <v>0</v>
      </c>
      <c r="G39" s="109"/>
      <c r="H39" s="109"/>
      <c r="I39" s="110">
        <v>0</v>
      </c>
      <c r="J39" s="108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3"/>
      <c r="D41" s="114" t="s">
        <v>44</v>
      </c>
      <c r="E41" s="64"/>
      <c r="F41" s="64"/>
      <c r="G41" s="115" t="s">
        <v>45</v>
      </c>
      <c r="H41" s="116" t="s">
        <v>46</v>
      </c>
      <c r="I41" s="64"/>
      <c r="J41" s="117">
        <f>SUM(J32:J39)</f>
        <v>0</v>
      </c>
      <c r="K41" s="118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47</v>
      </c>
      <c r="E50" s="48"/>
      <c r="F50" s="48"/>
      <c r="G50" s="47" t="s">
        <v>48</v>
      </c>
      <c r="H50" s="48"/>
      <c r="I50" s="48"/>
      <c r="J50" s="48"/>
      <c r="K50" s="48"/>
      <c r="L50" s="46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9" t="s">
        <v>49</v>
      </c>
      <c r="E61" s="36"/>
      <c r="F61" s="119" t="s">
        <v>50</v>
      </c>
      <c r="G61" s="49" t="s">
        <v>49</v>
      </c>
      <c r="H61" s="36"/>
      <c r="I61" s="36"/>
      <c r="J61" s="120" t="s">
        <v>50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7" t="s">
        <v>51</v>
      </c>
      <c r="E65" s="50"/>
      <c r="F65" s="50"/>
      <c r="G65" s="47" t="s">
        <v>52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9" t="s">
        <v>49</v>
      </c>
      <c r="E76" s="36"/>
      <c r="F76" s="119" t="s">
        <v>50</v>
      </c>
      <c r="G76" s="49" t="s">
        <v>49</v>
      </c>
      <c r="H76" s="36"/>
      <c r="I76" s="36"/>
      <c r="J76" s="120" t="s">
        <v>50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hidden="1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hidden="1" customHeight="1">
      <c r="A82" s="33"/>
      <c r="B82" s="34"/>
      <c r="C82" s="22" t="s">
        <v>100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hidden="1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hidden="1" customHeight="1">
      <c r="A84" s="33"/>
      <c r="B84" s="34"/>
      <c r="C84" s="28" t="s">
        <v>13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hidden="1" customHeight="1">
      <c r="A85" s="33"/>
      <c r="B85" s="34"/>
      <c r="C85" s="33"/>
      <c r="D85" s="33"/>
      <c r="E85" s="267" t="str">
        <f>E7</f>
        <v>Cintorín Dolné Krškany - rozšírenie - aktualizácia</v>
      </c>
      <c r="F85" s="268"/>
      <c r="G85" s="268"/>
      <c r="H85" s="268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hidden="1" customHeight="1">
      <c r="B86" s="21"/>
      <c r="C86" s="28" t="s">
        <v>96</v>
      </c>
      <c r="L86" s="21"/>
    </row>
    <row r="87" spans="1:31" s="2" customFormat="1" ht="16.5" hidden="1" customHeight="1">
      <c r="A87" s="33"/>
      <c r="B87" s="34"/>
      <c r="C87" s="33"/>
      <c r="D87" s="33"/>
      <c r="E87" s="267" t="s">
        <v>97</v>
      </c>
      <c r="F87" s="266"/>
      <c r="G87" s="266"/>
      <c r="H87" s="266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hidden="1" customHeight="1">
      <c r="A88" s="33"/>
      <c r="B88" s="34"/>
      <c r="C88" s="28" t="s">
        <v>98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hidden="1" customHeight="1">
      <c r="A89" s="33"/>
      <c r="B89" s="34"/>
      <c r="C89" s="33"/>
      <c r="D89" s="33"/>
      <c r="E89" s="245" t="str">
        <f>E11</f>
        <v xml:space="preserve">003 - Elektroinštalácia </v>
      </c>
      <c r="F89" s="266"/>
      <c r="G89" s="266"/>
      <c r="H89" s="266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hidden="1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hidden="1" customHeight="1">
      <c r="A91" s="33"/>
      <c r="B91" s="34"/>
      <c r="C91" s="28" t="s">
        <v>17</v>
      </c>
      <c r="D91" s="33"/>
      <c r="E91" s="33"/>
      <c r="F91" s="26" t="str">
        <f>F14</f>
        <v>Nitra, k.ú. Dolné Krškany</v>
      </c>
      <c r="G91" s="33"/>
      <c r="H91" s="33"/>
      <c r="I91" s="28" t="s">
        <v>19</v>
      </c>
      <c r="J91" s="59" t="str">
        <f>IF(J14="","",J14)</f>
        <v>17. 5. 2022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hidden="1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25.7" hidden="1" customHeight="1">
      <c r="A93" s="33"/>
      <c r="B93" s="34"/>
      <c r="C93" s="28" t="s">
        <v>21</v>
      </c>
      <c r="D93" s="33"/>
      <c r="E93" s="33"/>
      <c r="F93" s="26" t="str">
        <f>E17</f>
        <v>Mesto Nitra, Štefánikova tr.60/80, 950 06 Nitra</v>
      </c>
      <c r="G93" s="33"/>
      <c r="H93" s="33"/>
      <c r="I93" s="28" t="s">
        <v>27</v>
      </c>
      <c r="J93" s="31" t="str">
        <f>E23</f>
        <v>A+D Projekta, s.r.o, Nitra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hidden="1" customHeight="1">
      <c r="A94" s="33"/>
      <c r="B94" s="34"/>
      <c r="C94" s="28" t="s">
        <v>25</v>
      </c>
      <c r="D94" s="33"/>
      <c r="E94" s="33"/>
      <c r="F94" s="26" t="str">
        <f>IF(E20="","",E20)</f>
        <v>Vyplň údaj</v>
      </c>
      <c r="G94" s="33"/>
      <c r="H94" s="33"/>
      <c r="I94" s="28" t="s">
        <v>31</v>
      </c>
      <c r="J94" s="31" t="str">
        <f>E26</f>
        <v xml:space="preserve"> 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hidden="1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hidden="1" customHeight="1">
      <c r="A96" s="33"/>
      <c r="B96" s="34"/>
      <c r="C96" s="121" t="s">
        <v>101</v>
      </c>
      <c r="D96" s="113"/>
      <c r="E96" s="113"/>
      <c r="F96" s="113"/>
      <c r="G96" s="113"/>
      <c r="H96" s="113"/>
      <c r="I96" s="113"/>
      <c r="J96" s="122" t="s">
        <v>102</v>
      </c>
      <c r="K96" s="113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hidden="1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hidden="1" customHeight="1">
      <c r="A98" s="33"/>
      <c r="B98" s="34"/>
      <c r="C98" s="123" t="s">
        <v>103</v>
      </c>
      <c r="D98" s="33"/>
      <c r="E98" s="33"/>
      <c r="F98" s="33"/>
      <c r="G98" s="33"/>
      <c r="H98" s="33"/>
      <c r="I98" s="33"/>
      <c r="J98" s="75">
        <f>J125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104</v>
      </c>
    </row>
    <row r="99" spans="1:47" s="9" customFormat="1" ht="24.95" hidden="1" customHeight="1">
      <c r="B99" s="124"/>
      <c r="D99" s="125" t="s">
        <v>736</v>
      </c>
      <c r="E99" s="126"/>
      <c r="F99" s="126"/>
      <c r="G99" s="126"/>
      <c r="H99" s="126"/>
      <c r="I99" s="126"/>
      <c r="J99" s="127">
        <f>J126</f>
        <v>0</v>
      </c>
      <c r="L99" s="124"/>
    </row>
    <row r="100" spans="1:47" s="10" customFormat="1" ht="19.899999999999999" hidden="1" customHeight="1">
      <c r="B100" s="128"/>
      <c r="D100" s="129" t="s">
        <v>737</v>
      </c>
      <c r="E100" s="130"/>
      <c r="F100" s="130"/>
      <c r="G100" s="130"/>
      <c r="H100" s="130"/>
      <c r="I100" s="130"/>
      <c r="J100" s="131">
        <f>J127</f>
        <v>0</v>
      </c>
      <c r="L100" s="128"/>
    </row>
    <row r="101" spans="1:47" s="10" customFormat="1" ht="19.899999999999999" hidden="1" customHeight="1">
      <c r="B101" s="128"/>
      <c r="D101" s="129" t="s">
        <v>738</v>
      </c>
      <c r="E101" s="130"/>
      <c r="F101" s="130"/>
      <c r="G101" s="130"/>
      <c r="H101" s="130"/>
      <c r="I101" s="130"/>
      <c r="J101" s="131">
        <f>J133</f>
        <v>0</v>
      </c>
      <c r="L101" s="128"/>
    </row>
    <row r="102" spans="1:47" s="10" customFormat="1" ht="19.899999999999999" hidden="1" customHeight="1">
      <c r="B102" s="128"/>
      <c r="D102" s="129" t="s">
        <v>739</v>
      </c>
      <c r="E102" s="130"/>
      <c r="F102" s="130"/>
      <c r="G102" s="130"/>
      <c r="H102" s="130"/>
      <c r="I102" s="130"/>
      <c r="J102" s="131">
        <f>J137</f>
        <v>0</v>
      </c>
      <c r="L102" s="128"/>
    </row>
    <row r="103" spans="1:47" s="10" customFormat="1" ht="19.899999999999999" hidden="1" customHeight="1">
      <c r="B103" s="128"/>
      <c r="D103" s="129" t="s">
        <v>740</v>
      </c>
      <c r="E103" s="130"/>
      <c r="F103" s="130"/>
      <c r="G103" s="130"/>
      <c r="H103" s="130"/>
      <c r="I103" s="130"/>
      <c r="J103" s="131">
        <f>J147</f>
        <v>0</v>
      </c>
      <c r="L103" s="128"/>
    </row>
    <row r="104" spans="1:47" s="2" customFormat="1" ht="21.75" hidden="1" customHeight="1">
      <c r="A104" s="33"/>
      <c r="B104" s="34"/>
      <c r="C104" s="33"/>
      <c r="D104" s="33"/>
      <c r="E104" s="33"/>
      <c r="F104" s="33"/>
      <c r="G104" s="33"/>
      <c r="H104" s="33"/>
      <c r="I104" s="33"/>
      <c r="J104" s="33"/>
      <c r="K104" s="33"/>
      <c r="L104" s="46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47" s="2" customFormat="1" ht="6.95" hidden="1" customHeight="1">
      <c r="A105" s="33"/>
      <c r="B105" s="51"/>
      <c r="C105" s="52"/>
      <c r="D105" s="52"/>
      <c r="E105" s="52"/>
      <c r="F105" s="52"/>
      <c r="G105" s="52"/>
      <c r="H105" s="52"/>
      <c r="I105" s="52"/>
      <c r="J105" s="52"/>
      <c r="K105" s="52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47" hidden="1"/>
    <row r="107" spans="1:47" hidden="1"/>
    <row r="108" spans="1:47" hidden="1"/>
    <row r="109" spans="1:47" s="2" customFormat="1" ht="6.95" customHeight="1">
      <c r="A109" s="33"/>
      <c r="B109" s="53"/>
      <c r="C109" s="54"/>
      <c r="D109" s="54"/>
      <c r="E109" s="54"/>
      <c r="F109" s="54"/>
      <c r="G109" s="54"/>
      <c r="H109" s="54"/>
      <c r="I109" s="54"/>
      <c r="J109" s="54"/>
      <c r="K109" s="54"/>
      <c r="L109" s="46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47" s="2" customFormat="1" ht="24.95" customHeight="1">
      <c r="A110" s="33"/>
      <c r="B110" s="34"/>
      <c r="C110" s="22" t="s">
        <v>124</v>
      </c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47" s="2" customFormat="1" ht="6.95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12" customHeight="1">
      <c r="A112" s="33"/>
      <c r="B112" s="34"/>
      <c r="C112" s="28" t="s">
        <v>13</v>
      </c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6.5" customHeight="1">
      <c r="A113" s="33"/>
      <c r="B113" s="34"/>
      <c r="C113" s="33"/>
      <c r="D113" s="33"/>
      <c r="E113" s="267" t="str">
        <f>E7</f>
        <v>Cintorín Dolné Krškany - rozšírenie - aktualizácia</v>
      </c>
      <c r="F113" s="268"/>
      <c r="G113" s="268"/>
      <c r="H113" s="268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1" customFormat="1" ht="12" customHeight="1">
      <c r="B114" s="21"/>
      <c r="C114" s="28" t="s">
        <v>96</v>
      </c>
      <c r="L114" s="21"/>
    </row>
    <row r="115" spans="1:65" s="2" customFormat="1" ht="16.5" customHeight="1">
      <c r="A115" s="33"/>
      <c r="B115" s="34"/>
      <c r="C115" s="33"/>
      <c r="D115" s="33"/>
      <c r="E115" s="267" t="s">
        <v>97</v>
      </c>
      <c r="F115" s="266"/>
      <c r="G115" s="266"/>
      <c r="H115" s="266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2" customHeight="1">
      <c r="A116" s="33"/>
      <c r="B116" s="34"/>
      <c r="C116" s="28" t="s">
        <v>98</v>
      </c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6.5" customHeight="1">
      <c r="A117" s="33"/>
      <c r="B117" s="34"/>
      <c r="C117" s="33"/>
      <c r="D117" s="33"/>
      <c r="E117" s="245" t="str">
        <f>E11</f>
        <v xml:space="preserve">003 - Elektroinštalácia </v>
      </c>
      <c r="F117" s="266"/>
      <c r="G117" s="266"/>
      <c r="H117" s="266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6.9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2" customHeight="1">
      <c r="A119" s="33"/>
      <c r="B119" s="34"/>
      <c r="C119" s="28" t="s">
        <v>17</v>
      </c>
      <c r="D119" s="33"/>
      <c r="E119" s="33"/>
      <c r="F119" s="26" t="str">
        <f>F14</f>
        <v>Nitra, k.ú. Dolné Krškany</v>
      </c>
      <c r="G119" s="33"/>
      <c r="H119" s="33"/>
      <c r="I119" s="28" t="s">
        <v>19</v>
      </c>
      <c r="J119" s="59" t="str">
        <f>IF(J14="","",J14)</f>
        <v>17. 5. 2022</v>
      </c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6.95" customHeight="1">
      <c r="A120" s="33"/>
      <c r="B120" s="34"/>
      <c r="C120" s="33"/>
      <c r="D120" s="33"/>
      <c r="E120" s="33"/>
      <c r="F120" s="33"/>
      <c r="G120" s="33"/>
      <c r="H120" s="33"/>
      <c r="I120" s="33"/>
      <c r="J120" s="33"/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25.7" customHeight="1">
      <c r="A121" s="33"/>
      <c r="B121" s="34"/>
      <c r="C121" s="28" t="s">
        <v>21</v>
      </c>
      <c r="D121" s="33"/>
      <c r="E121" s="33"/>
      <c r="F121" s="26" t="str">
        <f>E17</f>
        <v>Mesto Nitra, Štefánikova tr.60/80, 950 06 Nitra</v>
      </c>
      <c r="G121" s="33"/>
      <c r="H121" s="33"/>
      <c r="I121" s="28" t="s">
        <v>27</v>
      </c>
      <c r="J121" s="31" t="str">
        <f>E23</f>
        <v>A+D Projekta, s.r.o, Nitra</v>
      </c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2" customFormat="1" ht="15.2" customHeight="1">
      <c r="A122" s="33"/>
      <c r="B122" s="34"/>
      <c r="C122" s="28" t="s">
        <v>25</v>
      </c>
      <c r="D122" s="33"/>
      <c r="E122" s="33"/>
      <c r="F122" s="26" t="str">
        <f>IF(E20="","",E20)</f>
        <v>Vyplň údaj</v>
      </c>
      <c r="G122" s="33"/>
      <c r="H122" s="33"/>
      <c r="I122" s="28" t="s">
        <v>31</v>
      </c>
      <c r="J122" s="31" t="str">
        <f>E26</f>
        <v xml:space="preserve"> </v>
      </c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5" s="2" customFormat="1" ht="10.35" customHeight="1">
      <c r="A123" s="33"/>
      <c r="B123" s="34"/>
      <c r="C123" s="33"/>
      <c r="D123" s="33"/>
      <c r="E123" s="33"/>
      <c r="F123" s="33"/>
      <c r="G123" s="33"/>
      <c r="H123" s="33"/>
      <c r="I123" s="33"/>
      <c r="J123" s="33"/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5" s="11" customFormat="1" ht="29.25" customHeight="1">
      <c r="A124" s="132"/>
      <c r="B124" s="133"/>
      <c r="C124" s="134" t="s">
        <v>125</v>
      </c>
      <c r="D124" s="135" t="s">
        <v>59</v>
      </c>
      <c r="E124" s="135" t="s">
        <v>55</v>
      </c>
      <c r="F124" s="135" t="s">
        <v>56</v>
      </c>
      <c r="G124" s="135" t="s">
        <v>126</v>
      </c>
      <c r="H124" s="135" t="s">
        <v>127</v>
      </c>
      <c r="I124" s="135" t="s">
        <v>128</v>
      </c>
      <c r="J124" s="136" t="s">
        <v>102</v>
      </c>
      <c r="K124" s="137" t="s">
        <v>129</v>
      </c>
      <c r="L124" s="138"/>
      <c r="M124" s="66" t="s">
        <v>1</v>
      </c>
      <c r="N124" s="67" t="s">
        <v>38</v>
      </c>
      <c r="O124" s="67" t="s">
        <v>130</v>
      </c>
      <c r="P124" s="67" t="s">
        <v>131</v>
      </c>
      <c r="Q124" s="67" t="s">
        <v>132</v>
      </c>
      <c r="R124" s="67" t="s">
        <v>133</v>
      </c>
      <c r="S124" s="67" t="s">
        <v>134</v>
      </c>
      <c r="T124" s="68" t="s">
        <v>135</v>
      </c>
      <c r="U124" s="132"/>
      <c r="V124" s="132"/>
      <c r="W124" s="132"/>
      <c r="X124" s="132"/>
      <c r="Y124" s="132"/>
      <c r="Z124" s="132"/>
      <c r="AA124" s="132"/>
      <c r="AB124" s="132"/>
      <c r="AC124" s="132"/>
      <c r="AD124" s="132"/>
      <c r="AE124" s="132"/>
    </row>
    <row r="125" spans="1:65" s="2" customFormat="1" ht="22.9" customHeight="1">
      <c r="A125" s="33"/>
      <c r="B125" s="34"/>
      <c r="C125" s="73" t="s">
        <v>103</v>
      </c>
      <c r="D125" s="33"/>
      <c r="E125" s="33"/>
      <c r="F125" s="33"/>
      <c r="G125" s="33"/>
      <c r="H125" s="33"/>
      <c r="I125" s="33"/>
      <c r="J125" s="139">
        <f>BK125</f>
        <v>0</v>
      </c>
      <c r="K125" s="33"/>
      <c r="L125" s="34"/>
      <c r="M125" s="69"/>
      <c r="N125" s="60"/>
      <c r="O125" s="70"/>
      <c r="P125" s="140">
        <f>P126</f>
        <v>0</v>
      </c>
      <c r="Q125" s="70"/>
      <c r="R125" s="140">
        <f>R126</f>
        <v>0</v>
      </c>
      <c r="S125" s="70"/>
      <c r="T125" s="141">
        <f>T126</f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T125" s="18" t="s">
        <v>73</v>
      </c>
      <c r="AU125" s="18" t="s">
        <v>104</v>
      </c>
      <c r="BK125" s="142">
        <f>BK126</f>
        <v>0</v>
      </c>
    </row>
    <row r="126" spans="1:65" s="12" customFormat="1" ht="25.9" customHeight="1">
      <c r="B126" s="143"/>
      <c r="D126" s="144" t="s">
        <v>73</v>
      </c>
      <c r="E126" s="145" t="s">
        <v>355</v>
      </c>
      <c r="F126" s="145" t="s">
        <v>741</v>
      </c>
      <c r="I126" s="146"/>
      <c r="J126" s="147">
        <f>BK126</f>
        <v>0</v>
      </c>
      <c r="L126" s="143"/>
      <c r="M126" s="148"/>
      <c r="N126" s="149"/>
      <c r="O126" s="149"/>
      <c r="P126" s="150">
        <f>P127+P133+P137+P147</f>
        <v>0</v>
      </c>
      <c r="Q126" s="149"/>
      <c r="R126" s="150">
        <f>R127+R133+R137+R147</f>
        <v>0</v>
      </c>
      <c r="S126" s="149"/>
      <c r="T126" s="151">
        <f>T127+T133+T137+T147</f>
        <v>0</v>
      </c>
      <c r="AR126" s="144" t="s">
        <v>156</v>
      </c>
      <c r="AT126" s="152" t="s">
        <v>73</v>
      </c>
      <c r="AU126" s="152" t="s">
        <v>74</v>
      </c>
      <c r="AY126" s="144" t="s">
        <v>138</v>
      </c>
      <c r="BK126" s="153">
        <f>BK127+BK133+BK137+BK147</f>
        <v>0</v>
      </c>
    </row>
    <row r="127" spans="1:65" s="12" customFormat="1" ht="22.9" customHeight="1">
      <c r="B127" s="143"/>
      <c r="D127" s="144" t="s">
        <v>73</v>
      </c>
      <c r="E127" s="154" t="s">
        <v>742</v>
      </c>
      <c r="F127" s="154" t="s">
        <v>743</v>
      </c>
      <c r="I127" s="146"/>
      <c r="J127" s="155">
        <f>BK127</f>
        <v>0</v>
      </c>
      <c r="L127" s="143"/>
      <c r="M127" s="148"/>
      <c r="N127" s="149"/>
      <c r="O127" s="149"/>
      <c r="P127" s="150">
        <f>SUM(P128:P132)</f>
        <v>0</v>
      </c>
      <c r="Q127" s="149"/>
      <c r="R127" s="150">
        <f>SUM(R128:R132)</f>
        <v>0</v>
      </c>
      <c r="S127" s="149"/>
      <c r="T127" s="151">
        <f>SUM(T128:T132)</f>
        <v>0</v>
      </c>
      <c r="AR127" s="144" t="s">
        <v>156</v>
      </c>
      <c r="AT127" s="152" t="s">
        <v>73</v>
      </c>
      <c r="AU127" s="152" t="s">
        <v>81</v>
      </c>
      <c r="AY127" s="144" t="s">
        <v>138</v>
      </c>
      <c r="BK127" s="153">
        <f>SUM(BK128:BK132)</f>
        <v>0</v>
      </c>
    </row>
    <row r="128" spans="1:65" s="2" customFormat="1" ht="33" customHeight="1">
      <c r="A128" s="33"/>
      <c r="B128" s="156"/>
      <c r="C128" s="157" t="s">
        <v>81</v>
      </c>
      <c r="D128" s="157" t="s">
        <v>140</v>
      </c>
      <c r="E128" s="158" t="s">
        <v>744</v>
      </c>
      <c r="F128" s="159" t="s">
        <v>745</v>
      </c>
      <c r="G128" s="160" t="s">
        <v>250</v>
      </c>
      <c r="H128" s="161">
        <v>8</v>
      </c>
      <c r="I128" s="162"/>
      <c r="J128" s="161">
        <f>ROUND(I128*H128,3)</f>
        <v>0</v>
      </c>
      <c r="K128" s="163"/>
      <c r="L128" s="34"/>
      <c r="M128" s="164" t="s">
        <v>1</v>
      </c>
      <c r="N128" s="165" t="s">
        <v>40</v>
      </c>
      <c r="O128" s="62"/>
      <c r="P128" s="166">
        <f>O128*H128</f>
        <v>0</v>
      </c>
      <c r="Q128" s="166">
        <v>0</v>
      </c>
      <c r="R128" s="166">
        <f>Q128*H128</f>
        <v>0</v>
      </c>
      <c r="S128" s="166">
        <v>0</v>
      </c>
      <c r="T128" s="167">
        <f>S128*H128</f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8" t="s">
        <v>245</v>
      </c>
      <c r="AT128" s="168" t="s">
        <v>140</v>
      </c>
      <c r="AU128" s="168" t="s">
        <v>87</v>
      </c>
      <c r="AY128" s="18" t="s">
        <v>138</v>
      </c>
      <c r="BE128" s="169">
        <f>IF(N128="základná",J128,0)</f>
        <v>0</v>
      </c>
      <c r="BF128" s="169">
        <f>IF(N128="znížená",J128,0)</f>
        <v>0</v>
      </c>
      <c r="BG128" s="169">
        <f>IF(N128="zákl. prenesená",J128,0)</f>
        <v>0</v>
      </c>
      <c r="BH128" s="169">
        <f>IF(N128="zníž. prenesená",J128,0)</f>
        <v>0</v>
      </c>
      <c r="BI128" s="169">
        <f>IF(N128="nulová",J128,0)</f>
        <v>0</v>
      </c>
      <c r="BJ128" s="18" t="s">
        <v>87</v>
      </c>
      <c r="BK128" s="170">
        <f>ROUND(I128*H128,3)</f>
        <v>0</v>
      </c>
      <c r="BL128" s="18" t="s">
        <v>245</v>
      </c>
      <c r="BM128" s="168" t="s">
        <v>87</v>
      </c>
    </row>
    <row r="129" spans="1:65" s="2" customFormat="1" ht="24.2" customHeight="1">
      <c r="A129" s="33"/>
      <c r="B129" s="156"/>
      <c r="C129" s="157" t="s">
        <v>87</v>
      </c>
      <c r="D129" s="157" t="s">
        <v>140</v>
      </c>
      <c r="E129" s="158" t="s">
        <v>746</v>
      </c>
      <c r="F129" s="159" t="s">
        <v>747</v>
      </c>
      <c r="G129" s="160" t="s">
        <v>460</v>
      </c>
      <c r="H129" s="161">
        <v>15</v>
      </c>
      <c r="I129" s="162"/>
      <c r="J129" s="161">
        <f>ROUND(I129*H129,3)</f>
        <v>0</v>
      </c>
      <c r="K129" s="163"/>
      <c r="L129" s="34"/>
      <c r="M129" s="164" t="s">
        <v>1</v>
      </c>
      <c r="N129" s="165" t="s">
        <v>40</v>
      </c>
      <c r="O129" s="62"/>
      <c r="P129" s="166">
        <f>O129*H129</f>
        <v>0</v>
      </c>
      <c r="Q129" s="166">
        <v>0</v>
      </c>
      <c r="R129" s="166">
        <f>Q129*H129</f>
        <v>0</v>
      </c>
      <c r="S129" s="166">
        <v>0</v>
      </c>
      <c r="T129" s="167">
        <f>S129*H129</f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8" t="s">
        <v>245</v>
      </c>
      <c r="AT129" s="168" t="s">
        <v>140</v>
      </c>
      <c r="AU129" s="168" t="s">
        <v>87</v>
      </c>
      <c r="AY129" s="18" t="s">
        <v>138</v>
      </c>
      <c r="BE129" s="169">
        <f>IF(N129="základná",J129,0)</f>
        <v>0</v>
      </c>
      <c r="BF129" s="169">
        <f>IF(N129="znížená",J129,0)</f>
        <v>0</v>
      </c>
      <c r="BG129" s="169">
        <f>IF(N129="zákl. prenesená",J129,0)</f>
        <v>0</v>
      </c>
      <c r="BH129" s="169">
        <f>IF(N129="zníž. prenesená",J129,0)</f>
        <v>0</v>
      </c>
      <c r="BI129" s="169">
        <f>IF(N129="nulová",J129,0)</f>
        <v>0</v>
      </c>
      <c r="BJ129" s="18" t="s">
        <v>87</v>
      </c>
      <c r="BK129" s="170">
        <f>ROUND(I129*H129,3)</f>
        <v>0</v>
      </c>
      <c r="BL129" s="18" t="s">
        <v>245</v>
      </c>
      <c r="BM129" s="168" t="s">
        <v>144</v>
      </c>
    </row>
    <row r="130" spans="1:65" s="2" customFormat="1" ht="24.2" customHeight="1">
      <c r="A130" s="33"/>
      <c r="B130" s="156"/>
      <c r="C130" s="157" t="s">
        <v>156</v>
      </c>
      <c r="D130" s="157" t="s">
        <v>140</v>
      </c>
      <c r="E130" s="158" t="s">
        <v>748</v>
      </c>
      <c r="F130" s="159" t="s">
        <v>749</v>
      </c>
      <c r="G130" s="160" t="s">
        <v>250</v>
      </c>
      <c r="H130" s="161">
        <v>1</v>
      </c>
      <c r="I130" s="162"/>
      <c r="J130" s="161">
        <f>ROUND(I130*H130,3)</f>
        <v>0</v>
      </c>
      <c r="K130" s="163"/>
      <c r="L130" s="34"/>
      <c r="M130" s="164" t="s">
        <v>1</v>
      </c>
      <c r="N130" s="165" t="s">
        <v>40</v>
      </c>
      <c r="O130" s="62"/>
      <c r="P130" s="166">
        <f>O130*H130</f>
        <v>0</v>
      </c>
      <c r="Q130" s="166">
        <v>0</v>
      </c>
      <c r="R130" s="166">
        <f>Q130*H130</f>
        <v>0</v>
      </c>
      <c r="S130" s="166">
        <v>0</v>
      </c>
      <c r="T130" s="167">
        <f>S130*H130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8" t="s">
        <v>245</v>
      </c>
      <c r="AT130" s="168" t="s">
        <v>140</v>
      </c>
      <c r="AU130" s="168" t="s">
        <v>87</v>
      </c>
      <c r="AY130" s="18" t="s">
        <v>138</v>
      </c>
      <c r="BE130" s="169">
        <f>IF(N130="základná",J130,0)</f>
        <v>0</v>
      </c>
      <c r="BF130" s="169">
        <f>IF(N130="znížená",J130,0)</f>
        <v>0</v>
      </c>
      <c r="BG130" s="169">
        <f>IF(N130="zákl. prenesená",J130,0)</f>
        <v>0</v>
      </c>
      <c r="BH130" s="169">
        <f>IF(N130="zníž. prenesená",J130,0)</f>
        <v>0</v>
      </c>
      <c r="BI130" s="169">
        <f>IF(N130="nulová",J130,0)</f>
        <v>0</v>
      </c>
      <c r="BJ130" s="18" t="s">
        <v>87</v>
      </c>
      <c r="BK130" s="170">
        <f>ROUND(I130*H130,3)</f>
        <v>0</v>
      </c>
      <c r="BL130" s="18" t="s">
        <v>245</v>
      </c>
      <c r="BM130" s="168" t="s">
        <v>159</v>
      </c>
    </row>
    <row r="131" spans="1:65" s="2" customFormat="1" ht="16.5" customHeight="1">
      <c r="A131" s="33"/>
      <c r="B131" s="156"/>
      <c r="C131" s="157" t="s">
        <v>144</v>
      </c>
      <c r="D131" s="157" t="s">
        <v>140</v>
      </c>
      <c r="E131" s="158" t="s">
        <v>750</v>
      </c>
      <c r="F131" s="159" t="s">
        <v>751</v>
      </c>
      <c r="G131" s="160" t="s">
        <v>436</v>
      </c>
      <c r="H131" s="162"/>
      <c r="I131" s="162"/>
      <c r="J131" s="161">
        <f>ROUND(I131*H131,3)</f>
        <v>0</v>
      </c>
      <c r="K131" s="163"/>
      <c r="L131" s="34"/>
      <c r="M131" s="164" t="s">
        <v>1</v>
      </c>
      <c r="N131" s="165" t="s">
        <v>40</v>
      </c>
      <c r="O131" s="62"/>
      <c r="P131" s="166">
        <f>O131*H131</f>
        <v>0</v>
      </c>
      <c r="Q131" s="166">
        <v>0</v>
      </c>
      <c r="R131" s="166">
        <f>Q131*H131</f>
        <v>0</v>
      </c>
      <c r="S131" s="166">
        <v>0</v>
      </c>
      <c r="T131" s="167">
        <f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8" t="s">
        <v>245</v>
      </c>
      <c r="AT131" s="168" t="s">
        <v>140</v>
      </c>
      <c r="AU131" s="168" t="s">
        <v>87</v>
      </c>
      <c r="AY131" s="18" t="s">
        <v>138</v>
      </c>
      <c r="BE131" s="169">
        <f>IF(N131="základná",J131,0)</f>
        <v>0</v>
      </c>
      <c r="BF131" s="169">
        <f>IF(N131="znížená",J131,0)</f>
        <v>0</v>
      </c>
      <c r="BG131" s="169">
        <f>IF(N131="zákl. prenesená",J131,0)</f>
        <v>0</v>
      </c>
      <c r="BH131" s="169">
        <f>IF(N131="zníž. prenesená",J131,0)</f>
        <v>0</v>
      </c>
      <c r="BI131" s="169">
        <f>IF(N131="nulová",J131,0)</f>
        <v>0</v>
      </c>
      <c r="BJ131" s="18" t="s">
        <v>87</v>
      </c>
      <c r="BK131" s="170">
        <f>ROUND(I131*H131,3)</f>
        <v>0</v>
      </c>
      <c r="BL131" s="18" t="s">
        <v>245</v>
      </c>
      <c r="BM131" s="168" t="s">
        <v>168</v>
      </c>
    </row>
    <row r="132" spans="1:65" s="2" customFormat="1" ht="16.5" customHeight="1">
      <c r="A132" s="33"/>
      <c r="B132" s="156"/>
      <c r="C132" s="157" t="s">
        <v>169</v>
      </c>
      <c r="D132" s="157" t="s">
        <v>140</v>
      </c>
      <c r="E132" s="158" t="s">
        <v>752</v>
      </c>
      <c r="F132" s="159" t="s">
        <v>753</v>
      </c>
      <c r="G132" s="160" t="s">
        <v>664</v>
      </c>
      <c r="H132" s="161">
        <v>1</v>
      </c>
      <c r="I132" s="162"/>
      <c r="J132" s="161">
        <f>ROUND(I132*H132,3)</f>
        <v>0</v>
      </c>
      <c r="K132" s="163"/>
      <c r="L132" s="34"/>
      <c r="M132" s="164" t="s">
        <v>1</v>
      </c>
      <c r="N132" s="165" t="s">
        <v>40</v>
      </c>
      <c r="O132" s="62"/>
      <c r="P132" s="166">
        <f>O132*H132</f>
        <v>0</v>
      </c>
      <c r="Q132" s="166">
        <v>0</v>
      </c>
      <c r="R132" s="166">
        <f>Q132*H132</f>
        <v>0</v>
      </c>
      <c r="S132" s="166">
        <v>0</v>
      </c>
      <c r="T132" s="167">
        <f>S132*H132</f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8" t="s">
        <v>245</v>
      </c>
      <c r="AT132" s="168" t="s">
        <v>140</v>
      </c>
      <c r="AU132" s="168" t="s">
        <v>87</v>
      </c>
      <c r="AY132" s="18" t="s">
        <v>138</v>
      </c>
      <c r="BE132" s="169">
        <f>IF(N132="základná",J132,0)</f>
        <v>0</v>
      </c>
      <c r="BF132" s="169">
        <f>IF(N132="znížená",J132,0)</f>
        <v>0</v>
      </c>
      <c r="BG132" s="169">
        <f>IF(N132="zákl. prenesená",J132,0)</f>
        <v>0</v>
      </c>
      <c r="BH132" s="169">
        <f>IF(N132="zníž. prenesená",J132,0)</f>
        <v>0</v>
      </c>
      <c r="BI132" s="169">
        <f>IF(N132="nulová",J132,0)</f>
        <v>0</v>
      </c>
      <c r="BJ132" s="18" t="s">
        <v>87</v>
      </c>
      <c r="BK132" s="170">
        <f>ROUND(I132*H132,3)</f>
        <v>0</v>
      </c>
      <c r="BL132" s="18" t="s">
        <v>245</v>
      </c>
      <c r="BM132" s="168" t="s">
        <v>172</v>
      </c>
    </row>
    <row r="133" spans="1:65" s="12" customFormat="1" ht="22.9" customHeight="1">
      <c r="B133" s="143"/>
      <c r="D133" s="144" t="s">
        <v>73</v>
      </c>
      <c r="E133" s="154" t="s">
        <v>754</v>
      </c>
      <c r="F133" s="154" t="s">
        <v>755</v>
      </c>
      <c r="I133" s="146"/>
      <c r="J133" s="155">
        <f>BK133</f>
        <v>0</v>
      </c>
      <c r="L133" s="143"/>
      <c r="M133" s="148"/>
      <c r="N133" s="149"/>
      <c r="O133" s="149"/>
      <c r="P133" s="150">
        <f>SUM(P134:P136)</f>
        <v>0</v>
      </c>
      <c r="Q133" s="149"/>
      <c r="R133" s="150">
        <f>SUM(R134:R136)</f>
        <v>0</v>
      </c>
      <c r="S133" s="149"/>
      <c r="T133" s="151">
        <f>SUM(T134:T136)</f>
        <v>0</v>
      </c>
      <c r="AR133" s="144" t="s">
        <v>81</v>
      </c>
      <c r="AT133" s="152" t="s">
        <v>73</v>
      </c>
      <c r="AU133" s="152" t="s">
        <v>81</v>
      </c>
      <c r="AY133" s="144" t="s">
        <v>138</v>
      </c>
      <c r="BK133" s="153">
        <f>SUM(BK134:BK136)</f>
        <v>0</v>
      </c>
    </row>
    <row r="134" spans="1:65" s="2" customFormat="1" ht="16.5" customHeight="1">
      <c r="A134" s="33"/>
      <c r="B134" s="156"/>
      <c r="C134" s="203" t="s">
        <v>159</v>
      </c>
      <c r="D134" s="203" t="s">
        <v>355</v>
      </c>
      <c r="E134" s="204" t="s">
        <v>756</v>
      </c>
      <c r="F134" s="205" t="s">
        <v>757</v>
      </c>
      <c r="G134" s="206" t="s">
        <v>460</v>
      </c>
      <c r="H134" s="207">
        <v>15</v>
      </c>
      <c r="I134" s="208"/>
      <c r="J134" s="207">
        <f>ROUND(I134*H134,3)</f>
        <v>0</v>
      </c>
      <c r="K134" s="209"/>
      <c r="L134" s="210"/>
      <c r="M134" s="211" t="s">
        <v>1</v>
      </c>
      <c r="N134" s="212" t="s">
        <v>40</v>
      </c>
      <c r="O134" s="62"/>
      <c r="P134" s="166">
        <f>O134*H134</f>
        <v>0</v>
      </c>
      <c r="Q134" s="166">
        <v>0</v>
      </c>
      <c r="R134" s="166">
        <f>Q134*H134</f>
        <v>0</v>
      </c>
      <c r="S134" s="166">
        <v>0</v>
      </c>
      <c r="T134" s="167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8" t="s">
        <v>507</v>
      </c>
      <c r="AT134" s="168" t="s">
        <v>355</v>
      </c>
      <c r="AU134" s="168" t="s">
        <v>87</v>
      </c>
      <c r="AY134" s="18" t="s">
        <v>138</v>
      </c>
      <c r="BE134" s="169">
        <f>IF(N134="základná",J134,0)</f>
        <v>0</v>
      </c>
      <c r="BF134" s="169">
        <f>IF(N134="znížená",J134,0)</f>
        <v>0</v>
      </c>
      <c r="BG134" s="169">
        <f>IF(N134="zákl. prenesená",J134,0)</f>
        <v>0</v>
      </c>
      <c r="BH134" s="169">
        <f>IF(N134="zníž. prenesená",J134,0)</f>
        <v>0</v>
      </c>
      <c r="BI134" s="169">
        <f>IF(N134="nulová",J134,0)</f>
        <v>0</v>
      </c>
      <c r="BJ134" s="18" t="s">
        <v>87</v>
      </c>
      <c r="BK134" s="170">
        <f>ROUND(I134*H134,3)</f>
        <v>0</v>
      </c>
      <c r="BL134" s="18" t="s">
        <v>245</v>
      </c>
      <c r="BM134" s="168" t="s">
        <v>177</v>
      </c>
    </row>
    <row r="135" spans="1:65" s="2" customFormat="1" ht="16.5" customHeight="1">
      <c r="A135" s="33"/>
      <c r="B135" s="156"/>
      <c r="C135" s="203" t="s">
        <v>178</v>
      </c>
      <c r="D135" s="203" t="s">
        <v>355</v>
      </c>
      <c r="E135" s="204" t="s">
        <v>758</v>
      </c>
      <c r="F135" s="205" t="s">
        <v>759</v>
      </c>
      <c r="G135" s="206" t="s">
        <v>250</v>
      </c>
      <c r="H135" s="207">
        <v>1</v>
      </c>
      <c r="I135" s="208"/>
      <c r="J135" s="207">
        <f>ROUND(I135*H135,3)</f>
        <v>0</v>
      </c>
      <c r="K135" s="209"/>
      <c r="L135" s="210"/>
      <c r="M135" s="211" t="s">
        <v>1</v>
      </c>
      <c r="N135" s="212" t="s">
        <v>40</v>
      </c>
      <c r="O135" s="62"/>
      <c r="P135" s="166">
        <f>O135*H135</f>
        <v>0</v>
      </c>
      <c r="Q135" s="166">
        <v>0</v>
      </c>
      <c r="R135" s="166">
        <f>Q135*H135</f>
        <v>0</v>
      </c>
      <c r="S135" s="166">
        <v>0</v>
      </c>
      <c r="T135" s="167">
        <f>S135*H135</f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8" t="s">
        <v>507</v>
      </c>
      <c r="AT135" s="168" t="s">
        <v>355</v>
      </c>
      <c r="AU135" s="168" t="s">
        <v>87</v>
      </c>
      <c r="AY135" s="18" t="s">
        <v>138</v>
      </c>
      <c r="BE135" s="169">
        <f>IF(N135="základná",J135,0)</f>
        <v>0</v>
      </c>
      <c r="BF135" s="169">
        <f>IF(N135="znížená",J135,0)</f>
        <v>0</v>
      </c>
      <c r="BG135" s="169">
        <f>IF(N135="zákl. prenesená",J135,0)</f>
        <v>0</v>
      </c>
      <c r="BH135" s="169">
        <f>IF(N135="zníž. prenesená",J135,0)</f>
        <v>0</v>
      </c>
      <c r="BI135" s="169">
        <f>IF(N135="nulová",J135,0)</f>
        <v>0</v>
      </c>
      <c r="BJ135" s="18" t="s">
        <v>87</v>
      </c>
      <c r="BK135" s="170">
        <f>ROUND(I135*H135,3)</f>
        <v>0</v>
      </c>
      <c r="BL135" s="18" t="s">
        <v>245</v>
      </c>
      <c r="BM135" s="168" t="s">
        <v>181</v>
      </c>
    </row>
    <row r="136" spans="1:65" s="2" customFormat="1" ht="16.5" customHeight="1">
      <c r="A136" s="33"/>
      <c r="B136" s="156"/>
      <c r="C136" s="203" t="s">
        <v>168</v>
      </c>
      <c r="D136" s="203" t="s">
        <v>355</v>
      </c>
      <c r="E136" s="204" t="s">
        <v>760</v>
      </c>
      <c r="F136" s="205" t="s">
        <v>761</v>
      </c>
      <c r="G136" s="206" t="s">
        <v>436</v>
      </c>
      <c r="H136" s="208"/>
      <c r="I136" s="208"/>
      <c r="J136" s="207">
        <f>ROUND(I136*H136,3)</f>
        <v>0</v>
      </c>
      <c r="K136" s="209"/>
      <c r="L136" s="210"/>
      <c r="M136" s="211" t="s">
        <v>1</v>
      </c>
      <c r="N136" s="212" t="s">
        <v>40</v>
      </c>
      <c r="O136" s="62"/>
      <c r="P136" s="166">
        <f>O136*H136</f>
        <v>0</v>
      </c>
      <c r="Q136" s="166">
        <v>0</v>
      </c>
      <c r="R136" s="166">
        <f>Q136*H136</f>
        <v>0</v>
      </c>
      <c r="S136" s="166">
        <v>0</v>
      </c>
      <c r="T136" s="167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8" t="s">
        <v>507</v>
      </c>
      <c r="AT136" s="168" t="s">
        <v>355</v>
      </c>
      <c r="AU136" s="168" t="s">
        <v>87</v>
      </c>
      <c r="AY136" s="18" t="s">
        <v>138</v>
      </c>
      <c r="BE136" s="169">
        <f>IF(N136="základná",J136,0)</f>
        <v>0</v>
      </c>
      <c r="BF136" s="169">
        <f>IF(N136="znížená",J136,0)</f>
        <v>0</v>
      </c>
      <c r="BG136" s="169">
        <f>IF(N136="zákl. prenesená",J136,0)</f>
        <v>0</v>
      </c>
      <c r="BH136" s="169">
        <f>IF(N136="zníž. prenesená",J136,0)</f>
        <v>0</v>
      </c>
      <c r="BI136" s="169">
        <f>IF(N136="nulová",J136,0)</f>
        <v>0</v>
      </c>
      <c r="BJ136" s="18" t="s">
        <v>87</v>
      </c>
      <c r="BK136" s="170">
        <f>ROUND(I136*H136,3)</f>
        <v>0</v>
      </c>
      <c r="BL136" s="18" t="s">
        <v>245</v>
      </c>
      <c r="BM136" s="168" t="s">
        <v>411</v>
      </c>
    </row>
    <row r="137" spans="1:65" s="12" customFormat="1" ht="22.9" customHeight="1">
      <c r="B137" s="143"/>
      <c r="D137" s="144" t="s">
        <v>73</v>
      </c>
      <c r="E137" s="154" t="s">
        <v>762</v>
      </c>
      <c r="F137" s="154" t="s">
        <v>763</v>
      </c>
      <c r="I137" s="146"/>
      <c r="J137" s="155">
        <f>BK137</f>
        <v>0</v>
      </c>
      <c r="L137" s="143"/>
      <c r="M137" s="148"/>
      <c r="N137" s="149"/>
      <c r="O137" s="149"/>
      <c r="P137" s="150">
        <f>SUM(P138:P146)</f>
        <v>0</v>
      </c>
      <c r="Q137" s="149"/>
      <c r="R137" s="150">
        <f>SUM(R138:R146)</f>
        <v>0</v>
      </c>
      <c r="S137" s="149"/>
      <c r="T137" s="151">
        <f>SUM(T138:T146)</f>
        <v>0</v>
      </c>
      <c r="AR137" s="144" t="s">
        <v>81</v>
      </c>
      <c r="AT137" s="152" t="s">
        <v>73</v>
      </c>
      <c r="AU137" s="152" t="s">
        <v>81</v>
      </c>
      <c r="AY137" s="144" t="s">
        <v>138</v>
      </c>
      <c r="BK137" s="153">
        <f>SUM(BK138:BK146)</f>
        <v>0</v>
      </c>
    </row>
    <row r="138" spans="1:65" s="2" customFormat="1" ht="24.2" customHeight="1">
      <c r="A138" s="33"/>
      <c r="B138" s="156"/>
      <c r="C138" s="157" t="s">
        <v>182</v>
      </c>
      <c r="D138" s="157" t="s">
        <v>140</v>
      </c>
      <c r="E138" s="158" t="s">
        <v>764</v>
      </c>
      <c r="F138" s="159" t="s">
        <v>765</v>
      </c>
      <c r="G138" s="160" t="s">
        <v>460</v>
      </c>
      <c r="H138" s="161">
        <v>48</v>
      </c>
      <c r="I138" s="162"/>
      <c r="J138" s="161">
        <f t="shared" ref="J138:J146" si="0">ROUND(I138*H138,3)</f>
        <v>0</v>
      </c>
      <c r="K138" s="163"/>
      <c r="L138" s="34"/>
      <c r="M138" s="164" t="s">
        <v>1</v>
      </c>
      <c r="N138" s="165" t="s">
        <v>40</v>
      </c>
      <c r="O138" s="62"/>
      <c r="P138" s="166">
        <f t="shared" ref="P138:P146" si="1">O138*H138</f>
        <v>0</v>
      </c>
      <c r="Q138" s="166">
        <v>0</v>
      </c>
      <c r="R138" s="166">
        <f t="shared" ref="R138:R146" si="2">Q138*H138</f>
        <v>0</v>
      </c>
      <c r="S138" s="166">
        <v>0</v>
      </c>
      <c r="T138" s="167">
        <f t="shared" ref="T138:T146" si="3">S138*H138</f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8" t="s">
        <v>245</v>
      </c>
      <c r="AT138" s="168" t="s">
        <v>140</v>
      </c>
      <c r="AU138" s="168" t="s">
        <v>87</v>
      </c>
      <c r="AY138" s="18" t="s">
        <v>138</v>
      </c>
      <c r="BE138" s="169">
        <f t="shared" ref="BE138:BE146" si="4">IF(N138="základná",J138,0)</f>
        <v>0</v>
      </c>
      <c r="BF138" s="169">
        <f t="shared" ref="BF138:BF146" si="5">IF(N138="znížená",J138,0)</f>
        <v>0</v>
      </c>
      <c r="BG138" s="169">
        <f t="shared" ref="BG138:BG146" si="6">IF(N138="zákl. prenesená",J138,0)</f>
        <v>0</v>
      </c>
      <c r="BH138" s="169">
        <f t="shared" ref="BH138:BH146" si="7">IF(N138="zníž. prenesená",J138,0)</f>
        <v>0</v>
      </c>
      <c r="BI138" s="169">
        <f t="shared" ref="BI138:BI146" si="8">IF(N138="nulová",J138,0)</f>
        <v>0</v>
      </c>
      <c r="BJ138" s="18" t="s">
        <v>87</v>
      </c>
      <c r="BK138" s="170">
        <f t="shared" ref="BK138:BK146" si="9">ROUND(I138*H138,3)</f>
        <v>0</v>
      </c>
      <c r="BL138" s="18" t="s">
        <v>245</v>
      </c>
      <c r="BM138" s="168" t="s">
        <v>186</v>
      </c>
    </row>
    <row r="139" spans="1:65" s="2" customFormat="1" ht="24.2" customHeight="1">
      <c r="A139" s="33"/>
      <c r="B139" s="156"/>
      <c r="C139" s="157" t="s">
        <v>172</v>
      </c>
      <c r="D139" s="157" t="s">
        <v>140</v>
      </c>
      <c r="E139" s="158" t="s">
        <v>766</v>
      </c>
      <c r="F139" s="159" t="s">
        <v>767</v>
      </c>
      <c r="G139" s="160" t="s">
        <v>460</v>
      </c>
      <c r="H139" s="161">
        <v>20</v>
      </c>
      <c r="I139" s="162"/>
      <c r="J139" s="161">
        <f t="shared" si="0"/>
        <v>0</v>
      </c>
      <c r="K139" s="163"/>
      <c r="L139" s="34"/>
      <c r="M139" s="164" t="s">
        <v>1</v>
      </c>
      <c r="N139" s="165" t="s">
        <v>40</v>
      </c>
      <c r="O139" s="62"/>
      <c r="P139" s="166">
        <f t="shared" si="1"/>
        <v>0</v>
      </c>
      <c r="Q139" s="166">
        <v>0</v>
      </c>
      <c r="R139" s="166">
        <f t="shared" si="2"/>
        <v>0</v>
      </c>
      <c r="S139" s="166">
        <v>0</v>
      </c>
      <c r="T139" s="167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8" t="s">
        <v>245</v>
      </c>
      <c r="AT139" s="168" t="s">
        <v>140</v>
      </c>
      <c r="AU139" s="168" t="s">
        <v>87</v>
      </c>
      <c r="AY139" s="18" t="s">
        <v>138</v>
      </c>
      <c r="BE139" s="169">
        <f t="shared" si="4"/>
        <v>0</v>
      </c>
      <c r="BF139" s="169">
        <f t="shared" si="5"/>
        <v>0</v>
      </c>
      <c r="BG139" s="169">
        <f t="shared" si="6"/>
        <v>0</v>
      </c>
      <c r="BH139" s="169">
        <f t="shared" si="7"/>
        <v>0</v>
      </c>
      <c r="BI139" s="169">
        <f t="shared" si="8"/>
        <v>0</v>
      </c>
      <c r="BJ139" s="18" t="s">
        <v>87</v>
      </c>
      <c r="BK139" s="170">
        <f t="shared" si="9"/>
        <v>0</v>
      </c>
      <c r="BL139" s="18" t="s">
        <v>245</v>
      </c>
      <c r="BM139" s="168" t="s">
        <v>7</v>
      </c>
    </row>
    <row r="140" spans="1:65" s="2" customFormat="1" ht="33" customHeight="1">
      <c r="A140" s="33"/>
      <c r="B140" s="156"/>
      <c r="C140" s="157" t="s">
        <v>694</v>
      </c>
      <c r="D140" s="157" t="s">
        <v>140</v>
      </c>
      <c r="E140" s="158" t="s">
        <v>768</v>
      </c>
      <c r="F140" s="159" t="s">
        <v>769</v>
      </c>
      <c r="G140" s="160" t="s">
        <v>460</v>
      </c>
      <c r="H140" s="161">
        <v>38</v>
      </c>
      <c r="I140" s="162"/>
      <c r="J140" s="161">
        <f t="shared" si="0"/>
        <v>0</v>
      </c>
      <c r="K140" s="163"/>
      <c r="L140" s="34"/>
      <c r="M140" s="164" t="s">
        <v>1</v>
      </c>
      <c r="N140" s="165" t="s">
        <v>40</v>
      </c>
      <c r="O140" s="62"/>
      <c r="P140" s="166">
        <f t="shared" si="1"/>
        <v>0</v>
      </c>
      <c r="Q140" s="166">
        <v>0</v>
      </c>
      <c r="R140" s="166">
        <f t="shared" si="2"/>
        <v>0</v>
      </c>
      <c r="S140" s="166">
        <v>0</v>
      </c>
      <c r="T140" s="167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8" t="s">
        <v>245</v>
      </c>
      <c r="AT140" s="168" t="s">
        <v>140</v>
      </c>
      <c r="AU140" s="168" t="s">
        <v>87</v>
      </c>
      <c r="AY140" s="18" t="s">
        <v>138</v>
      </c>
      <c r="BE140" s="169">
        <f t="shared" si="4"/>
        <v>0</v>
      </c>
      <c r="BF140" s="169">
        <f t="shared" si="5"/>
        <v>0</v>
      </c>
      <c r="BG140" s="169">
        <f t="shared" si="6"/>
        <v>0</v>
      </c>
      <c r="BH140" s="169">
        <f t="shared" si="7"/>
        <v>0</v>
      </c>
      <c r="BI140" s="169">
        <f t="shared" si="8"/>
        <v>0</v>
      </c>
      <c r="BJ140" s="18" t="s">
        <v>87</v>
      </c>
      <c r="BK140" s="170">
        <f t="shared" si="9"/>
        <v>0</v>
      </c>
      <c r="BL140" s="18" t="s">
        <v>245</v>
      </c>
      <c r="BM140" s="168" t="s">
        <v>194</v>
      </c>
    </row>
    <row r="141" spans="1:65" s="2" customFormat="1" ht="21.75" customHeight="1">
      <c r="A141" s="33"/>
      <c r="B141" s="156"/>
      <c r="C141" s="157" t="s">
        <v>177</v>
      </c>
      <c r="D141" s="157" t="s">
        <v>140</v>
      </c>
      <c r="E141" s="158" t="s">
        <v>770</v>
      </c>
      <c r="F141" s="159" t="s">
        <v>771</v>
      </c>
      <c r="G141" s="160" t="s">
        <v>250</v>
      </c>
      <c r="H141" s="161">
        <v>1</v>
      </c>
      <c r="I141" s="162"/>
      <c r="J141" s="161">
        <f t="shared" si="0"/>
        <v>0</v>
      </c>
      <c r="K141" s="163"/>
      <c r="L141" s="34"/>
      <c r="M141" s="164" t="s">
        <v>1</v>
      </c>
      <c r="N141" s="165" t="s">
        <v>40</v>
      </c>
      <c r="O141" s="62"/>
      <c r="P141" s="166">
        <f t="shared" si="1"/>
        <v>0</v>
      </c>
      <c r="Q141" s="166">
        <v>0</v>
      </c>
      <c r="R141" s="166">
        <f t="shared" si="2"/>
        <v>0</v>
      </c>
      <c r="S141" s="166">
        <v>0</v>
      </c>
      <c r="T141" s="167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8" t="s">
        <v>245</v>
      </c>
      <c r="AT141" s="168" t="s">
        <v>140</v>
      </c>
      <c r="AU141" s="168" t="s">
        <v>87</v>
      </c>
      <c r="AY141" s="18" t="s">
        <v>138</v>
      </c>
      <c r="BE141" s="169">
        <f t="shared" si="4"/>
        <v>0</v>
      </c>
      <c r="BF141" s="169">
        <f t="shared" si="5"/>
        <v>0</v>
      </c>
      <c r="BG141" s="169">
        <f t="shared" si="6"/>
        <v>0</v>
      </c>
      <c r="BH141" s="169">
        <f t="shared" si="7"/>
        <v>0</v>
      </c>
      <c r="BI141" s="169">
        <f t="shared" si="8"/>
        <v>0</v>
      </c>
      <c r="BJ141" s="18" t="s">
        <v>87</v>
      </c>
      <c r="BK141" s="170">
        <f t="shared" si="9"/>
        <v>0</v>
      </c>
      <c r="BL141" s="18" t="s">
        <v>245</v>
      </c>
      <c r="BM141" s="168" t="s">
        <v>207</v>
      </c>
    </row>
    <row r="142" spans="1:65" s="2" customFormat="1" ht="16.5" customHeight="1">
      <c r="A142" s="33"/>
      <c r="B142" s="156"/>
      <c r="C142" s="157" t="s">
        <v>700</v>
      </c>
      <c r="D142" s="157" t="s">
        <v>140</v>
      </c>
      <c r="E142" s="158" t="s">
        <v>772</v>
      </c>
      <c r="F142" s="159" t="s">
        <v>773</v>
      </c>
      <c r="G142" s="160" t="s">
        <v>250</v>
      </c>
      <c r="H142" s="161">
        <v>21</v>
      </c>
      <c r="I142" s="162"/>
      <c r="J142" s="161">
        <f t="shared" si="0"/>
        <v>0</v>
      </c>
      <c r="K142" s="163"/>
      <c r="L142" s="34"/>
      <c r="M142" s="164" t="s">
        <v>1</v>
      </c>
      <c r="N142" s="165" t="s">
        <v>40</v>
      </c>
      <c r="O142" s="62"/>
      <c r="P142" s="166">
        <f t="shared" si="1"/>
        <v>0</v>
      </c>
      <c r="Q142" s="166">
        <v>0</v>
      </c>
      <c r="R142" s="166">
        <f t="shared" si="2"/>
        <v>0</v>
      </c>
      <c r="S142" s="166">
        <v>0</v>
      </c>
      <c r="T142" s="167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8" t="s">
        <v>245</v>
      </c>
      <c r="AT142" s="168" t="s">
        <v>140</v>
      </c>
      <c r="AU142" s="168" t="s">
        <v>87</v>
      </c>
      <c r="AY142" s="18" t="s">
        <v>138</v>
      </c>
      <c r="BE142" s="169">
        <f t="shared" si="4"/>
        <v>0</v>
      </c>
      <c r="BF142" s="169">
        <f t="shared" si="5"/>
        <v>0</v>
      </c>
      <c r="BG142" s="169">
        <f t="shared" si="6"/>
        <v>0</v>
      </c>
      <c r="BH142" s="169">
        <f t="shared" si="7"/>
        <v>0</v>
      </c>
      <c r="BI142" s="169">
        <f t="shared" si="8"/>
        <v>0</v>
      </c>
      <c r="BJ142" s="18" t="s">
        <v>87</v>
      </c>
      <c r="BK142" s="170">
        <f t="shared" si="9"/>
        <v>0</v>
      </c>
      <c r="BL142" s="18" t="s">
        <v>245</v>
      </c>
      <c r="BM142" s="168" t="s">
        <v>220</v>
      </c>
    </row>
    <row r="143" spans="1:65" s="2" customFormat="1" ht="21.75" customHeight="1">
      <c r="A143" s="33"/>
      <c r="B143" s="156"/>
      <c r="C143" s="157" t="s">
        <v>181</v>
      </c>
      <c r="D143" s="157" t="s">
        <v>140</v>
      </c>
      <c r="E143" s="158" t="s">
        <v>774</v>
      </c>
      <c r="F143" s="159" t="s">
        <v>775</v>
      </c>
      <c r="G143" s="160" t="s">
        <v>250</v>
      </c>
      <c r="H143" s="161">
        <v>4</v>
      </c>
      <c r="I143" s="162"/>
      <c r="J143" s="161">
        <f t="shared" si="0"/>
        <v>0</v>
      </c>
      <c r="K143" s="163"/>
      <c r="L143" s="34"/>
      <c r="M143" s="164" t="s">
        <v>1</v>
      </c>
      <c r="N143" s="165" t="s">
        <v>40</v>
      </c>
      <c r="O143" s="62"/>
      <c r="P143" s="166">
        <f t="shared" si="1"/>
        <v>0</v>
      </c>
      <c r="Q143" s="166">
        <v>0</v>
      </c>
      <c r="R143" s="166">
        <f t="shared" si="2"/>
        <v>0</v>
      </c>
      <c r="S143" s="166">
        <v>0</v>
      </c>
      <c r="T143" s="167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8" t="s">
        <v>245</v>
      </c>
      <c r="AT143" s="168" t="s">
        <v>140</v>
      </c>
      <c r="AU143" s="168" t="s">
        <v>87</v>
      </c>
      <c r="AY143" s="18" t="s">
        <v>138</v>
      </c>
      <c r="BE143" s="169">
        <f t="shared" si="4"/>
        <v>0</v>
      </c>
      <c r="BF143" s="169">
        <f t="shared" si="5"/>
        <v>0</v>
      </c>
      <c r="BG143" s="169">
        <f t="shared" si="6"/>
        <v>0</v>
      </c>
      <c r="BH143" s="169">
        <f t="shared" si="7"/>
        <v>0</v>
      </c>
      <c r="BI143" s="169">
        <f t="shared" si="8"/>
        <v>0</v>
      </c>
      <c r="BJ143" s="18" t="s">
        <v>87</v>
      </c>
      <c r="BK143" s="170">
        <f t="shared" si="9"/>
        <v>0</v>
      </c>
      <c r="BL143" s="18" t="s">
        <v>245</v>
      </c>
      <c r="BM143" s="168" t="s">
        <v>706</v>
      </c>
    </row>
    <row r="144" spans="1:65" s="2" customFormat="1" ht="24.2" customHeight="1">
      <c r="A144" s="33"/>
      <c r="B144" s="156"/>
      <c r="C144" s="157" t="s">
        <v>707</v>
      </c>
      <c r="D144" s="157" t="s">
        <v>140</v>
      </c>
      <c r="E144" s="158" t="s">
        <v>776</v>
      </c>
      <c r="F144" s="159" t="s">
        <v>777</v>
      </c>
      <c r="G144" s="160" t="s">
        <v>460</v>
      </c>
      <c r="H144" s="161">
        <v>12</v>
      </c>
      <c r="I144" s="162"/>
      <c r="J144" s="161">
        <f t="shared" si="0"/>
        <v>0</v>
      </c>
      <c r="K144" s="163"/>
      <c r="L144" s="34"/>
      <c r="M144" s="164" t="s">
        <v>1</v>
      </c>
      <c r="N144" s="165" t="s">
        <v>40</v>
      </c>
      <c r="O144" s="62"/>
      <c r="P144" s="166">
        <f t="shared" si="1"/>
        <v>0</v>
      </c>
      <c r="Q144" s="166">
        <v>0</v>
      </c>
      <c r="R144" s="166">
        <f t="shared" si="2"/>
        <v>0</v>
      </c>
      <c r="S144" s="166">
        <v>0</v>
      </c>
      <c r="T144" s="167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8" t="s">
        <v>245</v>
      </c>
      <c r="AT144" s="168" t="s">
        <v>140</v>
      </c>
      <c r="AU144" s="168" t="s">
        <v>87</v>
      </c>
      <c r="AY144" s="18" t="s">
        <v>138</v>
      </c>
      <c r="BE144" s="169">
        <f t="shared" si="4"/>
        <v>0</v>
      </c>
      <c r="BF144" s="169">
        <f t="shared" si="5"/>
        <v>0</v>
      </c>
      <c r="BG144" s="169">
        <f t="shared" si="6"/>
        <v>0</v>
      </c>
      <c r="BH144" s="169">
        <f t="shared" si="7"/>
        <v>0</v>
      </c>
      <c r="BI144" s="169">
        <f t="shared" si="8"/>
        <v>0</v>
      </c>
      <c r="BJ144" s="18" t="s">
        <v>87</v>
      </c>
      <c r="BK144" s="170">
        <f t="shared" si="9"/>
        <v>0</v>
      </c>
      <c r="BL144" s="18" t="s">
        <v>245</v>
      </c>
      <c r="BM144" s="168" t="s">
        <v>232</v>
      </c>
    </row>
    <row r="145" spans="1:65" s="2" customFormat="1" ht="24.2" customHeight="1">
      <c r="A145" s="33"/>
      <c r="B145" s="156"/>
      <c r="C145" s="157" t="s">
        <v>411</v>
      </c>
      <c r="D145" s="157" t="s">
        <v>140</v>
      </c>
      <c r="E145" s="158" t="s">
        <v>778</v>
      </c>
      <c r="F145" s="159" t="s">
        <v>779</v>
      </c>
      <c r="G145" s="160" t="s">
        <v>250</v>
      </c>
      <c r="H145" s="161">
        <v>2</v>
      </c>
      <c r="I145" s="162"/>
      <c r="J145" s="161">
        <f t="shared" si="0"/>
        <v>0</v>
      </c>
      <c r="K145" s="163"/>
      <c r="L145" s="34"/>
      <c r="M145" s="164" t="s">
        <v>1</v>
      </c>
      <c r="N145" s="165" t="s">
        <v>40</v>
      </c>
      <c r="O145" s="62"/>
      <c r="P145" s="166">
        <f t="shared" si="1"/>
        <v>0</v>
      </c>
      <c r="Q145" s="166">
        <v>0</v>
      </c>
      <c r="R145" s="166">
        <f t="shared" si="2"/>
        <v>0</v>
      </c>
      <c r="S145" s="166">
        <v>0</v>
      </c>
      <c r="T145" s="167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8" t="s">
        <v>245</v>
      </c>
      <c r="AT145" s="168" t="s">
        <v>140</v>
      </c>
      <c r="AU145" s="168" t="s">
        <v>87</v>
      </c>
      <c r="AY145" s="18" t="s">
        <v>138</v>
      </c>
      <c r="BE145" s="169">
        <f t="shared" si="4"/>
        <v>0</v>
      </c>
      <c r="BF145" s="169">
        <f t="shared" si="5"/>
        <v>0</v>
      </c>
      <c r="BG145" s="169">
        <f t="shared" si="6"/>
        <v>0</v>
      </c>
      <c r="BH145" s="169">
        <f t="shared" si="7"/>
        <v>0</v>
      </c>
      <c r="BI145" s="169">
        <f t="shared" si="8"/>
        <v>0</v>
      </c>
      <c r="BJ145" s="18" t="s">
        <v>87</v>
      </c>
      <c r="BK145" s="170">
        <f t="shared" si="9"/>
        <v>0</v>
      </c>
      <c r="BL145" s="18" t="s">
        <v>245</v>
      </c>
      <c r="BM145" s="168" t="s">
        <v>242</v>
      </c>
    </row>
    <row r="146" spans="1:65" s="2" customFormat="1" ht="16.5" customHeight="1">
      <c r="A146" s="33"/>
      <c r="B146" s="156"/>
      <c r="C146" s="157" t="s">
        <v>712</v>
      </c>
      <c r="D146" s="157" t="s">
        <v>140</v>
      </c>
      <c r="E146" s="158" t="s">
        <v>780</v>
      </c>
      <c r="F146" s="159" t="s">
        <v>781</v>
      </c>
      <c r="G146" s="160" t="s">
        <v>436</v>
      </c>
      <c r="H146" s="162"/>
      <c r="I146" s="162"/>
      <c r="J146" s="161">
        <f t="shared" si="0"/>
        <v>0</v>
      </c>
      <c r="K146" s="163"/>
      <c r="L146" s="34"/>
      <c r="M146" s="164" t="s">
        <v>1</v>
      </c>
      <c r="N146" s="165" t="s">
        <v>40</v>
      </c>
      <c r="O146" s="62"/>
      <c r="P146" s="166">
        <f t="shared" si="1"/>
        <v>0</v>
      </c>
      <c r="Q146" s="166">
        <v>0</v>
      </c>
      <c r="R146" s="166">
        <f t="shared" si="2"/>
        <v>0</v>
      </c>
      <c r="S146" s="166">
        <v>0</v>
      </c>
      <c r="T146" s="167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8" t="s">
        <v>245</v>
      </c>
      <c r="AT146" s="168" t="s">
        <v>140</v>
      </c>
      <c r="AU146" s="168" t="s">
        <v>87</v>
      </c>
      <c r="AY146" s="18" t="s">
        <v>138</v>
      </c>
      <c r="BE146" s="169">
        <f t="shared" si="4"/>
        <v>0</v>
      </c>
      <c r="BF146" s="169">
        <f t="shared" si="5"/>
        <v>0</v>
      </c>
      <c r="BG146" s="169">
        <f t="shared" si="6"/>
        <v>0</v>
      </c>
      <c r="BH146" s="169">
        <f t="shared" si="7"/>
        <v>0</v>
      </c>
      <c r="BI146" s="169">
        <f t="shared" si="8"/>
        <v>0</v>
      </c>
      <c r="BJ146" s="18" t="s">
        <v>87</v>
      </c>
      <c r="BK146" s="170">
        <f t="shared" si="9"/>
        <v>0</v>
      </c>
      <c r="BL146" s="18" t="s">
        <v>245</v>
      </c>
      <c r="BM146" s="168" t="s">
        <v>252</v>
      </c>
    </row>
    <row r="147" spans="1:65" s="12" customFormat="1" ht="22.9" customHeight="1">
      <c r="B147" s="143"/>
      <c r="D147" s="144" t="s">
        <v>73</v>
      </c>
      <c r="E147" s="154" t="s">
        <v>782</v>
      </c>
      <c r="F147" s="154" t="s">
        <v>783</v>
      </c>
      <c r="I147" s="146"/>
      <c r="J147" s="155">
        <f>BK147</f>
        <v>0</v>
      </c>
      <c r="L147" s="143"/>
      <c r="M147" s="148"/>
      <c r="N147" s="149"/>
      <c r="O147" s="149"/>
      <c r="P147" s="150">
        <f>SUM(P148:P167)</f>
        <v>0</v>
      </c>
      <c r="Q147" s="149"/>
      <c r="R147" s="150">
        <f>SUM(R148:R167)</f>
        <v>0</v>
      </c>
      <c r="S147" s="149"/>
      <c r="T147" s="151">
        <f>SUM(T148:T167)</f>
        <v>0</v>
      </c>
      <c r="AR147" s="144" t="s">
        <v>81</v>
      </c>
      <c r="AT147" s="152" t="s">
        <v>73</v>
      </c>
      <c r="AU147" s="152" t="s">
        <v>81</v>
      </c>
      <c r="AY147" s="144" t="s">
        <v>138</v>
      </c>
      <c r="BK147" s="153">
        <f>SUM(BK148:BK167)</f>
        <v>0</v>
      </c>
    </row>
    <row r="148" spans="1:65" s="2" customFormat="1" ht="16.5" customHeight="1">
      <c r="A148" s="33"/>
      <c r="B148" s="156"/>
      <c r="C148" s="203" t="s">
        <v>186</v>
      </c>
      <c r="D148" s="203" t="s">
        <v>355</v>
      </c>
      <c r="E148" s="204" t="s">
        <v>784</v>
      </c>
      <c r="F148" s="205" t="s">
        <v>785</v>
      </c>
      <c r="G148" s="206" t="s">
        <v>635</v>
      </c>
      <c r="H148" s="207">
        <v>6.5</v>
      </c>
      <c r="I148" s="208"/>
      <c r="J148" s="207">
        <f t="shared" ref="J148:J167" si="10">ROUND(I148*H148,3)</f>
        <v>0</v>
      </c>
      <c r="K148" s="209"/>
      <c r="L148" s="210"/>
      <c r="M148" s="211" t="s">
        <v>1</v>
      </c>
      <c r="N148" s="212" t="s">
        <v>40</v>
      </c>
      <c r="O148" s="62"/>
      <c r="P148" s="166">
        <f t="shared" ref="P148:P167" si="11">O148*H148</f>
        <v>0</v>
      </c>
      <c r="Q148" s="166">
        <v>0</v>
      </c>
      <c r="R148" s="166">
        <f t="shared" ref="R148:R167" si="12">Q148*H148</f>
        <v>0</v>
      </c>
      <c r="S148" s="166">
        <v>0</v>
      </c>
      <c r="T148" s="167">
        <f t="shared" ref="T148:T167" si="13">S148*H148</f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8" t="s">
        <v>507</v>
      </c>
      <c r="AT148" s="168" t="s">
        <v>355</v>
      </c>
      <c r="AU148" s="168" t="s">
        <v>87</v>
      </c>
      <c r="AY148" s="18" t="s">
        <v>138</v>
      </c>
      <c r="BE148" s="169">
        <f t="shared" ref="BE148:BE167" si="14">IF(N148="základná",J148,0)</f>
        <v>0</v>
      </c>
      <c r="BF148" s="169">
        <f t="shared" ref="BF148:BF167" si="15">IF(N148="znížená",J148,0)</f>
        <v>0</v>
      </c>
      <c r="BG148" s="169">
        <f t="shared" ref="BG148:BG167" si="16">IF(N148="zákl. prenesená",J148,0)</f>
        <v>0</v>
      </c>
      <c r="BH148" s="169">
        <f t="shared" ref="BH148:BH167" si="17">IF(N148="zníž. prenesená",J148,0)</f>
        <v>0</v>
      </c>
      <c r="BI148" s="169">
        <f t="shared" ref="BI148:BI167" si="18">IF(N148="nulová",J148,0)</f>
        <v>0</v>
      </c>
      <c r="BJ148" s="18" t="s">
        <v>87</v>
      </c>
      <c r="BK148" s="170">
        <f t="shared" ref="BK148:BK167" si="19">ROUND(I148*H148,3)</f>
        <v>0</v>
      </c>
      <c r="BL148" s="18" t="s">
        <v>245</v>
      </c>
      <c r="BM148" s="168" t="s">
        <v>262</v>
      </c>
    </row>
    <row r="149" spans="1:65" s="2" customFormat="1" ht="16.5" customHeight="1">
      <c r="A149" s="33"/>
      <c r="B149" s="156"/>
      <c r="C149" s="203" t="s">
        <v>719</v>
      </c>
      <c r="D149" s="203" t="s">
        <v>355</v>
      </c>
      <c r="E149" s="204" t="s">
        <v>786</v>
      </c>
      <c r="F149" s="205" t="s">
        <v>787</v>
      </c>
      <c r="G149" s="206" t="s">
        <v>635</v>
      </c>
      <c r="H149" s="207">
        <v>9</v>
      </c>
      <c r="I149" s="208"/>
      <c r="J149" s="207">
        <f t="shared" si="10"/>
        <v>0</v>
      </c>
      <c r="K149" s="209"/>
      <c r="L149" s="210"/>
      <c r="M149" s="211" t="s">
        <v>1</v>
      </c>
      <c r="N149" s="212" t="s">
        <v>40</v>
      </c>
      <c r="O149" s="62"/>
      <c r="P149" s="166">
        <f t="shared" si="11"/>
        <v>0</v>
      </c>
      <c r="Q149" s="166">
        <v>0</v>
      </c>
      <c r="R149" s="166">
        <f t="shared" si="12"/>
        <v>0</v>
      </c>
      <c r="S149" s="166">
        <v>0</v>
      </c>
      <c r="T149" s="167">
        <f t="shared" si="1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8" t="s">
        <v>507</v>
      </c>
      <c r="AT149" s="168" t="s">
        <v>355</v>
      </c>
      <c r="AU149" s="168" t="s">
        <v>87</v>
      </c>
      <c r="AY149" s="18" t="s">
        <v>138</v>
      </c>
      <c r="BE149" s="169">
        <f t="shared" si="14"/>
        <v>0</v>
      </c>
      <c r="BF149" s="169">
        <f t="shared" si="15"/>
        <v>0</v>
      </c>
      <c r="BG149" s="169">
        <f t="shared" si="16"/>
        <v>0</v>
      </c>
      <c r="BH149" s="169">
        <f t="shared" si="17"/>
        <v>0</v>
      </c>
      <c r="BI149" s="169">
        <f t="shared" si="18"/>
        <v>0</v>
      </c>
      <c r="BJ149" s="18" t="s">
        <v>87</v>
      </c>
      <c r="BK149" s="170">
        <f t="shared" si="19"/>
        <v>0</v>
      </c>
      <c r="BL149" s="18" t="s">
        <v>245</v>
      </c>
      <c r="BM149" s="168" t="s">
        <v>271</v>
      </c>
    </row>
    <row r="150" spans="1:65" s="2" customFormat="1" ht="16.5" customHeight="1">
      <c r="A150" s="33"/>
      <c r="B150" s="156"/>
      <c r="C150" s="203" t="s">
        <v>7</v>
      </c>
      <c r="D150" s="203" t="s">
        <v>355</v>
      </c>
      <c r="E150" s="204" t="s">
        <v>788</v>
      </c>
      <c r="F150" s="205" t="s">
        <v>789</v>
      </c>
      <c r="G150" s="206" t="s">
        <v>635</v>
      </c>
      <c r="H150" s="207">
        <v>48</v>
      </c>
      <c r="I150" s="208"/>
      <c r="J150" s="207">
        <f t="shared" si="10"/>
        <v>0</v>
      </c>
      <c r="K150" s="209"/>
      <c r="L150" s="210"/>
      <c r="M150" s="211" t="s">
        <v>1</v>
      </c>
      <c r="N150" s="212" t="s">
        <v>40</v>
      </c>
      <c r="O150" s="62"/>
      <c r="P150" s="166">
        <f t="shared" si="11"/>
        <v>0</v>
      </c>
      <c r="Q150" s="166">
        <v>0</v>
      </c>
      <c r="R150" s="166">
        <f t="shared" si="12"/>
        <v>0</v>
      </c>
      <c r="S150" s="166">
        <v>0</v>
      </c>
      <c r="T150" s="167">
        <f t="shared" si="1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8" t="s">
        <v>507</v>
      </c>
      <c r="AT150" s="168" t="s">
        <v>355</v>
      </c>
      <c r="AU150" s="168" t="s">
        <v>87</v>
      </c>
      <c r="AY150" s="18" t="s">
        <v>138</v>
      </c>
      <c r="BE150" s="169">
        <f t="shared" si="14"/>
        <v>0</v>
      </c>
      <c r="BF150" s="169">
        <f t="shared" si="15"/>
        <v>0</v>
      </c>
      <c r="BG150" s="169">
        <f t="shared" si="16"/>
        <v>0</v>
      </c>
      <c r="BH150" s="169">
        <f t="shared" si="17"/>
        <v>0</v>
      </c>
      <c r="BI150" s="169">
        <f t="shared" si="18"/>
        <v>0</v>
      </c>
      <c r="BJ150" s="18" t="s">
        <v>87</v>
      </c>
      <c r="BK150" s="170">
        <f t="shared" si="19"/>
        <v>0</v>
      </c>
      <c r="BL150" s="18" t="s">
        <v>245</v>
      </c>
      <c r="BM150" s="168" t="s">
        <v>284</v>
      </c>
    </row>
    <row r="151" spans="1:65" s="2" customFormat="1" ht="16.5" customHeight="1">
      <c r="A151" s="33"/>
      <c r="B151" s="156"/>
      <c r="C151" s="203" t="s">
        <v>726</v>
      </c>
      <c r="D151" s="203" t="s">
        <v>355</v>
      </c>
      <c r="E151" s="204" t="s">
        <v>790</v>
      </c>
      <c r="F151" s="205" t="s">
        <v>791</v>
      </c>
      <c r="G151" s="206" t="s">
        <v>250</v>
      </c>
      <c r="H151" s="207">
        <v>1</v>
      </c>
      <c r="I151" s="208"/>
      <c r="J151" s="207">
        <f t="shared" si="10"/>
        <v>0</v>
      </c>
      <c r="K151" s="209"/>
      <c r="L151" s="210"/>
      <c r="M151" s="211" t="s">
        <v>1</v>
      </c>
      <c r="N151" s="212" t="s">
        <v>40</v>
      </c>
      <c r="O151" s="62"/>
      <c r="P151" s="166">
        <f t="shared" si="11"/>
        <v>0</v>
      </c>
      <c r="Q151" s="166">
        <v>0</v>
      </c>
      <c r="R151" s="166">
        <f t="shared" si="12"/>
        <v>0</v>
      </c>
      <c r="S151" s="166">
        <v>0</v>
      </c>
      <c r="T151" s="167">
        <f t="shared" si="1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8" t="s">
        <v>507</v>
      </c>
      <c r="AT151" s="168" t="s">
        <v>355</v>
      </c>
      <c r="AU151" s="168" t="s">
        <v>87</v>
      </c>
      <c r="AY151" s="18" t="s">
        <v>138</v>
      </c>
      <c r="BE151" s="169">
        <f t="shared" si="14"/>
        <v>0</v>
      </c>
      <c r="BF151" s="169">
        <f t="shared" si="15"/>
        <v>0</v>
      </c>
      <c r="BG151" s="169">
        <f t="shared" si="16"/>
        <v>0</v>
      </c>
      <c r="BH151" s="169">
        <f t="shared" si="17"/>
        <v>0</v>
      </c>
      <c r="BI151" s="169">
        <f t="shared" si="18"/>
        <v>0</v>
      </c>
      <c r="BJ151" s="18" t="s">
        <v>87</v>
      </c>
      <c r="BK151" s="170">
        <f t="shared" si="19"/>
        <v>0</v>
      </c>
      <c r="BL151" s="18" t="s">
        <v>245</v>
      </c>
      <c r="BM151" s="168" t="s">
        <v>293</v>
      </c>
    </row>
    <row r="152" spans="1:65" s="2" customFormat="1" ht="24.2" customHeight="1">
      <c r="A152" s="33"/>
      <c r="B152" s="156"/>
      <c r="C152" s="203" t="s">
        <v>194</v>
      </c>
      <c r="D152" s="203" t="s">
        <v>355</v>
      </c>
      <c r="E152" s="204" t="s">
        <v>792</v>
      </c>
      <c r="F152" s="205" t="s">
        <v>793</v>
      </c>
      <c r="G152" s="206" t="s">
        <v>794</v>
      </c>
      <c r="H152" s="207">
        <v>1</v>
      </c>
      <c r="I152" s="208"/>
      <c r="J152" s="207">
        <f t="shared" si="10"/>
        <v>0</v>
      </c>
      <c r="K152" s="209"/>
      <c r="L152" s="210"/>
      <c r="M152" s="211" t="s">
        <v>1</v>
      </c>
      <c r="N152" s="212" t="s">
        <v>40</v>
      </c>
      <c r="O152" s="62"/>
      <c r="P152" s="166">
        <f t="shared" si="11"/>
        <v>0</v>
      </c>
      <c r="Q152" s="166">
        <v>0</v>
      </c>
      <c r="R152" s="166">
        <f t="shared" si="12"/>
        <v>0</v>
      </c>
      <c r="S152" s="166">
        <v>0</v>
      </c>
      <c r="T152" s="167">
        <f t="shared" si="1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8" t="s">
        <v>507</v>
      </c>
      <c r="AT152" s="168" t="s">
        <v>355</v>
      </c>
      <c r="AU152" s="168" t="s">
        <v>87</v>
      </c>
      <c r="AY152" s="18" t="s">
        <v>138</v>
      </c>
      <c r="BE152" s="169">
        <f t="shared" si="14"/>
        <v>0</v>
      </c>
      <c r="BF152" s="169">
        <f t="shared" si="15"/>
        <v>0</v>
      </c>
      <c r="BG152" s="169">
        <f t="shared" si="16"/>
        <v>0</v>
      </c>
      <c r="BH152" s="169">
        <f t="shared" si="17"/>
        <v>0</v>
      </c>
      <c r="BI152" s="169">
        <f t="shared" si="18"/>
        <v>0</v>
      </c>
      <c r="BJ152" s="18" t="s">
        <v>87</v>
      </c>
      <c r="BK152" s="170">
        <f t="shared" si="19"/>
        <v>0</v>
      </c>
      <c r="BL152" s="18" t="s">
        <v>245</v>
      </c>
      <c r="BM152" s="168" t="s">
        <v>197</v>
      </c>
    </row>
    <row r="153" spans="1:65" s="2" customFormat="1" ht="16.5" customHeight="1">
      <c r="A153" s="33"/>
      <c r="B153" s="156"/>
      <c r="C153" s="203" t="s">
        <v>202</v>
      </c>
      <c r="D153" s="203" t="s">
        <v>355</v>
      </c>
      <c r="E153" s="204" t="s">
        <v>795</v>
      </c>
      <c r="F153" s="205" t="s">
        <v>796</v>
      </c>
      <c r="G153" s="206" t="s">
        <v>250</v>
      </c>
      <c r="H153" s="207">
        <v>1</v>
      </c>
      <c r="I153" s="208"/>
      <c r="J153" s="207">
        <f t="shared" si="10"/>
        <v>0</v>
      </c>
      <c r="K153" s="209"/>
      <c r="L153" s="210"/>
      <c r="M153" s="211" t="s">
        <v>1</v>
      </c>
      <c r="N153" s="212" t="s">
        <v>40</v>
      </c>
      <c r="O153" s="62"/>
      <c r="P153" s="166">
        <f t="shared" si="11"/>
        <v>0</v>
      </c>
      <c r="Q153" s="166">
        <v>0</v>
      </c>
      <c r="R153" s="166">
        <f t="shared" si="12"/>
        <v>0</v>
      </c>
      <c r="S153" s="166">
        <v>0</v>
      </c>
      <c r="T153" s="167">
        <f t="shared" si="1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8" t="s">
        <v>507</v>
      </c>
      <c r="AT153" s="168" t="s">
        <v>355</v>
      </c>
      <c r="AU153" s="168" t="s">
        <v>87</v>
      </c>
      <c r="AY153" s="18" t="s">
        <v>138</v>
      </c>
      <c r="BE153" s="169">
        <f t="shared" si="14"/>
        <v>0</v>
      </c>
      <c r="BF153" s="169">
        <f t="shared" si="15"/>
        <v>0</v>
      </c>
      <c r="BG153" s="169">
        <f t="shared" si="16"/>
        <v>0</v>
      </c>
      <c r="BH153" s="169">
        <f t="shared" si="17"/>
        <v>0</v>
      </c>
      <c r="BI153" s="169">
        <f t="shared" si="18"/>
        <v>0</v>
      </c>
      <c r="BJ153" s="18" t="s">
        <v>87</v>
      </c>
      <c r="BK153" s="170">
        <f t="shared" si="19"/>
        <v>0</v>
      </c>
      <c r="BL153" s="18" t="s">
        <v>245</v>
      </c>
      <c r="BM153" s="168" t="s">
        <v>205</v>
      </c>
    </row>
    <row r="154" spans="1:65" s="2" customFormat="1" ht="16.5" customHeight="1">
      <c r="A154" s="33"/>
      <c r="B154" s="156"/>
      <c r="C154" s="203" t="s">
        <v>207</v>
      </c>
      <c r="D154" s="203" t="s">
        <v>355</v>
      </c>
      <c r="E154" s="204" t="s">
        <v>797</v>
      </c>
      <c r="F154" s="205" t="s">
        <v>798</v>
      </c>
      <c r="G154" s="206" t="s">
        <v>250</v>
      </c>
      <c r="H154" s="207">
        <v>1</v>
      </c>
      <c r="I154" s="208"/>
      <c r="J154" s="207">
        <f t="shared" si="10"/>
        <v>0</v>
      </c>
      <c r="K154" s="209"/>
      <c r="L154" s="210"/>
      <c r="M154" s="211" t="s">
        <v>1</v>
      </c>
      <c r="N154" s="212" t="s">
        <v>40</v>
      </c>
      <c r="O154" s="62"/>
      <c r="P154" s="166">
        <f t="shared" si="11"/>
        <v>0</v>
      </c>
      <c r="Q154" s="166">
        <v>0</v>
      </c>
      <c r="R154" s="166">
        <f t="shared" si="12"/>
        <v>0</v>
      </c>
      <c r="S154" s="166">
        <v>0</v>
      </c>
      <c r="T154" s="167">
        <f t="shared" si="1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8" t="s">
        <v>507</v>
      </c>
      <c r="AT154" s="168" t="s">
        <v>355</v>
      </c>
      <c r="AU154" s="168" t="s">
        <v>87</v>
      </c>
      <c r="AY154" s="18" t="s">
        <v>138</v>
      </c>
      <c r="BE154" s="169">
        <f t="shared" si="14"/>
        <v>0</v>
      </c>
      <c r="BF154" s="169">
        <f t="shared" si="15"/>
        <v>0</v>
      </c>
      <c r="BG154" s="169">
        <f t="shared" si="16"/>
        <v>0</v>
      </c>
      <c r="BH154" s="169">
        <f t="shared" si="17"/>
        <v>0</v>
      </c>
      <c r="BI154" s="169">
        <f t="shared" si="18"/>
        <v>0</v>
      </c>
      <c r="BJ154" s="18" t="s">
        <v>87</v>
      </c>
      <c r="BK154" s="170">
        <f t="shared" si="19"/>
        <v>0</v>
      </c>
      <c r="BL154" s="18" t="s">
        <v>245</v>
      </c>
      <c r="BM154" s="168" t="s">
        <v>210</v>
      </c>
    </row>
    <row r="155" spans="1:65" s="2" customFormat="1" ht="16.5" customHeight="1">
      <c r="A155" s="33"/>
      <c r="B155" s="156"/>
      <c r="C155" s="203" t="s">
        <v>216</v>
      </c>
      <c r="D155" s="203" t="s">
        <v>355</v>
      </c>
      <c r="E155" s="204" t="s">
        <v>799</v>
      </c>
      <c r="F155" s="205" t="s">
        <v>800</v>
      </c>
      <c r="G155" s="206" t="s">
        <v>250</v>
      </c>
      <c r="H155" s="207">
        <v>1</v>
      </c>
      <c r="I155" s="208"/>
      <c r="J155" s="207">
        <f t="shared" si="10"/>
        <v>0</v>
      </c>
      <c r="K155" s="209"/>
      <c r="L155" s="210"/>
      <c r="M155" s="211" t="s">
        <v>1</v>
      </c>
      <c r="N155" s="212" t="s">
        <v>40</v>
      </c>
      <c r="O155" s="62"/>
      <c r="P155" s="166">
        <f t="shared" si="11"/>
        <v>0</v>
      </c>
      <c r="Q155" s="166">
        <v>0</v>
      </c>
      <c r="R155" s="166">
        <f t="shared" si="12"/>
        <v>0</v>
      </c>
      <c r="S155" s="166">
        <v>0</v>
      </c>
      <c r="T155" s="167">
        <f t="shared" si="1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8" t="s">
        <v>507</v>
      </c>
      <c r="AT155" s="168" t="s">
        <v>355</v>
      </c>
      <c r="AU155" s="168" t="s">
        <v>87</v>
      </c>
      <c r="AY155" s="18" t="s">
        <v>138</v>
      </c>
      <c r="BE155" s="169">
        <f t="shared" si="14"/>
        <v>0</v>
      </c>
      <c r="BF155" s="169">
        <f t="shared" si="15"/>
        <v>0</v>
      </c>
      <c r="BG155" s="169">
        <f t="shared" si="16"/>
        <v>0</v>
      </c>
      <c r="BH155" s="169">
        <f t="shared" si="17"/>
        <v>0</v>
      </c>
      <c r="BI155" s="169">
        <f t="shared" si="18"/>
        <v>0</v>
      </c>
      <c r="BJ155" s="18" t="s">
        <v>87</v>
      </c>
      <c r="BK155" s="170">
        <f t="shared" si="19"/>
        <v>0</v>
      </c>
      <c r="BL155" s="18" t="s">
        <v>245</v>
      </c>
      <c r="BM155" s="168" t="s">
        <v>219</v>
      </c>
    </row>
    <row r="156" spans="1:65" s="2" customFormat="1" ht="16.5" customHeight="1">
      <c r="A156" s="33"/>
      <c r="B156" s="156"/>
      <c r="C156" s="203" t="s">
        <v>220</v>
      </c>
      <c r="D156" s="203" t="s">
        <v>355</v>
      </c>
      <c r="E156" s="204" t="s">
        <v>801</v>
      </c>
      <c r="F156" s="205" t="s">
        <v>802</v>
      </c>
      <c r="G156" s="206" t="s">
        <v>250</v>
      </c>
      <c r="H156" s="207">
        <v>1</v>
      </c>
      <c r="I156" s="208"/>
      <c r="J156" s="207">
        <f t="shared" si="10"/>
        <v>0</v>
      </c>
      <c r="K156" s="209"/>
      <c r="L156" s="210"/>
      <c r="M156" s="211" t="s">
        <v>1</v>
      </c>
      <c r="N156" s="212" t="s">
        <v>40</v>
      </c>
      <c r="O156" s="62"/>
      <c r="P156" s="166">
        <f t="shared" si="11"/>
        <v>0</v>
      </c>
      <c r="Q156" s="166">
        <v>0</v>
      </c>
      <c r="R156" s="166">
        <f t="shared" si="12"/>
        <v>0</v>
      </c>
      <c r="S156" s="166">
        <v>0</v>
      </c>
      <c r="T156" s="167">
        <f t="shared" si="1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8" t="s">
        <v>507</v>
      </c>
      <c r="AT156" s="168" t="s">
        <v>355</v>
      </c>
      <c r="AU156" s="168" t="s">
        <v>87</v>
      </c>
      <c r="AY156" s="18" t="s">
        <v>138</v>
      </c>
      <c r="BE156" s="169">
        <f t="shared" si="14"/>
        <v>0</v>
      </c>
      <c r="BF156" s="169">
        <f t="shared" si="15"/>
        <v>0</v>
      </c>
      <c r="BG156" s="169">
        <f t="shared" si="16"/>
        <v>0</v>
      </c>
      <c r="BH156" s="169">
        <f t="shared" si="17"/>
        <v>0</v>
      </c>
      <c r="BI156" s="169">
        <f t="shared" si="18"/>
        <v>0</v>
      </c>
      <c r="BJ156" s="18" t="s">
        <v>87</v>
      </c>
      <c r="BK156" s="170">
        <f t="shared" si="19"/>
        <v>0</v>
      </c>
      <c r="BL156" s="18" t="s">
        <v>245</v>
      </c>
      <c r="BM156" s="168" t="s">
        <v>223</v>
      </c>
    </row>
    <row r="157" spans="1:65" s="2" customFormat="1" ht="16.5" customHeight="1">
      <c r="A157" s="33"/>
      <c r="B157" s="156"/>
      <c r="C157" s="203" t="s">
        <v>803</v>
      </c>
      <c r="D157" s="203" t="s">
        <v>355</v>
      </c>
      <c r="E157" s="204" t="s">
        <v>804</v>
      </c>
      <c r="F157" s="205" t="s">
        <v>805</v>
      </c>
      <c r="G157" s="206" t="s">
        <v>250</v>
      </c>
      <c r="H157" s="207">
        <v>12</v>
      </c>
      <c r="I157" s="208"/>
      <c r="J157" s="207">
        <f t="shared" si="10"/>
        <v>0</v>
      </c>
      <c r="K157" s="209"/>
      <c r="L157" s="210"/>
      <c r="M157" s="211" t="s">
        <v>1</v>
      </c>
      <c r="N157" s="212" t="s">
        <v>40</v>
      </c>
      <c r="O157" s="62"/>
      <c r="P157" s="166">
        <f t="shared" si="11"/>
        <v>0</v>
      </c>
      <c r="Q157" s="166">
        <v>0</v>
      </c>
      <c r="R157" s="166">
        <f t="shared" si="12"/>
        <v>0</v>
      </c>
      <c r="S157" s="166">
        <v>0</v>
      </c>
      <c r="T157" s="167">
        <f t="shared" si="1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8" t="s">
        <v>507</v>
      </c>
      <c r="AT157" s="168" t="s">
        <v>355</v>
      </c>
      <c r="AU157" s="168" t="s">
        <v>87</v>
      </c>
      <c r="AY157" s="18" t="s">
        <v>138</v>
      </c>
      <c r="BE157" s="169">
        <f t="shared" si="14"/>
        <v>0</v>
      </c>
      <c r="BF157" s="169">
        <f t="shared" si="15"/>
        <v>0</v>
      </c>
      <c r="BG157" s="169">
        <f t="shared" si="16"/>
        <v>0</v>
      </c>
      <c r="BH157" s="169">
        <f t="shared" si="17"/>
        <v>0</v>
      </c>
      <c r="BI157" s="169">
        <f t="shared" si="18"/>
        <v>0</v>
      </c>
      <c r="BJ157" s="18" t="s">
        <v>87</v>
      </c>
      <c r="BK157" s="170">
        <f t="shared" si="19"/>
        <v>0</v>
      </c>
      <c r="BL157" s="18" t="s">
        <v>245</v>
      </c>
      <c r="BM157" s="168" t="s">
        <v>806</v>
      </c>
    </row>
    <row r="158" spans="1:65" s="2" customFormat="1" ht="16.5" customHeight="1">
      <c r="A158" s="33"/>
      <c r="B158" s="156"/>
      <c r="C158" s="203" t="s">
        <v>706</v>
      </c>
      <c r="D158" s="203" t="s">
        <v>355</v>
      </c>
      <c r="E158" s="204" t="s">
        <v>807</v>
      </c>
      <c r="F158" s="205" t="s">
        <v>808</v>
      </c>
      <c r="G158" s="206" t="s">
        <v>250</v>
      </c>
      <c r="H158" s="207">
        <v>20</v>
      </c>
      <c r="I158" s="208"/>
      <c r="J158" s="207">
        <f t="shared" si="10"/>
        <v>0</v>
      </c>
      <c r="K158" s="209"/>
      <c r="L158" s="210"/>
      <c r="M158" s="211" t="s">
        <v>1</v>
      </c>
      <c r="N158" s="212" t="s">
        <v>40</v>
      </c>
      <c r="O158" s="62"/>
      <c r="P158" s="166">
        <f t="shared" si="11"/>
        <v>0</v>
      </c>
      <c r="Q158" s="166">
        <v>0</v>
      </c>
      <c r="R158" s="166">
        <f t="shared" si="12"/>
        <v>0</v>
      </c>
      <c r="S158" s="166">
        <v>0</v>
      </c>
      <c r="T158" s="167">
        <f t="shared" si="1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8" t="s">
        <v>507</v>
      </c>
      <c r="AT158" s="168" t="s">
        <v>355</v>
      </c>
      <c r="AU158" s="168" t="s">
        <v>87</v>
      </c>
      <c r="AY158" s="18" t="s">
        <v>138</v>
      </c>
      <c r="BE158" s="169">
        <f t="shared" si="14"/>
        <v>0</v>
      </c>
      <c r="BF158" s="169">
        <f t="shared" si="15"/>
        <v>0</v>
      </c>
      <c r="BG158" s="169">
        <f t="shared" si="16"/>
        <v>0</v>
      </c>
      <c r="BH158" s="169">
        <f t="shared" si="17"/>
        <v>0</v>
      </c>
      <c r="BI158" s="169">
        <f t="shared" si="18"/>
        <v>0</v>
      </c>
      <c r="BJ158" s="18" t="s">
        <v>87</v>
      </c>
      <c r="BK158" s="170">
        <f t="shared" si="19"/>
        <v>0</v>
      </c>
      <c r="BL158" s="18" t="s">
        <v>245</v>
      </c>
      <c r="BM158" s="168" t="s">
        <v>809</v>
      </c>
    </row>
    <row r="159" spans="1:65" s="2" customFormat="1" ht="16.5" customHeight="1">
      <c r="A159" s="33"/>
      <c r="B159" s="156"/>
      <c r="C159" s="203" t="s">
        <v>226</v>
      </c>
      <c r="D159" s="203" t="s">
        <v>355</v>
      </c>
      <c r="E159" s="204" t="s">
        <v>810</v>
      </c>
      <c r="F159" s="205" t="s">
        <v>811</v>
      </c>
      <c r="G159" s="206" t="s">
        <v>250</v>
      </c>
      <c r="H159" s="207">
        <v>4</v>
      </c>
      <c r="I159" s="208"/>
      <c r="J159" s="207">
        <f t="shared" si="10"/>
        <v>0</v>
      </c>
      <c r="K159" s="209"/>
      <c r="L159" s="210"/>
      <c r="M159" s="211" t="s">
        <v>1</v>
      </c>
      <c r="N159" s="212" t="s">
        <v>40</v>
      </c>
      <c r="O159" s="62"/>
      <c r="P159" s="166">
        <f t="shared" si="11"/>
        <v>0</v>
      </c>
      <c r="Q159" s="166">
        <v>0</v>
      </c>
      <c r="R159" s="166">
        <f t="shared" si="12"/>
        <v>0</v>
      </c>
      <c r="S159" s="166">
        <v>0</v>
      </c>
      <c r="T159" s="167">
        <f t="shared" si="1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8" t="s">
        <v>507</v>
      </c>
      <c r="AT159" s="168" t="s">
        <v>355</v>
      </c>
      <c r="AU159" s="168" t="s">
        <v>87</v>
      </c>
      <c r="AY159" s="18" t="s">
        <v>138</v>
      </c>
      <c r="BE159" s="169">
        <f t="shared" si="14"/>
        <v>0</v>
      </c>
      <c r="BF159" s="169">
        <f t="shared" si="15"/>
        <v>0</v>
      </c>
      <c r="BG159" s="169">
        <f t="shared" si="16"/>
        <v>0</v>
      </c>
      <c r="BH159" s="169">
        <f t="shared" si="17"/>
        <v>0</v>
      </c>
      <c r="BI159" s="169">
        <f t="shared" si="18"/>
        <v>0</v>
      </c>
      <c r="BJ159" s="18" t="s">
        <v>87</v>
      </c>
      <c r="BK159" s="170">
        <f t="shared" si="19"/>
        <v>0</v>
      </c>
      <c r="BL159" s="18" t="s">
        <v>245</v>
      </c>
      <c r="BM159" s="168" t="s">
        <v>229</v>
      </c>
    </row>
    <row r="160" spans="1:65" s="2" customFormat="1" ht="16.5" customHeight="1">
      <c r="A160" s="33"/>
      <c r="B160" s="156"/>
      <c r="C160" s="203" t="s">
        <v>232</v>
      </c>
      <c r="D160" s="203" t="s">
        <v>355</v>
      </c>
      <c r="E160" s="204" t="s">
        <v>812</v>
      </c>
      <c r="F160" s="205" t="s">
        <v>813</v>
      </c>
      <c r="G160" s="206" t="s">
        <v>250</v>
      </c>
      <c r="H160" s="207">
        <v>4</v>
      </c>
      <c r="I160" s="208"/>
      <c r="J160" s="207">
        <f t="shared" si="10"/>
        <v>0</v>
      </c>
      <c r="K160" s="209"/>
      <c r="L160" s="210"/>
      <c r="M160" s="211" t="s">
        <v>1</v>
      </c>
      <c r="N160" s="212" t="s">
        <v>40</v>
      </c>
      <c r="O160" s="62"/>
      <c r="P160" s="166">
        <f t="shared" si="11"/>
        <v>0</v>
      </c>
      <c r="Q160" s="166">
        <v>0</v>
      </c>
      <c r="R160" s="166">
        <f t="shared" si="12"/>
        <v>0</v>
      </c>
      <c r="S160" s="166">
        <v>0</v>
      </c>
      <c r="T160" s="167">
        <f t="shared" si="1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8" t="s">
        <v>507</v>
      </c>
      <c r="AT160" s="168" t="s">
        <v>355</v>
      </c>
      <c r="AU160" s="168" t="s">
        <v>87</v>
      </c>
      <c r="AY160" s="18" t="s">
        <v>138</v>
      </c>
      <c r="BE160" s="169">
        <f t="shared" si="14"/>
        <v>0</v>
      </c>
      <c r="BF160" s="169">
        <f t="shared" si="15"/>
        <v>0</v>
      </c>
      <c r="BG160" s="169">
        <f t="shared" si="16"/>
        <v>0</v>
      </c>
      <c r="BH160" s="169">
        <f t="shared" si="17"/>
        <v>0</v>
      </c>
      <c r="BI160" s="169">
        <f t="shared" si="18"/>
        <v>0</v>
      </c>
      <c r="BJ160" s="18" t="s">
        <v>87</v>
      </c>
      <c r="BK160" s="170">
        <f t="shared" si="19"/>
        <v>0</v>
      </c>
      <c r="BL160" s="18" t="s">
        <v>245</v>
      </c>
      <c r="BM160" s="168" t="s">
        <v>235</v>
      </c>
    </row>
    <row r="161" spans="1:65" s="2" customFormat="1" ht="16.5" customHeight="1">
      <c r="A161" s="33"/>
      <c r="B161" s="156"/>
      <c r="C161" s="203" t="s">
        <v>238</v>
      </c>
      <c r="D161" s="203" t="s">
        <v>355</v>
      </c>
      <c r="E161" s="204" t="s">
        <v>814</v>
      </c>
      <c r="F161" s="205" t="s">
        <v>815</v>
      </c>
      <c r="G161" s="206" t="s">
        <v>250</v>
      </c>
      <c r="H161" s="207">
        <v>6</v>
      </c>
      <c r="I161" s="208"/>
      <c r="J161" s="207">
        <f t="shared" si="10"/>
        <v>0</v>
      </c>
      <c r="K161" s="209"/>
      <c r="L161" s="210"/>
      <c r="M161" s="211" t="s">
        <v>1</v>
      </c>
      <c r="N161" s="212" t="s">
        <v>40</v>
      </c>
      <c r="O161" s="62"/>
      <c r="P161" s="166">
        <f t="shared" si="11"/>
        <v>0</v>
      </c>
      <c r="Q161" s="166">
        <v>0</v>
      </c>
      <c r="R161" s="166">
        <f t="shared" si="12"/>
        <v>0</v>
      </c>
      <c r="S161" s="166">
        <v>0</v>
      </c>
      <c r="T161" s="167">
        <f t="shared" si="1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8" t="s">
        <v>507</v>
      </c>
      <c r="AT161" s="168" t="s">
        <v>355</v>
      </c>
      <c r="AU161" s="168" t="s">
        <v>87</v>
      </c>
      <c r="AY161" s="18" t="s">
        <v>138</v>
      </c>
      <c r="BE161" s="169">
        <f t="shared" si="14"/>
        <v>0</v>
      </c>
      <c r="BF161" s="169">
        <f t="shared" si="15"/>
        <v>0</v>
      </c>
      <c r="BG161" s="169">
        <f t="shared" si="16"/>
        <v>0</v>
      </c>
      <c r="BH161" s="169">
        <f t="shared" si="17"/>
        <v>0</v>
      </c>
      <c r="BI161" s="169">
        <f t="shared" si="18"/>
        <v>0</v>
      </c>
      <c r="BJ161" s="18" t="s">
        <v>87</v>
      </c>
      <c r="BK161" s="170">
        <f t="shared" si="19"/>
        <v>0</v>
      </c>
      <c r="BL161" s="18" t="s">
        <v>245</v>
      </c>
      <c r="BM161" s="168" t="s">
        <v>241</v>
      </c>
    </row>
    <row r="162" spans="1:65" s="2" customFormat="1" ht="16.5" customHeight="1">
      <c r="A162" s="33"/>
      <c r="B162" s="156"/>
      <c r="C162" s="203" t="s">
        <v>242</v>
      </c>
      <c r="D162" s="203" t="s">
        <v>355</v>
      </c>
      <c r="E162" s="204" t="s">
        <v>816</v>
      </c>
      <c r="F162" s="205" t="s">
        <v>817</v>
      </c>
      <c r="G162" s="206" t="s">
        <v>250</v>
      </c>
      <c r="H162" s="207">
        <v>4</v>
      </c>
      <c r="I162" s="208"/>
      <c r="J162" s="207">
        <f t="shared" si="10"/>
        <v>0</v>
      </c>
      <c r="K162" s="209"/>
      <c r="L162" s="210"/>
      <c r="M162" s="211" t="s">
        <v>1</v>
      </c>
      <c r="N162" s="212" t="s">
        <v>40</v>
      </c>
      <c r="O162" s="62"/>
      <c r="P162" s="166">
        <f t="shared" si="11"/>
        <v>0</v>
      </c>
      <c r="Q162" s="166">
        <v>0</v>
      </c>
      <c r="R162" s="166">
        <f t="shared" si="12"/>
        <v>0</v>
      </c>
      <c r="S162" s="166">
        <v>0</v>
      </c>
      <c r="T162" s="167">
        <f t="shared" si="1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8" t="s">
        <v>507</v>
      </c>
      <c r="AT162" s="168" t="s">
        <v>355</v>
      </c>
      <c r="AU162" s="168" t="s">
        <v>87</v>
      </c>
      <c r="AY162" s="18" t="s">
        <v>138</v>
      </c>
      <c r="BE162" s="169">
        <f t="shared" si="14"/>
        <v>0</v>
      </c>
      <c r="BF162" s="169">
        <f t="shared" si="15"/>
        <v>0</v>
      </c>
      <c r="BG162" s="169">
        <f t="shared" si="16"/>
        <v>0</v>
      </c>
      <c r="BH162" s="169">
        <f t="shared" si="17"/>
        <v>0</v>
      </c>
      <c r="BI162" s="169">
        <f t="shared" si="18"/>
        <v>0</v>
      </c>
      <c r="BJ162" s="18" t="s">
        <v>87</v>
      </c>
      <c r="BK162" s="170">
        <f t="shared" si="19"/>
        <v>0</v>
      </c>
      <c r="BL162" s="18" t="s">
        <v>245</v>
      </c>
      <c r="BM162" s="168" t="s">
        <v>245</v>
      </c>
    </row>
    <row r="163" spans="1:65" s="2" customFormat="1" ht="16.5" customHeight="1">
      <c r="A163" s="33"/>
      <c r="B163" s="156"/>
      <c r="C163" s="203" t="s">
        <v>247</v>
      </c>
      <c r="D163" s="203" t="s">
        <v>355</v>
      </c>
      <c r="E163" s="204" t="s">
        <v>818</v>
      </c>
      <c r="F163" s="205" t="s">
        <v>819</v>
      </c>
      <c r="G163" s="206" t="s">
        <v>250</v>
      </c>
      <c r="H163" s="207">
        <v>2</v>
      </c>
      <c r="I163" s="208"/>
      <c r="J163" s="207">
        <f t="shared" si="10"/>
        <v>0</v>
      </c>
      <c r="K163" s="209"/>
      <c r="L163" s="210"/>
      <c r="M163" s="211" t="s">
        <v>1</v>
      </c>
      <c r="N163" s="212" t="s">
        <v>40</v>
      </c>
      <c r="O163" s="62"/>
      <c r="P163" s="166">
        <f t="shared" si="11"/>
        <v>0</v>
      </c>
      <c r="Q163" s="166">
        <v>0</v>
      </c>
      <c r="R163" s="166">
        <f t="shared" si="12"/>
        <v>0</v>
      </c>
      <c r="S163" s="166">
        <v>0</v>
      </c>
      <c r="T163" s="167">
        <f t="shared" si="1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8" t="s">
        <v>507</v>
      </c>
      <c r="AT163" s="168" t="s">
        <v>355</v>
      </c>
      <c r="AU163" s="168" t="s">
        <v>87</v>
      </c>
      <c r="AY163" s="18" t="s">
        <v>138</v>
      </c>
      <c r="BE163" s="169">
        <f t="shared" si="14"/>
        <v>0</v>
      </c>
      <c r="BF163" s="169">
        <f t="shared" si="15"/>
        <v>0</v>
      </c>
      <c r="BG163" s="169">
        <f t="shared" si="16"/>
        <v>0</v>
      </c>
      <c r="BH163" s="169">
        <f t="shared" si="17"/>
        <v>0</v>
      </c>
      <c r="BI163" s="169">
        <f t="shared" si="18"/>
        <v>0</v>
      </c>
      <c r="BJ163" s="18" t="s">
        <v>87</v>
      </c>
      <c r="BK163" s="170">
        <f t="shared" si="19"/>
        <v>0</v>
      </c>
      <c r="BL163" s="18" t="s">
        <v>245</v>
      </c>
      <c r="BM163" s="168" t="s">
        <v>251</v>
      </c>
    </row>
    <row r="164" spans="1:65" s="2" customFormat="1" ht="16.5" customHeight="1">
      <c r="A164" s="33"/>
      <c r="B164" s="156"/>
      <c r="C164" s="203" t="s">
        <v>252</v>
      </c>
      <c r="D164" s="203" t="s">
        <v>355</v>
      </c>
      <c r="E164" s="204" t="s">
        <v>820</v>
      </c>
      <c r="F164" s="205" t="s">
        <v>821</v>
      </c>
      <c r="G164" s="206" t="s">
        <v>250</v>
      </c>
      <c r="H164" s="207">
        <v>2</v>
      </c>
      <c r="I164" s="208"/>
      <c r="J164" s="207">
        <f t="shared" si="10"/>
        <v>0</v>
      </c>
      <c r="K164" s="209"/>
      <c r="L164" s="210"/>
      <c r="M164" s="211" t="s">
        <v>1</v>
      </c>
      <c r="N164" s="212" t="s">
        <v>40</v>
      </c>
      <c r="O164" s="62"/>
      <c r="P164" s="166">
        <f t="shared" si="11"/>
        <v>0</v>
      </c>
      <c r="Q164" s="166">
        <v>0</v>
      </c>
      <c r="R164" s="166">
        <f t="shared" si="12"/>
        <v>0</v>
      </c>
      <c r="S164" s="166">
        <v>0</v>
      </c>
      <c r="T164" s="167">
        <f t="shared" si="1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8" t="s">
        <v>507</v>
      </c>
      <c r="AT164" s="168" t="s">
        <v>355</v>
      </c>
      <c r="AU164" s="168" t="s">
        <v>87</v>
      </c>
      <c r="AY164" s="18" t="s">
        <v>138</v>
      </c>
      <c r="BE164" s="169">
        <f t="shared" si="14"/>
        <v>0</v>
      </c>
      <c r="BF164" s="169">
        <f t="shared" si="15"/>
        <v>0</v>
      </c>
      <c r="BG164" s="169">
        <f t="shared" si="16"/>
        <v>0</v>
      </c>
      <c r="BH164" s="169">
        <f t="shared" si="17"/>
        <v>0</v>
      </c>
      <c r="BI164" s="169">
        <f t="shared" si="18"/>
        <v>0</v>
      </c>
      <c r="BJ164" s="18" t="s">
        <v>87</v>
      </c>
      <c r="BK164" s="170">
        <f t="shared" si="19"/>
        <v>0</v>
      </c>
      <c r="BL164" s="18" t="s">
        <v>245</v>
      </c>
      <c r="BM164" s="168" t="s">
        <v>255</v>
      </c>
    </row>
    <row r="165" spans="1:65" s="2" customFormat="1" ht="16.5" customHeight="1">
      <c r="A165" s="33"/>
      <c r="B165" s="156"/>
      <c r="C165" s="203" t="s">
        <v>257</v>
      </c>
      <c r="D165" s="203" t="s">
        <v>355</v>
      </c>
      <c r="E165" s="204" t="s">
        <v>822</v>
      </c>
      <c r="F165" s="205" t="s">
        <v>823</v>
      </c>
      <c r="G165" s="206" t="s">
        <v>460</v>
      </c>
      <c r="H165" s="207">
        <v>12</v>
      </c>
      <c r="I165" s="208"/>
      <c r="J165" s="207">
        <f t="shared" si="10"/>
        <v>0</v>
      </c>
      <c r="K165" s="209"/>
      <c r="L165" s="210"/>
      <c r="M165" s="211" t="s">
        <v>1</v>
      </c>
      <c r="N165" s="212" t="s">
        <v>40</v>
      </c>
      <c r="O165" s="62"/>
      <c r="P165" s="166">
        <f t="shared" si="11"/>
        <v>0</v>
      </c>
      <c r="Q165" s="166">
        <v>0</v>
      </c>
      <c r="R165" s="166">
        <f t="shared" si="12"/>
        <v>0</v>
      </c>
      <c r="S165" s="166">
        <v>0</v>
      </c>
      <c r="T165" s="167">
        <f t="shared" si="1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8" t="s">
        <v>507</v>
      </c>
      <c r="AT165" s="168" t="s">
        <v>355</v>
      </c>
      <c r="AU165" s="168" t="s">
        <v>87</v>
      </c>
      <c r="AY165" s="18" t="s">
        <v>138</v>
      </c>
      <c r="BE165" s="169">
        <f t="shared" si="14"/>
        <v>0</v>
      </c>
      <c r="BF165" s="169">
        <f t="shared" si="15"/>
        <v>0</v>
      </c>
      <c r="BG165" s="169">
        <f t="shared" si="16"/>
        <v>0</v>
      </c>
      <c r="BH165" s="169">
        <f t="shared" si="17"/>
        <v>0</v>
      </c>
      <c r="BI165" s="169">
        <f t="shared" si="18"/>
        <v>0</v>
      </c>
      <c r="BJ165" s="18" t="s">
        <v>87</v>
      </c>
      <c r="BK165" s="170">
        <f t="shared" si="19"/>
        <v>0</v>
      </c>
      <c r="BL165" s="18" t="s">
        <v>245</v>
      </c>
      <c r="BM165" s="168" t="s">
        <v>260</v>
      </c>
    </row>
    <row r="166" spans="1:65" s="2" customFormat="1" ht="16.5" customHeight="1">
      <c r="A166" s="33"/>
      <c r="B166" s="156"/>
      <c r="C166" s="203" t="s">
        <v>262</v>
      </c>
      <c r="D166" s="203" t="s">
        <v>355</v>
      </c>
      <c r="E166" s="204" t="s">
        <v>824</v>
      </c>
      <c r="F166" s="205" t="s">
        <v>825</v>
      </c>
      <c r="G166" s="206" t="s">
        <v>250</v>
      </c>
      <c r="H166" s="207">
        <v>4</v>
      </c>
      <c r="I166" s="208"/>
      <c r="J166" s="207">
        <f t="shared" si="10"/>
        <v>0</v>
      </c>
      <c r="K166" s="209"/>
      <c r="L166" s="210"/>
      <c r="M166" s="211" t="s">
        <v>1</v>
      </c>
      <c r="N166" s="212" t="s">
        <v>40</v>
      </c>
      <c r="O166" s="62"/>
      <c r="P166" s="166">
        <f t="shared" si="11"/>
        <v>0</v>
      </c>
      <c r="Q166" s="166">
        <v>0</v>
      </c>
      <c r="R166" s="166">
        <f t="shared" si="12"/>
        <v>0</v>
      </c>
      <c r="S166" s="166">
        <v>0</v>
      </c>
      <c r="T166" s="167">
        <f t="shared" si="1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8" t="s">
        <v>507</v>
      </c>
      <c r="AT166" s="168" t="s">
        <v>355</v>
      </c>
      <c r="AU166" s="168" t="s">
        <v>87</v>
      </c>
      <c r="AY166" s="18" t="s">
        <v>138</v>
      </c>
      <c r="BE166" s="169">
        <f t="shared" si="14"/>
        <v>0</v>
      </c>
      <c r="BF166" s="169">
        <f t="shared" si="15"/>
        <v>0</v>
      </c>
      <c r="BG166" s="169">
        <f t="shared" si="16"/>
        <v>0</v>
      </c>
      <c r="BH166" s="169">
        <f t="shared" si="17"/>
        <v>0</v>
      </c>
      <c r="BI166" s="169">
        <f t="shared" si="18"/>
        <v>0</v>
      </c>
      <c r="BJ166" s="18" t="s">
        <v>87</v>
      </c>
      <c r="BK166" s="170">
        <f t="shared" si="19"/>
        <v>0</v>
      </c>
      <c r="BL166" s="18" t="s">
        <v>245</v>
      </c>
      <c r="BM166" s="168" t="s">
        <v>265</v>
      </c>
    </row>
    <row r="167" spans="1:65" s="2" customFormat="1" ht="16.5" customHeight="1">
      <c r="A167" s="33"/>
      <c r="B167" s="156"/>
      <c r="C167" s="203" t="s">
        <v>267</v>
      </c>
      <c r="D167" s="203" t="s">
        <v>355</v>
      </c>
      <c r="E167" s="204" t="s">
        <v>760</v>
      </c>
      <c r="F167" s="205" t="s">
        <v>761</v>
      </c>
      <c r="G167" s="206" t="s">
        <v>436</v>
      </c>
      <c r="H167" s="208"/>
      <c r="I167" s="208"/>
      <c r="J167" s="207">
        <f t="shared" si="10"/>
        <v>0</v>
      </c>
      <c r="K167" s="209"/>
      <c r="L167" s="210"/>
      <c r="M167" s="218" t="s">
        <v>1</v>
      </c>
      <c r="N167" s="219" t="s">
        <v>40</v>
      </c>
      <c r="O167" s="215"/>
      <c r="P167" s="216">
        <f t="shared" si="11"/>
        <v>0</v>
      </c>
      <c r="Q167" s="216">
        <v>0</v>
      </c>
      <c r="R167" s="216">
        <f t="shared" si="12"/>
        <v>0</v>
      </c>
      <c r="S167" s="216">
        <v>0</v>
      </c>
      <c r="T167" s="217">
        <f t="shared" si="1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8" t="s">
        <v>507</v>
      </c>
      <c r="AT167" s="168" t="s">
        <v>355</v>
      </c>
      <c r="AU167" s="168" t="s">
        <v>87</v>
      </c>
      <c r="AY167" s="18" t="s">
        <v>138</v>
      </c>
      <c r="BE167" s="169">
        <f t="shared" si="14"/>
        <v>0</v>
      </c>
      <c r="BF167" s="169">
        <f t="shared" si="15"/>
        <v>0</v>
      </c>
      <c r="BG167" s="169">
        <f t="shared" si="16"/>
        <v>0</v>
      </c>
      <c r="BH167" s="169">
        <f t="shared" si="17"/>
        <v>0</v>
      </c>
      <c r="BI167" s="169">
        <f t="shared" si="18"/>
        <v>0</v>
      </c>
      <c r="BJ167" s="18" t="s">
        <v>87</v>
      </c>
      <c r="BK167" s="170">
        <f t="shared" si="19"/>
        <v>0</v>
      </c>
      <c r="BL167" s="18" t="s">
        <v>245</v>
      </c>
      <c r="BM167" s="168" t="s">
        <v>270</v>
      </c>
    </row>
    <row r="168" spans="1:65" s="2" customFormat="1" ht="6.95" customHeight="1">
      <c r="A168" s="33"/>
      <c r="B168" s="51"/>
      <c r="C168" s="52"/>
      <c r="D168" s="52"/>
      <c r="E168" s="52"/>
      <c r="F168" s="52"/>
      <c r="G168" s="52"/>
      <c r="H168" s="52"/>
      <c r="I168" s="52"/>
      <c r="J168" s="52"/>
      <c r="K168" s="52"/>
      <c r="L168" s="34"/>
      <c r="M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</row>
  </sheetData>
  <autoFilter ref="C124:K167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001 - Architektúra a stav...</vt:lpstr>
      <vt:lpstr>002 - Zdravotechnika </vt:lpstr>
      <vt:lpstr>003 - Elektroinštalácia </vt:lpstr>
      <vt:lpstr>'001 - Architektúra a stav...'!Názvy_tlače</vt:lpstr>
      <vt:lpstr>'002 - Zdravotechnika '!Názvy_tlače</vt:lpstr>
      <vt:lpstr>'003 - Elektroinštalácia '!Názvy_tlače</vt:lpstr>
      <vt:lpstr>'Rekapitulácia stavby'!Názvy_tlače</vt:lpstr>
      <vt:lpstr>'001 - Architektúra a stav...'!Oblasť_tlače</vt:lpstr>
      <vt:lpstr>'002 - Zdravotechnika '!Oblasť_tlače</vt:lpstr>
      <vt:lpstr>'003 - Elektroinštalácia 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Daniš Miroslav, Ing.</cp:lastModifiedBy>
  <dcterms:created xsi:type="dcterms:W3CDTF">2022-06-23T08:12:03Z</dcterms:created>
  <dcterms:modified xsi:type="dcterms:W3CDTF">2022-10-05T08:05:12Z</dcterms:modified>
</cp:coreProperties>
</file>