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gombos_bpmk_sk/Documents/Pracovná plocha/038_2022_VO-§117/"/>
    </mc:Choice>
  </mc:AlternateContent>
  <xr:revisionPtr revIDLastSave="14" documentId="11_D11B3897D06129D8CC170F8A4ABD70180A68B2A9" xr6:coauthVersionLast="47" xr6:coauthVersionMax="47" xr10:uidLastSave="{8C1B0767-4AC8-4028-B8DB-CE799530FB94}"/>
  <bookViews>
    <workbookView xWindow="-28920" yWindow="-120" windowWidth="29040" windowHeight="15840" xr2:uid="{00000000-000D-0000-FFFF-FFFF00000000}"/>
  </bookViews>
  <sheets>
    <sheet name="Rekapitulácia stavby" sheetId="1" r:id="rId1"/>
    <sheet name="1 - Objekt" sheetId="2" r:id="rId2"/>
    <sheet name="2 -Práca" sheetId="3" r:id="rId3"/>
  </sheets>
  <definedNames>
    <definedName name="_xlnm._FilterDatabase" localSheetId="1" hidden="1">'1 - Objekt'!$C$116:$K$175</definedName>
    <definedName name="_xlnm._FilterDatabase" localSheetId="2" hidden="1">'2 -Práca'!$C$121:$K$161</definedName>
    <definedName name="_xlnm.Print_Titles" localSheetId="1">'1 - Objekt'!$116:$116</definedName>
    <definedName name="_xlnm.Print_Titles" localSheetId="2">'2 -Práca'!$121:$121</definedName>
    <definedName name="_xlnm.Print_Titles" localSheetId="0">'Rekapitulácia stavby'!$92:$92</definedName>
    <definedName name="_xlnm.Print_Area" localSheetId="1">'1 - Objekt'!$C$4:$J$76,'1 - Objekt'!$C$104:$J$175</definedName>
    <definedName name="_xlnm.Print_Area" localSheetId="2">'2 -Práca'!$C$4:$J$76,'2 -Práca'!$C$109:$J$161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23" i="3"/>
  <c r="J122" i="3" s="1"/>
  <c r="J127" i="2"/>
  <c r="E18" i="2" l="1"/>
  <c r="BK146" i="3" l="1"/>
  <c r="P146" i="3"/>
  <c r="BK164" i="2" l="1"/>
  <c r="BI164" i="2"/>
  <c r="BH164" i="2"/>
  <c r="BG164" i="2"/>
  <c r="BE164" i="2"/>
  <c r="T164" i="2"/>
  <c r="R164" i="2"/>
  <c r="P164" i="2"/>
  <c r="BF164" i="2"/>
  <c r="BK138" i="2" l="1"/>
  <c r="BI138" i="2"/>
  <c r="BH138" i="2"/>
  <c r="BG138" i="2"/>
  <c r="BE138" i="2"/>
  <c r="T138" i="2"/>
  <c r="R138" i="2"/>
  <c r="P138" i="2"/>
  <c r="BF138" i="2"/>
  <c r="BK147" i="2"/>
  <c r="BI147" i="2"/>
  <c r="BH147" i="2"/>
  <c r="BG147" i="2"/>
  <c r="BE147" i="2"/>
  <c r="T147" i="2"/>
  <c r="R147" i="2"/>
  <c r="P147" i="2"/>
  <c r="BF147" i="2"/>
  <c r="BK145" i="2"/>
  <c r="BI145" i="2"/>
  <c r="BH145" i="2"/>
  <c r="BG145" i="2"/>
  <c r="BE145" i="2"/>
  <c r="T145" i="2"/>
  <c r="R145" i="2"/>
  <c r="P145" i="2"/>
  <c r="BF145" i="2"/>
  <c r="BK130" i="3" l="1"/>
  <c r="BI130" i="3"/>
  <c r="BH130" i="3"/>
  <c r="BG130" i="3"/>
  <c r="BE130" i="3"/>
  <c r="T130" i="3"/>
  <c r="R130" i="3"/>
  <c r="P130" i="3"/>
  <c r="BF130" i="3"/>
  <c r="BK144" i="3"/>
  <c r="BI144" i="3"/>
  <c r="BH144" i="3"/>
  <c r="BG144" i="3"/>
  <c r="BE144" i="3"/>
  <c r="T144" i="3"/>
  <c r="R144" i="3"/>
  <c r="P144" i="3"/>
  <c r="BF144" i="3"/>
  <c r="BK143" i="3"/>
  <c r="BI143" i="3"/>
  <c r="BH143" i="3"/>
  <c r="BG143" i="3"/>
  <c r="BF143" i="3"/>
  <c r="BE143" i="3"/>
  <c r="T143" i="3"/>
  <c r="R143" i="3"/>
  <c r="P143" i="3"/>
  <c r="BK141" i="3"/>
  <c r="BI141" i="3"/>
  <c r="BH141" i="3"/>
  <c r="BG141" i="3"/>
  <c r="BE141" i="3"/>
  <c r="T141" i="3"/>
  <c r="R141" i="3"/>
  <c r="P141" i="3"/>
  <c r="BF141" i="3"/>
  <c r="BK140" i="3"/>
  <c r="BI140" i="3"/>
  <c r="BH140" i="3"/>
  <c r="BG140" i="3"/>
  <c r="BE140" i="3"/>
  <c r="T140" i="3"/>
  <c r="R140" i="3"/>
  <c r="P140" i="3"/>
  <c r="BF140" i="3"/>
  <c r="BK142" i="3"/>
  <c r="BI142" i="3"/>
  <c r="BH142" i="3"/>
  <c r="BG142" i="3"/>
  <c r="BE142" i="3"/>
  <c r="T142" i="3"/>
  <c r="R142" i="3"/>
  <c r="P142" i="3"/>
  <c r="BF142" i="3"/>
  <c r="BK139" i="3"/>
  <c r="BI139" i="3"/>
  <c r="BH139" i="3"/>
  <c r="BG139" i="3"/>
  <c r="BE139" i="3"/>
  <c r="T139" i="3"/>
  <c r="R139" i="3"/>
  <c r="P139" i="3"/>
  <c r="BF139" i="3"/>
  <c r="BK166" i="2"/>
  <c r="BI166" i="2"/>
  <c r="BH166" i="2"/>
  <c r="BG166" i="2"/>
  <c r="BE166" i="2"/>
  <c r="T166" i="2"/>
  <c r="R166" i="2"/>
  <c r="P166" i="2"/>
  <c r="BF166" i="2"/>
  <c r="BK167" i="2"/>
  <c r="BI167" i="2"/>
  <c r="BH167" i="2"/>
  <c r="BG167" i="2"/>
  <c r="BE167" i="2"/>
  <c r="T167" i="2"/>
  <c r="R167" i="2"/>
  <c r="P167" i="2"/>
  <c r="BF167" i="2"/>
  <c r="BK159" i="2"/>
  <c r="BI159" i="2"/>
  <c r="BH159" i="2"/>
  <c r="BG159" i="2"/>
  <c r="BE159" i="2"/>
  <c r="T159" i="2"/>
  <c r="R159" i="2"/>
  <c r="P159" i="2"/>
  <c r="BF159" i="2"/>
  <c r="BK158" i="2"/>
  <c r="BI158" i="2"/>
  <c r="BH158" i="2"/>
  <c r="BG158" i="2"/>
  <c r="BE158" i="2"/>
  <c r="T158" i="2"/>
  <c r="R158" i="2"/>
  <c r="P158" i="2"/>
  <c r="BF158" i="2"/>
  <c r="BK157" i="2"/>
  <c r="BI157" i="2"/>
  <c r="BH157" i="2"/>
  <c r="BG157" i="2"/>
  <c r="BE157" i="2"/>
  <c r="T157" i="2"/>
  <c r="R157" i="2"/>
  <c r="P157" i="2"/>
  <c r="BF157" i="2"/>
  <c r="BK156" i="2"/>
  <c r="BI156" i="2"/>
  <c r="BH156" i="2"/>
  <c r="BG156" i="2"/>
  <c r="BE156" i="2"/>
  <c r="T156" i="2"/>
  <c r="R156" i="2"/>
  <c r="P156" i="2"/>
  <c r="BF156" i="2"/>
  <c r="BK161" i="2"/>
  <c r="BI161" i="2"/>
  <c r="BH161" i="2"/>
  <c r="BG161" i="2"/>
  <c r="BE161" i="2"/>
  <c r="T161" i="2"/>
  <c r="R161" i="2"/>
  <c r="P161" i="2"/>
  <c r="BF161" i="2"/>
  <c r="BK160" i="2"/>
  <c r="BI160" i="2"/>
  <c r="BH160" i="2"/>
  <c r="BG160" i="2"/>
  <c r="BE160" i="2"/>
  <c r="T160" i="2"/>
  <c r="R160" i="2"/>
  <c r="P160" i="2"/>
  <c r="BF160" i="2"/>
  <c r="BK162" i="2"/>
  <c r="BI162" i="2"/>
  <c r="BH162" i="2"/>
  <c r="BG162" i="2"/>
  <c r="BE162" i="2"/>
  <c r="T162" i="2"/>
  <c r="R162" i="2"/>
  <c r="P162" i="2"/>
  <c r="BF162" i="2"/>
  <c r="BK154" i="2"/>
  <c r="BI154" i="2"/>
  <c r="BH154" i="2"/>
  <c r="BG154" i="2"/>
  <c r="BE154" i="2"/>
  <c r="T154" i="2"/>
  <c r="R154" i="2"/>
  <c r="P154" i="2"/>
  <c r="BF154" i="2"/>
  <c r="BK153" i="2"/>
  <c r="BI153" i="2"/>
  <c r="BH153" i="2"/>
  <c r="BG153" i="2"/>
  <c r="BE153" i="2"/>
  <c r="T153" i="2"/>
  <c r="R153" i="2"/>
  <c r="P153" i="2"/>
  <c r="BF153" i="2"/>
  <c r="BK155" i="2"/>
  <c r="BI155" i="2"/>
  <c r="BH155" i="2"/>
  <c r="BG155" i="2"/>
  <c r="BE155" i="2"/>
  <c r="T155" i="2"/>
  <c r="R155" i="2"/>
  <c r="P155" i="2"/>
  <c r="BF155" i="2"/>
  <c r="BK148" i="2"/>
  <c r="BI148" i="2"/>
  <c r="BH148" i="2"/>
  <c r="BG148" i="2"/>
  <c r="BE148" i="2"/>
  <c r="T148" i="2"/>
  <c r="R148" i="2"/>
  <c r="P148" i="2"/>
  <c r="BF148" i="2"/>
  <c r="BK146" i="2"/>
  <c r="BI146" i="2"/>
  <c r="BH146" i="2"/>
  <c r="BG146" i="2"/>
  <c r="BE146" i="2"/>
  <c r="T146" i="2"/>
  <c r="R146" i="2"/>
  <c r="P146" i="2"/>
  <c r="BF146" i="2"/>
  <c r="BK151" i="2"/>
  <c r="BI151" i="2"/>
  <c r="BH151" i="2"/>
  <c r="BG151" i="2"/>
  <c r="BE151" i="2"/>
  <c r="T151" i="2"/>
  <c r="R151" i="2"/>
  <c r="P151" i="2"/>
  <c r="BF151" i="2"/>
  <c r="BK149" i="2"/>
  <c r="BI149" i="2"/>
  <c r="BH149" i="2"/>
  <c r="BG149" i="2"/>
  <c r="BE149" i="2"/>
  <c r="T149" i="2"/>
  <c r="R149" i="2"/>
  <c r="P149" i="2"/>
  <c r="BF149" i="2"/>
  <c r="BK144" i="2"/>
  <c r="BI144" i="2"/>
  <c r="BH144" i="2"/>
  <c r="BG144" i="2"/>
  <c r="BE144" i="2"/>
  <c r="T144" i="2"/>
  <c r="R144" i="2"/>
  <c r="P144" i="2"/>
  <c r="BF144" i="2"/>
  <c r="BK143" i="2"/>
  <c r="BI143" i="2"/>
  <c r="BH143" i="2"/>
  <c r="BG143" i="2"/>
  <c r="BE143" i="2"/>
  <c r="T143" i="2"/>
  <c r="R143" i="2"/>
  <c r="P143" i="2"/>
  <c r="BF143" i="2"/>
  <c r="BK142" i="2"/>
  <c r="BI142" i="2"/>
  <c r="BH142" i="2"/>
  <c r="BG142" i="2"/>
  <c r="BE142" i="2"/>
  <c r="T142" i="2"/>
  <c r="R142" i="2"/>
  <c r="P142" i="2"/>
  <c r="BF142" i="2"/>
  <c r="BK152" i="2"/>
  <c r="BI152" i="2"/>
  <c r="BH152" i="2"/>
  <c r="BG152" i="2"/>
  <c r="BE152" i="2"/>
  <c r="T152" i="2"/>
  <c r="R152" i="2"/>
  <c r="P152" i="2"/>
  <c r="BF152" i="2"/>
  <c r="BK150" i="2"/>
  <c r="BI150" i="2"/>
  <c r="BH150" i="2"/>
  <c r="BG150" i="2"/>
  <c r="BE150" i="2"/>
  <c r="T150" i="2"/>
  <c r="R150" i="2"/>
  <c r="P150" i="2"/>
  <c r="BF150" i="2"/>
  <c r="BK163" i="2"/>
  <c r="BI163" i="2"/>
  <c r="BH163" i="2"/>
  <c r="BG163" i="2"/>
  <c r="BE163" i="2"/>
  <c r="T163" i="2"/>
  <c r="R163" i="2"/>
  <c r="P163" i="2"/>
  <c r="BF163" i="2"/>
  <c r="BK165" i="2"/>
  <c r="BI165" i="2"/>
  <c r="BH165" i="2"/>
  <c r="BG165" i="2"/>
  <c r="BE165" i="2"/>
  <c r="T165" i="2"/>
  <c r="R165" i="2"/>
  <c r="P165" i="2"/>
  <c r="BF165" i="2"/>
  <c r="BK141" i="2"/>
  <c r="BI141" i="2"/>
  <c r="BH141" i="2"/>
  <c r="BG141" i="2"/>
  <c r="BE141" i="2"/>
  <c r="T141" i="2"/>
  <c r="R141" i="2"/>
  <c r="P141" i="2"/>
  <c r="BF141" i="2"/>
  <c r="BK132" i="2"/>
  <c r="BI132" i="2"/>
  <c r="BH132" i="2"/>
  <c r="BG132" i="2"/>
  <c r="BE132" i="2"/>
  <c r="T132" i="2"/>
  <c r="R132" i="2"/>
  <c r="P132" i="2"/>
  <c r="BF132" i="2"/>
  <c r="BK119" i="2"/>
  <c r="J119" i="2"/>
  <c r="BK120" i="2"/>
  <c r="AY97" i="1" l="1"/>
  <c r="AX97" i="1"/>
  <c r="J37" i="3"/>
  <c r="J36" i="3"/>
  <c r="AY96" i="1" s="1"/>
  <c r="J35" i="3"/>
  <c r="AX96" i="1"/>
  <c r="BI161" i="3"/>
  <c r="BH161" i="3"/>
  <c r="BG161" i="3"/>
  <c r="BE161" i="3"/>
  <c r="BK161" i="3"/>
  <c r="J161" i="3"/>
  <c r="BF161" i="3" s="1"/>
  <c r="BI160" i="3"/>
  <c r="BH160" i="3"/>
  <c r="BG160" i="3"/>
  <c r="BE160" i="3"/>
  <c r="BK160" i="3"/>
  <c r="J160" i="3" s="1"/>
  <c r="BF160" i="3" s="1"/>
  <c r="BI159" i="3"/>
  <c r="BH159" i="3"/>
  <c r="BG159" i="3"/>
  <c r="BE159" i="3"/>
  <c r="BK159" i="3"/>
  <c r="J159" i="3" s="1"/>
  <c r="BF159" i="3" s="1"/>
  <c r="BI158" i="3"/>
  <c r="BH158" i="3"/>
  <c r="BG158" i="3"/>
  <c r="BE158" i="3"/>
  <c r="BK158" i="3"/>
  <c r="J158" i="3" s="1"/>
  <c r="BF158" i="3" s="1"/>
  <c r="BI157" i="3"/>
  <c r="BH157" i="3"/>
  <c r="BG157" i="3"/>
  <c r="BE157" i="3"/>
  <c r="BK157" i="3"/>
  <c r="J157" i="3" s="1"/>
  <c r="BF157" i="3" s="1"/>
  <c r="BI155" i="3"/>
  <c r="BH155" i="3"/>
  <c r="BG155" i="3"/>
  <c r="BE155" i="3"/>
  <c r="T155" i="3"/>
  <c r="T154" i="3" s="1"/>
  <c r="T153" i="3" s="1"/>
  <c r="R155" i="3"/>
  <c r="R154" i="3" s="1"/>
  <c r="R153" i="3" s="1"/>
  <c r="P155" i="3"/>
  <c r="P154" i="3" s="1"/>
  <c r="P153" i="3" s="1"/>
  <c r="BI152" i="3"/>
  <c r="BH152" i="3"/>
  <c r="BG152" i="3"/>
  <c r="BE152" i="3"/>
  <c r="T152" i="3"/>
  <c r="T151" i="3"/>
  <c r="R152" i="3"/>
  <c r="R151" i="3" s="1"/>
  <c r="P152" i="3"/>
  <c r="P151" i="3" s="1"/>
  <c r="BI150" i="3"/>
  <c r="BH150" i="3"/>
  <c r="BG150" i="3"/>
  <c r="BE150" i="3"/>
  <c r="T150" i="3"/>
  <c r="T149" i="3"/>
  <c r="R150" i="3"/>
  <c r="R149" i="3" s="1"/>
  <c r="R148" i="3" s="1"/>
  <c r="P150" i="3"/>
  <c r="P149" i="3" s="1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R145" i="3"/>
  <c r="P145" i="3"/>
  <c r="BI138" i="3"/>
  <c r="BH138" i="3"/>
  <c r="BG138" i="3"/>
  <c r="BE138" i="3"/>
  <c r="T138" i="3"/>
  <c r="R138" i="3"/>
  <c r="P138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25" i="3"/>
  <c r="BH125" i="3"/>
  <c r="BG125" i="3"/>
  <c r="BE125" i="3"/>
  <c r="T125" i="3"/>
  <c r="R125" i="3"/>
  <c r="P125" i="3"/>
  <c r="BI123" i="3"/>
  <c r="BH123" i="3"/>
  <c r="BG123" i="3"/>
  <c r="BE123" i="3"/>
  <c r="T123" i="3"/>
  <c r="R123" i="3"/>
  <c r="P123" i="3"/>
  <c r="F116" i="3"/>
  <c r="E114" i="3"/>
  <c r="F89" i="3"/>
  <c r="E87" i="3"/>
  <c r="J24" i="3"/>
  <c r="E24" i="3"/>
  <c r="J119" i="3" s="1"/>
  <c r="J23" i="3"/>
  <c r="J21" i="3"/>
  <c r="E21" i="3"/>
  <c r="J91" i="3" s="1"/>
  <c r="J20" i="3"/>
  <c r="J18" i="3"/>
  <c r="E18" i="3"/>
  <c r="F92" i="3" s="1"/>
  <c r="J17" i="3"/>
  <c r="J15" i="3"/>
  <c r="E15" i="3"/>
  <c r="F118" i="3" s="1"/>
  <c r="J14" i="3"/>
  <c r="J116" i="3"/>
  <c r="E7" i="3"/>
  <c r="E85" i="3" s="1"/>
  <c r="J37" i="2"/>
  <c r="J36" i="2"/>
  <c r="AY95" i="1" s="1"/>
  <c r="J35" i="2"/>
  <c r="AX95" i="1" s="1"/>
  <c r="BI175" i="2"/>
  <c r="BH175" i="2"/>
  <c r="BG175" i="2"/>
  <c r="BE175" i="2"/>
  <c r="BK175" i="2"/>
  <c r="J175" i="2" s="1"/>
  <c r="BF175" i="2" s="1"/>
  <c r="BI174" i="2"/>
  <c r="BH174" i="2"/>
  <c r="BG174" i="2"/>
  <c r="BE174" i="2"/>
  <c r="BK174" i="2"/>
  <c r="J174" i="2" s="1"/>
  <c r="BF174" i="2" s="1"/>
  <c r="BI173" i="2"/>
  <c r="BH173" i="2"/>
  <c r="BG173" i="2"/>
  <c r="BE173" i="2"/>
  <c r="BK173" i="2"/>
  <c r="J173" i="2" s="1"/>
  <c r="BF173" i="2" s="1"/>
  <c r="BI172" i="2"/>
  <c r="BH172" i="2"/>
  <c r="BG172" i="2"/>
  <c r="BE172" i="2"/>
  <c r="BK172" i="2"/>
  <c r="J172" i="2" s="1"/>
  <c r="BF172" i="2" s="1"/>
  <c r="BI171" i="2"/>
  <c r="BH171" i="2"/>
  <c r="BG171" i="2"/>
  <c r="BE171" i="2"/>
  <c r="BK171" i="2"/>
  <c r="J171" i="2" s="1"/>
  <c r="BF171" i="2" s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8" i="2"/>
  <c r="BH118" i="2"/>
  <c r="BG118" i="2"/>
  <c r="BE118" i="2"/>
  <c r="T118" i="2"/>
  <c r="R118" i="2"/>
  <c r="P118" i="2"/>
  <c r="F111" i="2"/>
  <c r="E109" i="2"/>
  <c r="F89" i="2"/>
  <c r="E87" i="2"/>
  <c r="J24" i="2"/>
  <c r="E24" i="2"/>
  <c r="J114" i="2" s="1"/>
  <c r="J23" i="2"/>
  <c r="J21" i="2"/>
  <c r="E21" i="2"/>
  <c r="J113" i="2" s="1"/>
  <c r="J20" i="2"/>
  <c r="J18" i="2"/>
  <c r="F92" i="2"/>
  <c r="J17" i="2"/>
  <c r="J15" i="2"/>
  <c r="E15" i="2"/>
  <c r="F91" i="2" s="1"/>
  <c r="J14" i="2"/>
  <c r="J12" i="2"/>
  <c r="J89" i="2" s="1"/>
  <c r="E7" i="2"/>
  <c r="E107" i="2" s="1"/>
  <c r="L90" i="1"/>
  <c r="AM90" i="1"/>
  <c r="AM89" i="1"/>
  <c r="L89" i="1"/>
  <c r="AM87" i="1"/>
  <c r="L87" i="1"/>
  <c r="L85" i="1"/>
  <c r="L84" i="1"/>
  <c r="BK169" i="2"/>
  <c r="BK133" i="3"/>
  <c r="BK152" i="3"/>
  <c r="J125" i="2"/>
  <c r="BK137" i="2"/>
  <c r="BK134" i="2"/>
  <c r="BK128" i="2"/>
  <c r="BK118" i="2"/>
  <c r="J126" i="2"/>
  <c r="BK123" i="3"/>
  <c r="BK139" i="2"/>
  <c r="BK130" i="2"/>
  <c r="BK155" i="3"/>
  <c r="BK168" i="2"/>
  <c r="J123" i="2"/>
  <c r="BK122" i="2"/>
  <c r="BK129" i="2"/>
  <c r="J124" i="2"/>
  <c r="BK140" i="2"/>
  <c r="BK123" i="2"/>
  <c r="J121" i="2"/>
  <c r="BK127" i="2"/>
  <c r="BK135" i="2"/>
  <c r="BK147" i="3"/>
  <c r="AS94" i="1"/>
  <c r="BK124" i="2"/>
  <c r="J122" i="2"/>
  <c r="BK131" i="2"/>
  <c r="BK125" i="2"/>
  <c r="J120" i="2"/>
  <c r="BK150" i="3"/>
  <c r="BK125" i="3"/>
  <c r="BK132" i="3"/>
  <c r="BK126" i="2"/>
  <c r="BK121" i="2"/>
  <c r="J118" i="2"/>
  <c r="BK136" i="2"/>
  <c r="BK133" i="2"/>
  <c r="BK138" i="3"/>
  <c r="BK145" i="3"/>
  <c r="T148" i="3" l="1"/>
  <c r="J117" i="2"/>
  <c r="P148" i="3"/>
  <c r="P117" i="2"/>
  <c r="AU95" i="1" s="1"/>
  <c r="F37" i="2"/>
  <c r="BD95" i="1" s="1"/>
  <c r="F33" i="2"/>
  <c r="AZ95" i="1" s="1"/>
  <c r="R117" i="2"/>
  <c r="T117" i="2"/>
  <c r="AU97" i="1"/>
  <c r="F35" i="2"/>
  <c r="BB95" i="1" s="1"/>
  <c r="J33" i="2"/>
  <c r="AV95" i="1" s="1"/>
  <c r="F36" i="2"/>
  <c r="BC95" i="1" s="1"/>
  <c r="T122" i="3"/>
  <c r="R122" i="3"/>
  <c r="P122" i="3"/>
  <c r="AU96" i="1" s="1"/>
  <c r="BK170" i="2"/>
  <c r="J170" i="2" s="1"/>
  <c r="J97" i="2" s="1"/>
  <c r="BK156" i="3"/>
  <c r="J156" i="3" s="1"/>
  <c r="J102" i="3" s="1"/>
  <c r="BK149" i="3"/>
  <c r="J98" i="3" s="1"/>
  <c r="BK151" i="3"/>
  <c r="J99" i="3" s="1"/>
  <c r="BK154" i="3"/>
  <c r="BK153" i="3" s="1"/>
  <c r="J100" i="3" s="1"/>
  <c r="J101" i="3"/>
  <c r="F91" i="3"/>
  <c r="F119" i="3"/>
  <c r="J89" i="3"/>
  <c r="BF123" i="3"/>
  <c r="BF150" i="3"/>
  <c r="J92" i="3"/>
  <c r="J118" i="3"/>
  <c r="E112" i="3"/>
  <c r="BF132" i="3"/>
  <c r="BF133" i="3"/>
  <c r="BF147" i="3"/>
  <c r="BF155" i="3"/>
  <c r="BF145" i="3"/>
  <c r="BF152" i="3"/>
  <c r="BF125" i="3"/>
  <c r="BF138" i="3"/>
  <c r="J111" i="2"/>
  <c r="F114" i="2"/>
  <c r="BF128" i="2"/>
  <c r="BF129" i="2"/>
  <c r="J91" i="2"/>
  <c r="F113" i="2"/>
  <c r="BF124" i="2"/>
  <c r="J92" i="2"/>
  <c r="BF123" i="2"/>
  <c r="BF127" i="2"/>
  <c r="BF130" i="2"/>
  <c r="BF133" i="2"/>
  <c r="BF135" i="2"/>
  <c r="BF136" i="2"/>
  <c r="E85" i="2"/>
  <c r="BF121" i="2"/>
  <c r="BF126" i="2"/>
  <c r="BF131" i="2"/>
  <c r="BF134" i="2"/>
  <c r="BF137" i="2"/>
  <c r="BF168" i="2"/>
  <c r="BF118" i="2"/>
  <c r="BF125" i="2"/>
  <c r="BF120" i="2"/>
  <c r="BF122" i="2"/>
  <c r="BF140" i="2"/>
  <c r="BF139" i="2"/>
  <c r="BF169" i="2"/>
  <c r="BD97" i="1"/>
  <c r="BB97" i="1"/>
  <c r="F35" i="3"/>
  <c r="BB96" i="1" s="1"/>
  <c r="AZ97" i="1"/>
  <c r="F37" i="3"/>
  <c r="BD96" i="1" s="1"/>
  <c r="BC97" i="1"/>
  <c r="F33" i="3"/>
  <c r="AZ96" i="1" s="1"/>
  <c r="F36" i="3"/>
  <c r="BC96" i="1" s="1"/>
  <c r="AV97" i="1"/>
  <c r="J33" i="3"/>
  <c r="AV96" i="1" s="1"/>
  <c r="BK117" i="2" l="1"/>
  <c r="J30" i="2" s="1"/>
  <c r="AU94" i="1"/>
  <c r="BK148" i="3"/>
  <c r="J97" i="3" s="1"/>
  <c r="BK122" i="3"/>
  <c r="J30" i="3" s="1"/>
  <c r="J34" i="2"/>
  <c r="AW95" i="1" s="1"/>
  <c r="AT95" i="1" s="1"/>
  <c r="F34" i="2"/>
  <c r="BA95" i="1" s="1"/>
  <c r="BD94" i="1"/>
  <c r="W33" i="1" s="1"/>
  <c r="BC94" i="1"/>
  <c r="AY94" i="1" s="1"/>
  <c r="AZ94" i="1"/>
  <c r="AV94" i="1" s="1"/>
  <c r="BA97" i="1"/>
  <c r="F34" i="3"/>
  <c r="BA96" i="1" s="1"/>
  <c r="J34" i="3"/>
  <c r="AW96" i="1" s="1"/>
  <c r="AT96" i="1" s="1"/>
  <c r="BB94" i="1"/>
  <c r="AX94" i="1" s="1"/>
  <c r="AW97" i="1"/>
  <c r="AT97" i="1" s="1"/>
  <c r="AG96" i="1" l="1"/>
  <c r="J39" i="3"/>
  <c r="AG95" i="1"/>
  <c r="J39" i="2"/>
  <c r="J96" i="2"/>
  <c r="J96" i="3"/>
  <c r="W32" i="1"/>
  <c r="W31" i="1"/>
  <c r="BA94" i="1"/>
  <c r="AW94" i="1" s="1"/>
  <c r="AG94" i="1" l="1"/>
  <c r="AK26" i="1" s="1"/>
  <c r="AK35" i="1"/>
  <c r="AT94" i="1"/>
</calcChain>
</file>

<file path=xl/sharedStrings.xml><?xml version="1.0" encoding="utf-8"?>
<sst xmlns="http://schemas.openxmlformats.org/spreadsheetml/2006/main" count="1194" uniqueCount="194">
  <si>
    <t>Export Komplet</t>
  </si>
  <si>
    <t/>
  </si>
  <si>
    <t>2.0</t>
  </si>
  <si>
    <t>False</t>
  </si>
  <si>
    <t>{7b6a49fd-23d1-4717-8a84-b0036ad3b394}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</si>
  <si>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</si>
  <si>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</si>
  <si>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</si>
  <si>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</si>
  <si>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</si>
  <si>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</si>
  <si>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</si>
  <si>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</si>
  <si>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</si>
  <si>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</si>
  <si>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</si>
  <si>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</si>
  <si>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</si>
  <si>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</si>
  <si>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</si>
  <si>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</si>
  <si>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</si>
  <si>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</si>
  <si>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</si>
  <si>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</si>
  <si>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</si>
  <si>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</si>
  <si>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</si>
  <si>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</si>
  <si>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</si>
  <si>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</si>
  <si>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</si>
  <si>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</si>
  <si>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</si>
  <si>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</si>
  <si>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</si>
  <si>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</si>
  <si>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</si>
  <si>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</si>
  <si>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</si>
  <si>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</si>
  <si>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</si>
  <si>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</si>
  <si>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</si>
  <si>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</si>
  <si>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</si>
  <si>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</si>
  <si>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</si>
  <si>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</si>
  <si>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</si>
  <si>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</si>
  <si>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</si>
  <si>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</si>
  <si>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</si>
  <si>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</si>
  <si>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</si>
  <si>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</si>
  <si>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</si>
  <si>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</si>
  <si>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</si>
  <si>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</si>
  <si>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</si>
  <si>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</si>
  <si>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</si>
  <si>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</si>
  <si>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</si>
  <si>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</si>
  <si>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</si>
  <si>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</si>
  <si>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</si>
  <si>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</si>
  <si>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</si>
  <si>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</si>
  <si>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</si>
  <si>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</si>
  <si>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{0d75cff1-73ae-4ba9-b368-e78cc2efdcd1}</t>
  </si>
  <si>
    <t>2</t>
  </si>
  <si>
    <t>{de1ef45e-0e0b-4767-a181-0bf9213ea50f}</t>
  </si>
  <si>
    <t>{7c6605ae-cf2c-4556-9174-b66617878369}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</si>
  <si>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</si>
  <si>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</si>
  <si>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</si>
  <si>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</si>
  <si>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</si>
  <si>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</si>
  <si>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</si>
  <si>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</si>
  <si>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</si>
  <si>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</si>
  <si>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</si>
  <si>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</si>
  <si>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</si>
  <si>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</si>
  <si>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</si>
  <si>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</si>
  <si>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</si>
  <si>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</si>
  <si>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</si>
  <si>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</si>
  <si>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</si>
  <si>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ks</t>
  </si>
  <si>
    <t>8</t>
  </si>
  <si>
    <t>ROZPOCET</t>
  </si>
  <si>
    <t>4</t>
  </si>
  <si>
    <t>293211354</t>
  </si>
  <si>
    <t>-224577903</t>
  </si>
  <si>
    <t>-2146767941</t>
  </si>
  <si>
    <t>-295895552</t>
  </si>
  <si>
    <t>965802223</t>
  </si>
  <si>
    <t>-1309556223</t>
  </si>
  <si>
    <t>-1723580178</t>
  </si>
  <si>
    <t>1553211331</t>
  </si>
  <si>
    <t>-1845200217</t>
  </si>
  <si>
    <t>-285825581</t>
  </si>
  <si>
    <t>773319590</t>
  </si>
  <si>
    <t>16</t>
  </si>
  <si>
    <t>951715552</t>
  </si>
  <si>
    <t>764410855</t>
  </si>
  <si>
    <t>-1643563575</t>
  </si>
  <si>
    <t>m</t>
  </si>
  <si>
    <t>-855434398</t>
  </si>
  <si>
    <t>1092391698</t>
  </si>
  <si>
    <t>-662302357</t>
  </si>
  <si>
    <t>-2138219188</t>
  </si>
  <si>
    <t>1316150299</t>
  </si>
  <si>
    <t>970497734</t>
  </si>
  <si>
    <t>-1307821719</t>
  </si>
  <si>
    <t>1962683608</t>
  </si>
  <si>
    <t>VP</t>
  </si>
  <si>
    <t xml:space="preserve">  Práce naviac</t>
  </si>
  <si>
    <t>PN</t>
  </si>
  <si>
    <t>K</t>
  </si>
  <si>
    <t>HSV - Práce a dodávky HSV</t>
  </si>
  <si>
    <t xml:space="preserve">    3 - Zvislé a kompletné konštrukcie</t>
  </si>
  <si>
    <t xml:space="preserve">    9 - Ostatné konštrukcie a práce-búranie</t>
  </si>
  <si>
    <t>PSV - Práce a dodávky PSV</t>
  </si>
  <si>
    <t xml:space="preserve">    784 - Maľby</t>
  </si>
  <si>
    <t>1387760565</t>
  </si>
  <si>
    <t>898930816</t>
  </si>
  <si>
    <t>1867529780</t>
  </si>
  <si>
    <t>362195688</t>
  </si>
  <si>
    <t>-597386785</t>
  </si>
  <si>
    <t>2146399023</t>
  </si>
  <si>
    <t>322697602</t>
  </si>
  <si>
    <t>612963967</t>
  </si>
  <si>
    <t>-250058570</t>
  </si>
  <si>
    <t>-2132362523</t>
  </si>
  <si>
    <t>Košice</t>
  </si>
  <si>
    <t xml:space="preserve">Objednávateľ: Bytový podnik mesta Košice, s.r.o., Južné nábrežie č. 13, 042 19  Košice </t>
  </si>
  <si>
    <t>Materiál</t>
  </si>
  <si>
    <t>Montáž</t>
  </si>
  <si>
    <t>Lunik 9, Hrebendová 12, Košice</t>
  </si>
  <si>
    <t>Ochranná fólia do výkopu označenie trasy káblovÉHO VEDENIA</t>
  </si>
  <si>
    <t>Káblová chránička - rubka - Kopoflex KF 0963, priemer 52mm</t>
  </si>
  <si>
    <t>Keramzit 50l</t>
  </si>
  <si>
    <t>Zemniaca tyč 2m</t>
  </si>
  <si>
    <t>Poistkový odpínač</t>
  </si>
  <si>
    <t>Nožové poistky 80A</t>
  </si>
  <si>
    <t>Elektromerový rozvádzač s výzbrojou HASMA ER2.1 F1063  20x16A P0, 50/25, SCH, ZP, ZEM s výzbrojou</t>
  </si>
  <si>
    <t>Uloženie kábel v chráničke AYKY-J 4x70mm2</t>
  </si>
  <si>
    <t>Výkop</t>
  </si>
  <si>
    <t>m3</t>
  </si>
  <si>
    <t>Osadenie Elektromerového rozvádzača</t>
  </si>
  <si>
    <t>Rozvinutie a uloženie vystražnej fólie</t>
  </si>
  <si>
    <t>Provizórna úprava terénu</t>
  </si>
  <si>
    <t>m2</t>
  </si>
  <si>
    <t>Zriadenie káblového lôžka - piesok, bet dosky</t>
  </si>
  <si>
    <t>Piesok do káblového lôžka</t>
  </si>
  <si>
    <t>t</t>
  </si>
  <si>
    <t>Umiestnenie zemniacej tyče</t>
  </si>
  <si>
    <t>Kábel hliník 1-AYKY-J 4x70mm2</t>
  </si>
  <si>
    <t>Prekáblovanie elektromera</t>
  </si>
  <si>
    <t>Dočasné zaistenie káblov do 6 káblov</t>
  </si>
  <si>
    <t>Rezanie existujúceho asfaltového krytu alebo podkladu hĺbky nad 50 do 100 mm</t>
  </si>
  <si>
    <t>Betónové dosky</t>
  </si>
  <si>
    <t>Príplatok za lepivosť v horn. tr. 4 pre cesty</t>
  </si>
  <si>
    <t>Zásyp zhutnený jám, šachiet, rýh, zárezov alebo okolo objektov do 100 m3</t>
  </si>
  <si>
    <t>Obsyp kábla chráničky</t>
  </si>
  <si>
    <t>Zhutnenie podložia z hor. súdr. Popod cestu</t>
  </si>
  <si>
    <t>Svahovanie násypu</t>
  </si>
  <si>
    <t>Rozprestretie ornice, sklon nad 1:5 do 500 m2</t>
  </si>
  <si>
    <t>Asfaltovanie</t>
  </si>
  <si>
    <t>Zriadenie otvoru pre prechod kábla do trafostanice do betónu</t>
  </si>
  <si>
    <t>cm2</t>
  </si>
  <si>
    <t>Ručný výkop v obmedzenom priestore</t>
  </si>
  <si>
    <t>2 - Práca</t>
  </si>
  <si>
    <t>Nakladanie výkopku do 100 m3 v horn. tr. 1-4</t>
  </si>
  <si>
    <t>Uloženie sypaniny na skládky do 100 m3</t>
  </si>
  <si>
    <t xml:space="preserve">Pripojenie kábla AYKY-J 4x70mm2 do rozvádzača </t>
  </si>
  <si>
    <t>Pripojenie odberateľa k elektromérovemu rozvádzaču</t>
  </si>
  <si>
    <t>Umiestnenie a zapojenie elektromera</t>
  </si>
  <si>
    <t xml:space="preserve">Hĺbenie rýh šírka 35cm, 90cm hlbokej </t>
  </si>
  <si>
    <t>a</t>
  </si>
  <si>
    <t>Zásyp káblového lôžka a jamy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</si>
</sst>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Font="1" applyAlignment="1">
      <alignment vertical="center"/>
    </xf>
    <xf numFmtId="0" fontId="8" fillId="0" borderId="0" xfId="0" applyFont="1"/>
    <xf numFmtId="0" fontId="0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topLeftCell="B1" workbookViewId="0">
      <selection activeCell="E14" sqref="E14:AJ14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202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31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17"/>
      <c r="BE5" s="228" t="s">
        <v>13</v>
      </c>
      <c r="BS5" s="14" t="s">
        <v>6</v>
      </c>
    </row>
    <row r="6" spans="1:74" s="1" customFormat="1" ht="36.9" customHeight="1">
      <c r="B6" s="17"/>
      <c r="D6" s="23" t="s">
        <v>14</v>
      </c>
      <c r="K6" s="232" t="s">
        <v>151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17"/>
      <c r="BE6" s="229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229"/>
      <c r="BS7" s="14" t="s">
        <v>6</v>
      </c>
    </row>
    <row r="8" spans="1:74" s="1" customFormat="1" ht="12" customHeight="1">
      <c r="B8" s="17"/>
      <c r="D8" s="24" t="s">
        <v>17</v>
      </c>
      <c r="G8" s="1" t="s">
        <v>147</v>
      </c>
      <c r="K8" s="22" t="s">
        <v>18</v>
      </c>
      <c r="AK8" s="24" t="s">
        <v>19</v>
      </c>
      <c r="AN8" s="195"/>
      <c r="AR8" s="17"/>
      <c r="BE8" s="229"/>
      <c r="BS8" s="14" t="s">
        <v>6</v>
      </c>
    </row>
    <row r="9" spans="1:74" s="1" customFormat="1" ht="14.4" customHeight="1">
      <c r="B9" s="17"/>
      <c r="AR9" s="17"/>
      <c r="BE9" s="229"/>
      <c r="BS9" s="14" t="s">
        <v>6</v>
      </c>
    </row>
    <row r="10" spans="1:74" s="1" customFormat="1" ht="12" customHeight="1">
      <c r="B10" s="17"/>
      <c r="D10" s="191" t="s">
        <v>148</v>
      </c>
      <c r="AK10" s="24" t="s">
        <v>21</v>
      </c>
      <c r="AN10" s="22" t="s">
        <v>1</v>
      </c>
      <c r="AR10" s="17"/>
      <c r="BE10" s="229"/>
      <c r="BS10" s="14" t="s">
        <v>6</v>
      </c>
    </row>
    <row r="11" spans="1:74" s="1" customFormat="1" ht="18.45" customHeight="1">
      <c r="B11" s="17"/>
      <c r="E11" s="22" t="s">
        <v>18</v>
      </c>
      <c r="AK11" s="24" t="s">
        <v>22</v>
      </c>
      <c r="AN11" s="22" t="s">
        <v>1</v>
      </c>
      <c r="AR11" s="17"/>
      <c r="BE11" s="229"/>
      <c r="BS11" s="14" t="s">
        <v>6</v>
      </c>
    </row>
    <row r="12" spans="1:74" s="1" customFormat="1" ht="6.9" customHeight="1">
      <c r="B12" s="17"/>
      <c r="AR12" s="17"/>
      <c r="BE12" s="229"/>
      <c r="BS12" s="14" t="s">
        <v>6</v>
      </c>
    </row>
    <row r="13" spans="1:74" s="1" customFormat="1" ht="12" customHeight="1">
      <c r="B13" s="17"/>
      <c r="D13" s="24" t="s">
        <v>23</v>
      </c>
      <c r="AK13" s="24" t="s">
        <v>21</v>
      </c>
      <c r="AN13" s="26"/>
      <c r="AR13" s="17"/>
      <c r="BE13" s="229"/>
      <c r="BS13" s="14" t="s">
        <v>6</v>
      </c>
    </row>
    <row r="14" spans="1:74" ht="13.2">
      <c r="B14" s="17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4" t="s">
        <v>22</v>
      </c>
      <c r="AN14" s="26"/>
      <c r="AR14" s="17"/>
      <c r="BE14" s="229"/>
      <c r="BS14" s="14" t="s">
        <v>6</v>
      </c>
    </row>
    <row r="15" spans="1:74" s="1" customFormat="1" ht="6.9" customHeight="1">
      <c r="B15" s="17"/>
      <c r="AR15" s="17"/>
      <c r="BE15" s="229"/>
      <c r="BS15" s="14" t="s">
        <v>3</v>
      </c>
    </row>
    <row r="16" spans="1:74" s="1" customFormat="1" ht="12" customHeight="1">
      <c r="B16" s="17"/>
      <c r="D16" s="191" t="s">
        <v>24</v>
      </c>
      <c r="AK16" s="24" t="s">
        <v>21</v>
      </c>
      <c r="AN16" s="22" t="s">
        <v>1</v>
      </c>
      <c r="AR16" s="17"/>
      <c r="BE16" s="229"/>
      <c r="BS16" s="14" t="s">
        <v>3</v>
      </c>
    </row>
    <row r="17" spans="1:71" s="1" customFormat="1" ht="18.45" customHeight="1">
      <c r="B17" s="17"/>
      <c r="D17" s="188"/>
      <c r="E17" s="22" t="s">
        <v>18</v>
      </c>
      <c r="AK17" s="24" t="s">
        <v>22</v>
      </c>
      <c r="AN17" s="22" t="s">
        <v>1</v>
      </c>
      <c r="AR17" s="17"/>
      <c r="BE17" s="229"/>
      <c r="BS17" s="14" t="s">
        <v>25</v>
      </c>
    </row>
    <row r="18" spans="1:71" s="1" customFormat="1" ht="6.9" customHeight="1">
      <c r="B18" s="17"/>
      <c r="D18" s="188"/>
      <c r="AR18" s="17"/>
      <c r="BE18" s="229"/>
      <c r="BS18" s="14" t="s">
        <v>6</v>
      </c>
    </row>
    <row r="19" spans="1:71" s="1" customFormat="1" ht="12" customHeight="1">
      <c r="B19" s="17"/>
      <c r="D19" s="191" t="s">
        <v>26</v>
      </c>
      <c r="AK19" s="24" t="s">
        <v>21</v>
      </c>
      <c r="AN19" s="22" t="s">
        <v>1</v>
      </c>
      <c r="AR19" s="17"/>
      <c r="BE19" s="229"/>
      <c r="BS19" s="14" t="s">
        <v>6</v>
      </c>
    </row>
    <row r="20" spans="1:71" s="1" customFormat="1" ht="18.45" customHeight="1">
      <c r="B20" s="17"/>
      <c r="E20" s="22" t="s">
        <v>18</v>
      </c>
      <c r="AK20" s="24" t="s">
        <v>22</v>
      </c>
      <c r="AN20" s="22" t="s">
        <v>1</v>
      </c>
      <c r="AR20" s="17"/>
      <c r="BE20" s="229"/>
      <c r="BS20" s="14" t="s">
        <v>25</v>
      </c>
    </row>
    <row r="21" spans="1:71" s="1" customFormat="1" ht="6.9" customHeight="1">
      <c r="B21" s="17"/>
      <c r="AR21" s="17"/>
      <c r="BE21" s="229"/>
    </row>
    <row r="22" spans="1:71" s="1" customFormat="1" ht="12" customHeight="1">
      <c r="B22" s="17"/>
      <c r="D22" s="24" t="s">
        <v>27</v>
      </c>
      <c r="AR22" s="17"/>
      <c r="BE22" s="229"/>
    </row>
    <row r="23" spans="1:71" s="1" customFormat="1" ht="16.5" customHeight="1">
      <c r="B23" s="17"/>
      <c r="E23" s="235" t="s">
        <v>1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R23" s="17"/>
      <c r="BE23" s="229"/>
    </row>
    <row r="24" spans="1:71" s="1" customFormat="1" ht="6.9" customHeight="1">
      <c r="B24" s="17"/>
      <c r="AR24" s="17"/>
      <c r="BE24" s="229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9"/>
    </row>
    <row r="26" spans="1:71" s="2" customFormat="1" ht="25.95" customHeight="1">
      <c r="A26" s="29"/>
      <c r="B26" s="30"/>
      <c r="C26" s="29"/>
      <c r="D26" s="31" t="s">
        <v>28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36">
        <f>ROUND(AG94,2)</f>
        <v>0</v>
      </c>
      <c r="AL26" s="237"/>
      <c r="AM26" s="237"/>
      <c r="AN26" s="237"/>
      <c r="AO26" s="237"/>
      <c r="AP26" s="29"/>
      <c r="AQ26" s="29"/>
      <c r="AR26" s="30"/>
      <c r="BE26" s="229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9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38" t="s">
        <v>29</v>
      </c>
      <c r="M28" s="238"/>
      <c r="N28" s="238"/>
      <c r="O28" s="238"/>
      <c r="P28" s="238"/>
      <c r="Q28" s="29"/>
      <c r="R28" s="29"/>
      <c r="S28" s="29"/>
      <c r="T28" s="29"/>
      <c r="U28" s="29"/>
      <c r="V28" s="29"/>
      <c r="W28" s="238" t="s">
        <v>30</v>
      </c>
      <c r="X28" s="238"/>
      <c r="Y28" s="238"/>
      <c r="Z28" s="238"/>
      <c r="AA28" s="238"/>
      <c r="AB28" s="238"/>
      <c r="AC28" s="238"/>
      <c r="AD28" s="238"/>
      <c r="AE28" s="238"/>
      <c r="AF28" s="29"/>
      <c r="AG28" s="29"/>
      <c r="AH28" s="29"/>
      <c r="AI28" s="29"/>
      <c r="AJ28" s="29"/>
      <c r="AK28" s="238" t="s">
        <v>31</v>
      </c>
      <c r="AL28" s="238"/>
      <c r="AM28" s="238"/>
      <c r="AN28" s="238"/>
      <c r="AO28" s="238"/>
      <c r="AP28" s="29"/>
      <c r="AQ28" s="29"/>
      <c r="AR28" s="30"/>
      <c r="BE28" s="229"/>
    </row>
    <row r="29" spans="1:71" s="3" customFormat="1" ht="14.4" customHeight="1">
      <c r="B29" s="34"/>
      <c r="D29" s="24" t="s">
        <v>32</v>
      </c>
      <c r="F29" s="35" t="s">
        <v>33</v>
      </c>
      <c r="L29" s="215">
        <v>0.2</v>
      </c>
      <c r="M29" s="214"/>
      <c r="N29" s="214"/>
      <c r="O29" s="214"/>
      <c r="P29" s="214"/>
      <c r="Q29" s="36"/>
      <c r="R29" s="36"/>
      <c r="S29" s="36"/>
      <c r="T29" s="36"/>
      <c r="U29" s="36"/>
      <c r="V29" s="36"/>
      <c r="W29" s="213"/>
      <c r="X29" s="214"/>
      <c r="Y29" s="214"/>
      <c r="Z29" s="214"/>
      <c r="AA29" s="214"/>
      <c r="AB29" s="214"/>
      <c r="AC29" s="214"/>
      <c r="AD29" s="214"/>
      <c r="AE29" s="214"/>
      <c r="AF29" s="36"/>
      <c r="AG29" s="36"/>
      <c r="AH29" s="36"/>
      <c r="AI29" s="36"/>
      <c r="AJ29" s="36"/>
      <c r="AK29" s="213"/>
      <c r="AL29" s="214"/>
      <c r="AM29" s="214"/>
      <c r="AN29" s="214"/>
      <c r="AO29" s="214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30"/>
    </row>
    <row r="30" spans="1:71" s="3" customFormat="1" ht="14.4" customHeight="1">
      <c r="B30" s="34"/>
      <c r="F30" s="35" t="s">
        <v>34</v>
      </c>
      <c r="L30" s="215">
        <v>0.2</v>
      </c>
      <c r="M30" s="214"/>
      <c r="N30" s="214"/>
      <c r="O30" s="214"/>
      <c r="P30" s="214"/>
      <c r="Q30" s="36"/>
      <c r="R30" s="36"/>
      <c r="S30" s="36"/>
      <c r="T30" s="36"/>
      <c r="U30" s="36"/>
      <c r="V30" s="36"/>
      <c r="W30" s="213"/>
      <c r="X30" s="214"/>
      <c r="Y30" s="214"/>
      <c r="Z30" s="214"/>
      <c r="AA30" s="214"/>
      <c r="AB30" s="214"/>
      <c r="AC30" s="214"/>
      <c r="AD30" s="214"/>
      <c r="AE30" s="214"/>
      <c r="AF30" s="36"/>
      <c r="AG30" s="36"/>
      <c r="AH30" s="36"/>
      <c r="AI30" s="36"/>
      <c r="AJ30" s="36"/>
      <c r="AK30" s="213"/>
      <c r="AL30" s="214"/>
      <c r="AM30" s="214"/>
      <c r="AN30" s="214"/>
      <c r="AO30" s="214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30"/>
    </row>
    <row r="31" spans="1:71" s="3" customFormat="1" ht="14.4" hidden="1" customHeight="1">
      <c r="B31" s="34"/>
      <c r="F31" s="24" t="s">
        <v>35</v>
      </c>
      <c r="L31" s="225">
        <v>0.2</v>
      </c>
      <c r="M31" s="223"/>
      <c r="N31" s="223"/>
      <c r="O31" s="223"/>
      <c r="P31" s="223"/>
      <c r="W31" s="222" t="e">
        <f>ROUND(BB94, 2)</f>
        <v>#REF!</v>
      </c>
      <c r="X31" s="223"/>
      <c r="Y31" s="223"/>
      <c r="Z31" s="223"/>
      <c r="AA31" s="223"/>
      <c r="AB31" s="223"/>
      <c r="AC31" s="223"/>
      <c r="AD31" s="223"/>
      <c r="AE31" s="223"/>
      <c r="AK31" s="222">
        <v>0</v>
      </c>
      <c r="AL31" s="223"/>
      <c r="AM31" s="223"/>
      <c r="AN31" s="223"/>
      <c r="AO31" s="223"/>
      <c r="AR31" s="34"/>
      <c r="BE31" s="230"/>
    </row>
    <row r="32" spans="1:71" s="3" customFormat="1" ht="14.4" hidden="1" customHeight="1">
      <c r="B32" s="34"/>
      <c r="F32" s="24" t="s">
        <v>36</v>
      </c>
      <c r="L32" s="225">
        <v>0.2</v>
      </c>
      <c r="M32" s="223"/>
      <c r="N32" s="223"/>
      <c r="O32" s="223"/>
      <c r="P32" s="223"/>
      <c r="W32" s="222" t="e">
        <f>ROUND(BC94, 2)</f>
        <v>#REF!</v>
      </c>
      <c r="X32" s="223"/>
      <c r="Y32" s="223"/>
      <c r="Z32" s="223"/>
      <c r="AA32" s="223"/>
      <c r="AB32" s="223"/>
      <c r="AC32" s="223"/>
      <c r="AD32" s="223"/>
      <c r="AE32" s="223"/>
      <c r="AK32" s="222">
        <v>0</v>
      </c>
      <c r="AL32" s="223"/>
      <c r="AM32" s="223"/>
      <c r="AN32" s="223"/>
      <c r="AO32" s="223"/>
      <c r="AR32" s="34"/>
      <c r="BE32" s="230"/>
    </row>
    <row r="33" spans="1:57" s="3" customFormat="1" ht="14.4" hidden="1" customHeight="1">
      <c r="B33" s="34"/>
      <c r="F33" s="35" t="s">
        <v>37</v>
      </c>
      <c r="L33" s="215">
        <v>0</v>
      </c>
      <c r="M33" s="214"/>
      <c r="N33" s="214"/>
      <c r="O33" s="214"/>
      <c r="P33" s="214"/>
      <c r="Q33" s="36"/>
      <c r="R33" s="36"/>
      <c r="S33" s="36"/>
      <c r="T33" s="36"/>
      <c r="U33" s="36"/>
      <c r="V33" s="36"/>
      <c r="W33" s="213" t="e">
        <f>ROUND(BD94, 2)</f>
        <v>#REF!</v>
      </c>
      <c r="X33" s="214"/>
      <c r="Y33" s="214"/>
      <c r="Z33" s="214"/>
      <c r="AA33" s="214"/>
      <c r="AB33" s="214"/>
      <c r="AC33" s="214"/>
      <c r="AD33" s="214"/>
      <c r="AE33" s="214"/>
      <c r="AF33" s="36"/>
      <c r="AG33" s="36"/>
      <c r="AH33" s="36"/>
      <c r="AI33" s="36"/>
      <c r="AJ33" s="36"/>
      <c r="AK33" s="213">
        <v>0</v>
      </c>
      <c r="AL33" s="214"/>
      <c r="AM33" s="214"/>
      <c r="AN33" s="214"/>
      <c r="AO33" s="214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30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9"/>
    </row>
    <row r="35" spans="1:57" s="2" customFormat="1" ht="25.95" customHeight="1">
      <c r="A35" s="29"/>
      <c r="B35" s="30"/>
      <c r="C35" s="38"/>
      <c r="D35" s="39" t="s">
        <v>38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39</v>
      </c>
      <c r="U35" s="40"/>
      <c r="V35" s="40"/>
      <c r="W35" s="40"/>
      <c r="X35" s="216" t="s">
        <v>40</v>
      </c>
      <c r="Y35" s="217"/>
      <c r="Z35" s="217"/>
      <c r="AA35" s="217"/>
      <c r="AB35" s="217"/>
      <c r="AC35" s="40"/>
      <c r="AD35" s="40"/>
      <c r="AE35" s="40"/>
      <c r="AF35" s="40"/>
      <c r="AG35" s="40"/>
      <c r="AH35" s="40"/>
      <c r="AI35" s="40"/>
      <c r="AJ35" s="40"/>
      <c r="AK35" s="218">
        <f>AN94</f>
        <v>0</v>
      </c>
      <c r="AL35" s="217"/>
      <c r="AM35" s="217"/>
      <c r="AN35" s="217"/>
      <c r="AO35" s="219"/>
      <c r="AP35" s="38"/>
      <c r="AQ35" s="38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D48" s="187"/>
      <c r="E48" s="187"/>
      <c r="F48" s="187"/>
      <c r="G48" s="187"/>
      <c r="H48" s="187"/>
      <c r="I48" s="187"/>
      <c r="J48" s="187"/>
      <c r="AR48" s="17"/>
    </row>
    <row r="49" spans="1:57" s="2" customFormat="1" ht="14.4" customHeight="1">
      <c r="B49" s="42"/>
      <c r="D49" s="192" t="s">
        <v>41</v>
      </c>
      <c r="E49" s="44"/>
      <c r="F49" s="44"/>
      <c r="G49" s="192" t="s">
        <v>42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42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9"/>
      <c r="B60" s="30"/>
      <c r="C60" s="29"/>
      <c r="D60" s="45" t="s">
        <v>43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43</v>
      </c>
      <c r="AI60" s="32"/>
      <c r="AJ60" s="32"/>
      <c r="AK60" s="32"/>
      <c r="AL60" s="32"/>
      <c r="AM60" s="45" t="s">
        <v>44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D63" s="187"/>
      <c r="AR63" s="17"/>
    </row>
    <row r="64" spans="1:57" s="2" customFormat="1" ht="13.2">
      <c r="A64" s="29"/>
      <c r="B64" s="30"/>
      <c r="C64" s="29"/>
      <c r="D64" s="43" t="s">
        <v>45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46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9"/>
      <c r="B75" s="30"/>
      <c r="C75" s="29"/>
      <c r="D75" s="45" t="s">
        <v>43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43</v>
      </c>
      <c r="AI75" s="32"/>
      <c r="AJ75" s="32"/>
      <c r="AK75" s="32"/>
      <c r="AL75" s="32"/>
      <c r="AM75" s="45" t="s">
        <v>44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" customHeight="1">
      <c r="A82" s="29"/>
      <c r="B82" s="30"/>
      <c r="C82" s="18" t="s">
        <v>47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>
        <f>K5</f>
        <v>0</v>
      </c>
      <c r="AR84" s="51"/>
    </row>
    <row r="85" spans="1:91" s="5" customFormat="1" ht="36.9" customHeight="1">
      <c r="B85" s="52"/>
      <c r="C85" s="53" t="s">
        <v>14</v>
      </c>
      <c r="L85" s="204" t="str">
        <f>K6</f>
        <v>Lunik 9, Hrebendová 12, Košice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R85" s="52"/>
    </row>
    <row r="86" spans="1:91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6" t="str">
        <f>IF(AN8= "","",AN8)</f>
        <v/>
      </c>
      <c r="AN87" s="206"/>
      <c r="AO87" s="29"/>
      <c r="AP87" s="29"/>
      <c r="AQ87" s="29"/>
      <c r="AR87" s="30"/>
      <c r="BE87" s="29"/>
    </row>
    <row r="88" spans="1:91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>
      <c r="A89" s="29"/>
      <c r="B89" s="30"/>
      <c r="C89" s="24" t="s">
        <v>20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24</v>
      </c>
      <c r="AJ89" s="29"/>
      <c r="AK89" s="29"/>
      <c r="AL89" s="29"/>
      <c r="AM89" s="207" t="str">
        <f>IF(E17="","",E17)</f>
        <v xml:space="preserve"> </v>
      </c>
      <c r="AN89" s="208"/>
      <c r="AO89" s="208"/>
      <c r="AP89" s="208"/>
      <c r="AQ89" s="29"/>
      <c r="AR89" s="30"/>
      <c r="AS89" s="209" t="s">
        <v>48</v>
      </c>
      <c r="AT89" s="21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15" customHeight="1">
      <c r="A90" s="29"/>
      <c r="B90" s="30"/>
      <c r="C90" s="24" t="s">
        <v>23</v>
      </c>
      <c r="D90" s="29"/>
      <c r="E90" s="29"/>
      <c r="F90" s="29"/>
      <c r="G90" s="29"/>
      <c r="H90" s="29"/>
      <c r="I90" s="29"/>
      <c r="J90" s="29"/>
      <c r="K90" s="29"/>
      <c r="L90" s="4">
        <f>IF(E14= "Vyplň údaj","",E14)</f>
        <v>0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26</v>
      </c>
      <c r="AJ90" s="29"/>
      <c r="AK90" s="29"/>
      <c r="AL90" s="29"/>
      <c r="AM90" s="207" t="str">
        <f>IF(E20="","",E20)</f>
        <v xml:space="preserve"> </v>
      </c>
      <c r="AN90" s="208"/>
      <c r="AO90" s="208"/>
      <c r="AP90" s="208"/>
      <c r="AQ90" s="29"/>
      <c r="AR90" s="30"/>
      <c r="AS90" s="211"/>
      <c r="AT90" s="21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11"/>
      <c r="AT91" s="21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21" t="s">
        <v>49</v>
      </c>
      <c r="D92" s="200"/>
      <c r="E92" s="200"/>
      <c r="F92" s="200"/>
      <c r="G92" s="200"/>
      <c r="H92" s="60"/>
      <c r="I92" s="199" t="s">
        <v>50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26" t="s">
        <v>51</v>
      </c>
      <c r="AH92" s="200"/>
      <c r="AI92" s="200"/>
      <c r="AJ92" s="200"/>
      <c r="AK92" s="200"/>
      <c r="AL92" s="200"/>
      <c r="AM92" s="200"/>
      <c r="AN92" s="199" t="s">
        <v>52</v>
      </c>
      <c r="AO92" s="200"/>
      <c r="AP92" s="201"/>
      <c r="AQ92" s="61" t="s">
        <v>53</v>
      </c>
      <c r="AR92" s="30"/>
      <c r="AS92" s="62" t="s">
        <v>54</v>
      </c>
      <c r="AT92" s="63" t="s">
        <v>55</v>
      </c>
      <c r="AU92" s="63" t="s">
        <v>56</v>
      </c>
      <c r="AV92" s="63" t="s">
        <v>57</v>
      </c>
      <c r="AW92" s="63" t="s">
        <v>58</v>
      </c>
      <c r="AX92" s="63" t="s">
        <v>59</v>
      </c>
      <c r="AY92" s="63" t="s">
        <v>60</v>
      </c>
      <c r="AZ92" s="63" t="s">
        <v>61</v>
      </c>
      <c r="BA92" s="63" t="s">
        <v>62</v>
      </c>
      <c r="BB92" s="63" t="s">
        <v>63</v>
      </c>
      <c r="BC92" s="63" t="s">
        <v>64</v>
      </c>
      <c r="BD92" s="64" t="s">
        <v>65</v>
      </c>
      <c r="BE92" s="29"/>
    </row>
    <row r="93" spans="1:91" s="2" customFormat="1" ht="10.9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" customHeight="1">
      <c r="B94" s="68"/>
      <c r="C94" s="69" t="s">
        <v>66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27">
        <f>ROUND(SUM(AG95:AG97),2)</f>
        <v>0</v>
      </c>
      <c r="AH94" s="227"/>
      <c r="AI94" s="227"/>
      <c r="AJ94" s="227"/>
      <c r="AK94" s="227"/>
      <c r="AL94" s="227"/>
      <c r="AM94" s="227"/>
      <c r="AN94" s="224">
        <v>0</v>
      </c>
      <c r="AO94" s="224"/>
      <c r="AP94" s="224"/>
      <c r="AQ94" s="72" t="s">
        <v>1</v>
      </c>
      <c r="AR94" s="68"/>
      <c r="AS94" s="73">
        <f>ROUND(SUM(AS95:AS97),2)</f>
        <v>0</v>
      </c>
      <c r="AT94" s="74" t="e">
        <f>ROUND(SUM(AV94:AW94),2)</f>
        <v>#REF!</v>
      </c>
      <c r="AU94" s="75" t="e">
        <f>ROUND(SUM(AU95:AU97),5)</f>
        <v>#REF!</v>
      </c>
      <c r="AV94" s="74" t="e">
        <f>ROUND(AZ94*L29,2)</f>
        <v>#REF!</v>
      </c>
      <c r="AW94" s="74" t="e">
        <f>ROUND(BA94*L30,2)</f>
        <v>#REF!</v>
      </c>
      <c r="AX94" s="74" t="e">
        <f>ROUND(BB94*L29,2)</f>
        <v>#REF!</v>
      </c>
      <c r="AY94" s="74" t="e">
        <f>ROUND(BC94*L30,2)</f>
        <v>#REF!</v>
      </c>
      <c r="AZ94" s="74" t="e">
        <f>ROUND(SUM(AZ95:AZ97),2)</f>
        <v>#REF!</v>
      </c>
      <c r="BA94" s="74" t="e">
        <f>ROUND(SUM(BA95:BA97),2)</f>
        <v>#REF!</v>
      </c>
      <c r="BB94" s="74" t="e">
        <f>ROUND(SUM(BB95:BB97),2)</f>
        <v>#REF!</v>
      </c>
      <c r="BC94" s="74" t="e">
        <f>ROUND(SUM(BC95:BC97),2)</f>
        <v>#REF!</v>
      </c>
      <c r="BD94" s="76" t="e">
        <f>ROUND(SUM(BD95:BD97),2)</f>
        <v>#REF!</v>
      </c>
      <c r="BS94" s="77" t="s">
        <v>67</v>
      </c>
      <c r="BT94" s="77" t="s">
        <v>68</v>
      </c>
      <c r="BU94" s="78" t="s">
        <v>69</v>
      </c>
      <c r="BV94" s="77" t="s">
        <v>70</v>
      </c>
      <c r="BW94" s="77" t="s">
        <v>4</v>
      </c>
      <c r="BX94" s="77" t="s">
        <v>71</v>
      </c>
      <c r="CL94" s="77" t="s">
        <v>1</v>
      </c>
    </row>
    <row r="95" spans="1:91" s="7" customFormat="1" ht="16.5" customHeight="1">
      <c r="A95" s="79" t="s">
        <v>72</v>
      </c>
      <c r="B95" s="80"/>
      <c r="C95" s="81"/>
      <c r="D95" s="220" t="s">
        <v>73</v>
      </c>
      <c r="E95" s="220"/>
      <c r="F95" s="220"/>
      <c r="G95" s="220"/>
      <c r="H95" s="220"/>
      <c r="I95" s="82"/>
      <c r="J95" s="220" t="s">
        <v>149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197">
        <f>'1 - Objekt'!J30</f>
        <v>0</v>
      </c>
      <c r="AH95" s="198"/>
      <c r="AI95" s="198"/>
      <c r="AJ95" s="198"/>
      <c r="AK95" s="198"/>
      <c r="AL95" s="198"/>
      <c r="AM95" s="198"/>
      <c r="AN95" s="197">
        <v>0</v>
      </c>
      <c r="AO95" s="198"/>
      <c r="AP95" s="198"/>
      <c r="AQ95" s="83" t="s">
        <v>74</v>
      </c>
      <c r="AR95" s="80"/>
      <c r="AS95" s="84">
        <v>0</v>
      </c>
      <c r="AT95" s="85">
        <f>ROUND(SUM(AV95:AW95),2)</f>
        <v>0</v>
      </c>
      <c r="AU95" s="86" t="e">
        <f>'1 - Objekt'!P117</f>
        <v>#REF!</v>
      </c>
      <c r="AV95" s="85">
        <f>'1 - Objekt'!J33</f>
        <v>0</v>
      </c>
      <c r="AW95" s="85">
        <f>'1 - Objekt'!J34</f>
        <v>0</v>
      </c>
      <c r="AX95" s="85">
        <f>'1 - Objekt'!J35</f>
        <v>0</v>
      </c>
      <c r="AY95" s="85">
        <f>'1 - Objekt'!J36</f>
        <v>0</v>
      </c>
      <c r="AZ95" s="85">
        <f>'1 - Objekt'!F33</f>
        <v>0</v>
      </c>
      <c r="BA95" s="85">
        <f>'1 - Objekt'!F34</f>
        <v>0</v>
      </c>
      <c r="BB95" s="85">
        <f>'1 - Objekt'!F35</f>
        <v>0</v>
      </c>
      <c r="BC95" s="85">
        <f>'1 - Objekt'!F36</f>
        <v>0</v>
      </c>
      <c r="BD95" s="87">
        <f>'1 - Objekt'!F37</f>
        <v>0</v>
      </c>
      <c r="BT95" s="88" t="s">
        <v>73</v>
      </c>
      <c r="BV95" s="88" t="s">
        <v>70</v>
      </c>
      <c r="BW95" s="88" t="s">
        <v>75</v>
      </c>
      <c r="BX95" s="88" t="s">
        <v>4</v>
      </c>
      <c r="CL95" s="88" t="s">
        <v>1</v>
      </c>
      <c r="CM95" s="88" t="s">
        <v>68</v>
      </c>
    </row>
    <row r="96" spans="1:91" s="7" customFormat="1" ht="16.5" customHeight="1">
      <c r="A96" s="79" t="s">
        <v>72</v>
      </c>
      <c r="B96" s="80"/>
      <c r="C96" s="81"/>
      <c r="D96" s="220" t="s">
        <v>76</v>
      </c>
      <c r="E96" s="220"/>
      <c r="F96" s="220"/>
      <c r="G96" s="220"/>
      <c r="H96" s="220"/>
      <c r="I96" s="82"/>
      <c r="J96" s="220" t="s">
        <v>150</v>
      </c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197">
        <f>'2 -Práca'!J30</f>
        <v>0</v>
      </c>
      <c r="AH96" s="198"/>
      <c r="AI96" s="198"/>
      <c r="AJ96" s="198"/>
      <c r="AK96" s="198"/>
      <c r="AL96" s="198"/>
      <c r="AM96" s="198"/>
      <c r="AN96" s="197">
        <v>0</v>
      </c>
      <c r="AO96" s="198"/>
      <c r="AP96" s="198"/>
      <c r="AQ96" s="83" t="s">
        <v>74</v>
      </c>
      <c r="AR96" s="80"/>
      <c r="AS96" s="84">
        <v>0</v>
      </c>
      <c r="AT96" s="85">
        <f>ROUND(SUM(AV96:AW96),2)</f>
        <v>0</v>
      </c>
      <c r="AU96" s="86" t="e">
        <f>'2 -Práca'!P122</f>
        <v>#REF!</v>
      </c>
      <c r="AV96" s="85">
        <f>'2 -Práca'!J33</f>
        <v>0</v>
      </c>
      <c r="AW96" s="85">
        <f>'2 -Práca'!J34</f>
        <v>0</v>
      </c>
      <c r="AX96" s="85">
        <f>'2 -Práca'!J35</f>
        <v>0</v>
      </c>
      <c r="AY96" s="85">
        <f>'2 -Práca'!J36</f>
        <v>0</v>
      </c>
      <c r="AZ96" s="85">
        <f>'2 -Práca'!F33</f>
        <v>0</v>
      </c>
      <c r="BA96" s="85">
        <f>'2 -Práca'!F34</f>
        <v>0</v>
      </c>
      <c r="BB96" s="85">
        <f>'2 -Práca'!F35</f>
        <v>0</v>
      </c>
      <c r="BC96" s="85">
        <f>'2 -Práca'!F36</f>
        <v>0</v>
      </c>
      <c r="BD96" s="87">
        <f>'2 -Práca'!F37</f>
        <v>0</v>
      </c>
      <c r="BT96" s="88" t="s">
        <v>73</v>
      </c>
      <c r="BV96" s="88" t="s">
        <v>70</v>
      </c>
      <c r="BW96" s="88" t="s">
        <v>77</v>
      </c>
      <c r="BX96" s="88" t="s">
        <v>4</v>
      </c>
      <c r="CL96" s="88" t="s">
        <v>1</v>
      </c>
      <c r="CM96" s="88" t="s">
        <v>68</v>
      </c>
    </row>
    <row r="97" spans="1:91" s="7" customFormat="1" ht="16.5" customHeight="1">
      <c r="A97" s="79" t="s">
        <v>72</v>
      </c>
      <c r="B97" s="80"/>
      <c r="C97" s="81"/>
      <c r="D97" s="220"/>
      <c r="E97" s="220"/>
      <c r="F97" s="220"/>
      <c r="G97" s="220"/>
      <c r="H97" s="220"/>
      <c r="I97" s="82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197"/>
      <c r="AH97" s="198"/>
      <c r="AI97" s="198"/>
      <c r="AJ97" s="198"/>
      <c r="AK97" s="198"/>
      <c r="AL97" s="198"/>
      <c r="AM97" s="198"/>
      <c r="AN97" s="197"/>
      <c r="AO97" s="198"/>
      <c r="AP97" s="198"/>
      <c r="AQ97" s="83"/>
      <c r="AR97" s="80"/>
      <c r="AS97" s="89">
        <v>0</v>
      </c>
      <c r="AT97" s="90" t="e">
        <f>ROUND(SUM(AV97:AW97),2)</f>
        <v>#REF!</v>
      </c>
      <c r="AU97" s="91" t="e">
        <f>#REF!</f>
        <v>#REF!</v>
      </c>
      <c r="AV97" s="90" t="e">
        <f>#REF!</f>
        <v>#REF!</v>
      </c>
      <c r="AW97" s="90" t="e">
        <f>#REF!</f>
        <v>#REF!</v>
      </c>
      <c r="AX97" s="90" t="e">
        <f>#REF!</f>
        <v>#REF!</v>
      </c>
      <c r="AY97" s="90" t="e">
        <f>#REF!</f>
        <v>#REF!</v>
      </c>
      <c r="AZ97" s="90" t="e">
        <f>#REF!</f>
        <v>#REF!</v>
      </c>
      <c r="BA97" s="90" t="e">
        <f>#REF!</f>
        <v>#REF!</v>
      </c>
      <c r="BB97" s="90" t="e">
        <f>#REF!</f>
        <v>#REF!</v>
      </c>
      <c r="BC97" s="90" t="e">
        <f>#REF!</f>
        <v>#REF!</v>
      </c>
      <c r="BD97" s="92" t="e">
        <f>#REF!</f>
        <v>#REF!</v>
      </c>
      <c r="BT97" s="88" t="s">
        <v>73</v>
      </c>
      <c r="BV97" s="88" t="s">
        <v>70</v>
      </c>
      <c r="BW97" s="88" t="s">
        <v>78</v>
      </c>
      <c r="BX97" s="88" t="s">
        <v>4</v>
      </c>
      <c r="CL97" s="88" t="s">
        <v>1</v>
      </c>
      <c r="CM97" s="88" t="s">
        <v>68</v>
      </c>
    </row>
    <row r="98" spans="1:91" s="2" customFormat="1" ht="30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91" s="2" customFormat="1" ht="6.9" customHeight="1">
      <c r="A99" s="29"/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</sheetData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AK32:AO32"/>
    <mergeCell ref="L32:P32"/>
    <mergeCell ref="AK31:AO31"/>
    <mergeCell ref="AN95:AP95"/>
    <mergeCell ref="AN94:AP94"/>
    <mergeCell ref="L30:P30"/>
    <mergeCell ref="W31:AE31"/>
    <mergeCell ref="L31:P31"/>
    <mergeCell ref="W32:AE32"/>
    <mergeCell ref="AG92:AM92"/>
    <mergeCell ref="AG95:AM95"/>
    <mergeCell ref="AG94:AM94"/>
    <mergeCell ref="D97:H97"/>
    <mergeCell ref="J97:AF97"/>
    <mergeCell ref="C92:G92"/>
    <mergeCell ref="I92:AF92"/>
    <mergeCell ref="D96:H96"/>
    <mergeCell ref="J96:AF96"/>
    <mergeCell ref="D95:H95"/>
    <mergeCell ref="J95:AF95"/>
    <mergeCell ref="AN97:AP97"/>
    <mergeCell ref="AG97:AM97"/>
    <mergeCell ref="AN92:AP92"/>
    <mergeCell ref="AR2:BE2"/>
    <mergeCell ref="AN96:AP96"/>
    <mergeCell ref="AG96:AM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</mergeCells>
  <hyperlinks>
    <hyperlink ref="A95" location="'1 - Suterén'!C2" display="/" xr:uid="{00000000-0004-0000-0000-000000000000}"/>
    <hyperlink ref="A96" location="'2 - Objekt'!C2" display="/" xr:uid="{00000000-0004-0000-0000-000001000000}"/>
    <hyperlink ref="A97" location="'3 - Bleskozvod'!C2" display="/" xr:uid="{00000000-0004-0000-0000-000002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6"/>
  <sheetViews>
    <sheetView showGridLines="0" topLeftCell="A73" workbookViewId="0">
      <selection activeCell="I111" sqref="I11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/>
  </cols>
  <sheetData>
    <row r="2" spans="1:46" s="1" customFormat="1" ht="36.9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75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68</v>
      </c>
    </row>
    <row r="4" spans="1:46" s="1" customFormat="1" ht="24.9" customHeight="1">
      <c r="B4" s="17"/>
      <c r="D4" s="18" t="s">
        <v>79</v>
      </c>
      <c r="L4" s="17"/>
      <c r="M4" s="93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>Lunik 9, Hrebendová 12, Košice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80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4" t="s">
        <v>151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5">
        <f>'Rekapitulácia stavby'!AN8</f>
        <v>0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191" t="s">
        <v>148</v>
      </c>
      <c r="E14" s="29"/>
      <c r="F14" s="29"/>
      <c r="G14" s="29"/>
      <c r="H14" s="29"/>
      <c r="I14" s="24" t="s">
        <v>21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22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24" t="s">
        <v>21</v>
      </c>
      <c r="J17" s="25">
        <f>'Rekapitulácia stavby'!AN13</f>
        <v>0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3">
        <f>'Rekapitulácia stavby'!E14</f>
        <v>0</v>
      </c>
      <c r="F18" s="231"/>
      <c r="G18" s="231"/>
      <c r="H18" s="231"/>
      <c r="I18" s="24" t="s">
        <v>22</v>
      </c>
      <c r="J18" s="25">
        <f>'Rekapitulácia stavby'!AN14</f>
        <v>0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191" t="s">
        <v>24</v>
      </c>
      <c r="E20" s="29"/>
      <c r="F20" s="29"/>
      <c r="G20" s="29"/>
      <c r="H20" s="29"/>
      <c r="I20" s="191" t="s">
        <v>21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22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191" t="s">
        <v>26</v>
      </c>
      <c r="E23" s="29"/>
      <c r="F23" s="29"/>
      <c r="G23" s="29"/>
      <c r="H23" s="29"/>
      <c r="I23" s="191" t="s">
        <v>21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22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27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5" t="s">
        <v>1</v>
      </c>
      <c r="F27" s="235"/>
      <c r="G27" s="235"/>
      <c r="H27" s="23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28</v>
      </c>
      <c r="E30" s="29"/>
      <c r="F30" s="29"/>
      <c r="G30" s="29"/>
      <c r="H30" s="29"/>
      <c r="I30" s="29"/>
      <c r="J30" s="71">
        <f>ROUND(J117,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30</v>
      </c>
      <c r="G32" s="29"/>
      <c r="H32" s="29"/>
      <c r="I32" s="33" t="s">
        <v>29</v>
      </c>
      <c r="J32" s="33" t="s">
        <v>31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32</v>
      </c>
      <c r="E33" s="35" t="s">
        <v>33</v>
      </c>
      <c r="F33" s="99">
        <f>ROUND((ROUND((SUM(BE117:BE169)),  2) + SUM(BE171:BE175)), 2)</f>
        <v>0</v>
      </c>
      <c r="G33" s="100"/>
      <c r="H33" s="100"/>
      <c r="I33" s="101">
        <v>0.2</v>
      </c>
      <c r="J33" s="99">
        <f>ROUND((ROUND(((SUM(BE117:BE169))*I33),  2) + (SUM(BE171:BE175)*I33)),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34</v>
      </c>
      <c r="F34" s="99">
        <f>ROUND((ROUND((SUM(BF117:BF169)),  2) + SUM(BF171:BF175)), 2)</f>
        <v>0</v>
      </c>
      <c r="G34" s="100"/>
      <c r="H34" s="100"/>
      <c r="I34" s="101">
        <v>0.2</v>
      </c>
      <c r="J34" s="99">
        <f>ROUND((ROUND(((SUM(BF117:BF169))*I34),  2) + (SUM(BF171:BF175)*I34)),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35</v>
      </c>
      <c r="F35" s="102">
        <f>ROUND((ROUND((SUM(BG117:BG169)),  2) + SUM(BG171:BG175)),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36</v>
      </c>
      <c r="F36" s="102">
        <f>ROUND((ROUND((SUM(BH117:BH169)),  2) + SUM(BH171:BH175)),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37</v>
      </c>
      <c r="F37" s="99">
        <f>ROUND((ROUND((SUM(BI117:BI169)),  2) + SUM(BI171:BI175)),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38</v>
      </c>
      <c r="E39" s="60"/>
      <c r="F39" s="60"/>
      <c r="G39" s="106" t="s">
        <v>39</v>
      </c>
      <c r="H39" s="107" t="s">
        <v>40</v>
      </c>
      <c r="I39" s="60"/>
      <c r="J39" s="108">
        <f>J30*1.2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D49" s="187"/>
      <c r="L49" s="17"/>
    </row>
    <row r="50" spans="1:31" s="2" customFormat="1" ht="14.4" customHeight="1">
      <c r="B50" s="42"/>
      <c r="D50" s="192" t="s">
        <v>41</v>
      </c>
      <c r="E50" s="44"/>
      <c r="F50" s="44"/>
      <c r="G50" s="43" t="s">
        <v>42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43</v>
      </c>
      <c r="E61" s="32"/>
      <c r="F61" s="110" t="s">
        <v>44</v>
      </c>
      <c r="G61" s="45" t="s">
        <v>43</v>
      </c>
      <c r="H61" s="32"/>
      <c r="I61" s="32"/>
      <c r="J61" s="111" t="s">
        <v>44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45</v>
      </c>
      <c r="E65" s="46"/>
      <c r="F65" s="46"/>
      <c r="G65" s="43" t="s">
        <v>46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43</v>
      </c>
      <c r="E76" s="32"/>
      <c r="F76" s="110" t="s">
        <v>44</v>
      </c>
      <c r="G76" s="45" t="s">
        <v>43</v>
      </c>
      <c r="H76" s="32"/>
      <c r="I76" s="32"/>
      <c r="J76" s="111" t="s">
        <v>44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0" t="str">
        <f>E7</f>
        <v>Lunik 9, Hrebendová 12, Košice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80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4" t="str">
        <f>E9</f>
        <v>Lunik 9, Hrebendová 12, Košice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24" t="s">
        <v>19</v>
      </c>
      <c r="J89" s="55">
        <f>IF(J12="","",J12)</f>
        <v>0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24" t="s">
        <v>24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23</v>
      </c>
      <c r="D92" s="29"/>
      <c r="E92" s="29"/>
      <c r="F92" s="22">
        <f>IF(E18="","",E18)</f>
        <v>0</v>
      </c>
      <c r="G92" s="29"/>
      <c r="H92" s="29"/>
      <c r="I92" s="24" t="s">
        <v>26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82</v>
      </c>
      <c r="D94" s="104"/>
      <c r="E94" s="104"/>
      <c r="F94" s="104"/>
      <c r="G94" s="104"/>
      <c r="H94" s="104"/>
      <c r="I94" s="104"/>
      <c r="J94" s="113" t="s">
        <v>83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hidden="1" customHeight="1">
      <c r="A96" s="29"/>
      <c r="B96" s="30"/>
      <c r="C96" s="114" t="s">
        <v>84</v>
      </c>
      <c r="D96" s="29"/>
      <c r="E96" s="29"/>
      <c r="F96" s="29"/>
      <c r="G96" s="29"/>
      <c r="H96" s="29"/>
      <c r="I96" s="29"/>
      <c r="J96" s="71">
        <f>J117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85</v>
      </c>
    </row>
    <row r="97" spans="1:31" s="9" customFormat="1" ht="21.75" hidden="1" customHeight="1">
      <c r="B97" s="115"/>
      <c r="D97" s="116" t="s">
        <v>86</v>
      </c>
      <c r="J97" s="117">
        <f>J170</f>
        <v>0</v>
      </c>
      <c r="L97" s="115"/>
    </row>
    <row r="98" spans="1:31" s="2" customFormat="1" ht="21.75" hidden="1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31" s="2" customFormat="1" ht="6.9" hidden="1" customHeight="1">
      <c r="A99" s="29"/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hidden="1"/>
    <row r="101" spans="1:31" hidden="1"/>
    <row r="102" spans="1:31" hidden="1"/>
    <row r="103" spans="1:31" s="2" customFormat="1" ht="6.9" customHeight="1">
      <c r="A103" s="29"/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24.9" customHeight="1">
      <c r="A104" s="29"/>
      <c r="B104" s="30"/>
      <c r="C104" s="18" t="s">
        <v>87</v>
      </c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2" customHeight="1">
      <c r="A106" s="29"/>
      <c r="B106" s="30"/>
      <c r="C106" s="24" t="s">
        <v>14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6.5" customHeight="1">
      <c r="A107" s="29"/>
      <c r="B107" s="30"/>
      <c r="C107" s="29"/>
      <c r="D107" s="29"/>
      <c r="E107" s="240" t="str">
        <f>E7</f>
        <v>Lunik 9, Hrebendová 12, Košice</v>
      </c>
      <c r="F107" s="241"/>
      <c r="G107" s="241"/>
      <c r="H107" s="241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80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204" t="str">
        <f>E9</f>
        <v>Lunik 9, Hrebendová 12, Košice</v>
      </c>
      <c r="F109" s="239"/>
      <c r="G109" s="239"/>
      <c r="H109" s="23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17</v>
      </c>
      <c r="D111" s="29"/>
      <c r="E111" s="29"/>
      <c r="F111" s="22" t="str">
        <f>F12</f>
        <v xml:space="preserve"> </v>
      </c>
      <c r="G111" s="29"/>
      <c r="H111" s="29"/>
      <c r="I111" s="24" t="s">
        <v>19</v>
      </c>
      <c r="J111" s="55">
        <f>IF(J12="","",J12)</f>
        <v>0</v>
      </c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15" customHeight="1">
      <c r="A113" s="29"/>
      <c r="B113" s="30"/>
      <c r="C113" s="24" t="s">
        <v>20</v>
      </c>
      <c r="D113" s="29"/>
      <c r="E113" s="29"/>
      <c r="F113" s="22" t="str">
        <f>E15</f>
        <v xml:space="preserve"> </v>
      </c>
      <c r="G113" s="29"/>
      <c r="H113" s="29"/>
      <c r="I113" s="24" t="s">
        <v>24</v>
      </c>
      <c r="J113" s="27" t="str">
        <f>E21</f>
        <v xml:space="preserve"> </v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15" customHeight="1">
      <c r="A114" s="29"/>
      <c r="B114" s="30"/>
      <c r="C114" s="24" t="s">
        <v>23</v>
      </c>
      <c r="D114" s="29"/>
      <c r="E114" s="29"/>
      <c r="F114" s="22">
        <f>IF(E18="","",E18)</f>
        <v>0</v>
      </c>
      <c r="G114" s="29"/>
      <c r="H114" s="29"/>
      <c r="I114" s="24" t="s">
        <v>26</v>
      </c>
      <c r="J114" s="27" t="str">
        <f>E24</f>
        <v xml:space="preserve"> 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0.3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10" customFormat="1" ht="29.25" customHeight="1">
      <c r="A116" s="118"/>
      <c r="B116" s="119"/>
      <c r="C116" s="120" t="s">
        <v>88</v>
      </c>
      <c r="D116" s="121" t="s">
        <v>53</v>
      </c>
      <c r="E116" s="121" t="s">
        <v>49</v>
      </c>
      <c r="F116" s="121" t="s">
        <v>50</v>
      </c>
      <c r="G116" s="121" t="s">
        <v>89</v>
      </c>
      <c r="H116" s="121" t="s">
        <v>90</v>
      </c>
      <c r="I116" s="121" t="s">
        <v>91</v>
      </c>
      <c r="J116" s="122" t="s">
        <v>83</v>
      </c>
      <c r="K116" s="123" t="s">
        <v>92</v>
      </c>
      <c r="L116" s="124"/>
      <c r="M116" s="62" t="s">
        <v>1</v>
      </c>
      <c r="N116" s="63" t="s">
        <v>32</v>
      </c>
      <c r="O116" s="63" t="s">
        <v>93</v>
      </c>
      <c r="P116" s="63" t="s">
        <v>94</v>
      </c>
      <c r="Q116" s="63" t="s">
        <v>95</v>
      </c>
      <c r="R116" s="63" t="s">
        <v>96</v>
      </c>
      <c r="S116" s="63" t="s">
        <v>97</v>
      </c>
      <c r="T116" s="64" t="s">
        <v>98</v>
      </c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</row>
    <row r="117" spans="1:65" s="2" customFormat="1" ht="22.95" customHeight="1">
      <c r="A117" s="29"/>
      <c r="B117" s="30"/>
      <c r="C117" s="69" t="s">
        <v>84</v>
      </c>
      <c r="D117" s="29"/>
      <c r="E117" s="29"/>
      <c r="F117" s="29"/>
      <c r="G117" s="29"/>
      <c r="H117" s="29"/>
      <c r="I117" s="29"/>
      <c r="J117" s="125">
        <f>SUM(J118:J169)</f>
        <v>0</v>
      </c>
      <c r="K117" s="29"/>
      <c r="L117" s="30"/>
      <c r="M117" s="65"/>
      <c r="N117" s="56"/>
      <c r="O117" s="66"/>
      <c r="P117" s="126" t="e">
        <f>P118+SUM(P120:P170)</f>
        <v>#REF!</v>
      </c>
      <c r="Q117" s="66"/>
      <c r="R117" s="126" t="e">
        <f>R118+SUM(R120:R170)</f>
        <v>#REF!</v>
      </c>
      <c r="S117" s="66"/>
      <c r="T117" s="127" t="e">
        <f>T118+SUM(T120:T170)</f>
        <v>#REF!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T117" s="14" t="s">
        <v>67</v>
      </c>
      <c r="AU117" s="14" t="s">
        <v>85</v>
      </c>
      <c r="BK117" s="128" t="e">
        <f>BK118+SUM(BK120:BK170)</f>
        <v>#REF!</v>
      </c>
    </row>
    <row r="118" spans="1:65" s="2" customFormat="1" ht="16.5" customHeight="1">
      <c r="A118" s="29"/>
      <c r="B118" s="129"/>
      <c r="C118" s="130" t="s">
        <v>73</v>
      </c>
      <c r="D118" s="130" t="s">
        <v>99</v>
      </c>
      <c r="E118" s="131"/>
      <c r="F118" s="132" t="s">
        <v>170</v>
      </c>
      <c r="G118" s="133" t="s">
        <v>119</v>
      </c>
      <c r="H118" s="134">
        <v>125</v>
      </c>
      <c r="I118" s="136"/>
      <c r="J118" s="136">
        <f t="shared" ref="J118:J127" si="0">ROUND(I118*H118,2)</f>
        <v>0</v>
      </c>
      <c r="K118" s="137"/>
      <c r="L118" s="138"/>
      <c r="M118" s="139" t="s">
        <v>1</v>
      </c>
      <c r="N118" s="140" t="s">
        <v>34</v>
      </c>
      <c r="O118" s="58"/>
      <c r="P118" s="141">
        <f t="shared" ref="P118:P169" si="1">O118*H118</f>
        <v>0</v>
      </c>
      <c r="Q118" s="141">
        <v>3.0300000000000001E-3</v>
      </c>
      <c r="R118" s="141">
        <f t="shared" ref="R118:R169" si="2">Q118*H118</f>
        <v>0.37875000000000003</v>
      </c>
      <c r="S118" s="141">
        <v>0</v>
      </c>
      <c r="T118" s="142">
        <f t="shared" ref="T118:T169" si="3">S118*H118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143" t="s">
        <v>101</v>
      </c>
      <c r="AT118" s="143" t="s">
        <v>99</v>
      </c>
      <c r="AU118" s="143" t="s">
        <v>68</v>
      </c>
      <c r="AY118" s="14" t="s">
        <v>102</v>
      </c>
      <c r="BE118" s="144">
        <f t="shared" ref="BE118:BE169" si="4">IF(N118="základná",J118,0)</f>
        <v>0</v>
      </c>
      <c r="BF118" s="144">
        <f t="shared" ref="BF118:BF169" si="5">IF(N118="znížená",J118,0)</f>
        <v>0</v>
      </c>
      <c r="BG118" s="144">
        <f t="shared" ref="BG118:BG169" si="6">IF(N118="zákl. prenesená",J118,0)</f>
        <v>0</v>
      </c>
      <c r="BH118" s="144">
        <f t="shared" ref="BH118:BH169" si="7">IF(N118="zníž. prenesená",J118,0)</f>
        <v>0</v>
      </c>
      <c r="BI118" s="144">
        <f t="shared" ref="BI118:BI169" si="8">IF(N118="nulová",J118,0)</f>
        <v>0</v>
      </c>
      <c r="BJ118" s="14" t="s">
        <v>76</v>
      </c>
      <c r="BK118" s="144">
        <f t="shared" ref="BK118:BK169" si="9">ROUND(I118*H118,2)</f>
        <v>0</v>
      </c>
      <c r="BL118" s="14" t="s">
        <v>103</v>
      </c>
      <c r="BM118" s="143" t="s">
        <v>104</v>
      </c>
    </row>
    <row r="119" spans="1:65" s="2" customFormat="1" ht="34.200000000000003">
      <c r="A119" s="188"/>
      <c r="B119" s="129"/>
      <c r="C119" s="130">
        <v>2</v>
      </c>
      <c r="D119" s="130" t="s">
        <v>99</v>
      </c>
      <c r="E119" s="131"/>
      <c r="F119" s="132" t="s">
        <v>158</v>
      </c>
      <c r="G119" s="133" t="s">
        <v>100</v>
      </c>
      <c r="H119" s="134">
        <v>2</v>
      </c>
      <c r="I119" s="136"/>
      <c r="J119" s="136">
        <f t="shared" ref="J119" si="10">ROUND(I119*H119,2)</f>
        <v>0</v>
      </c>
      <c r="K119" s="137"/>
      <c r="L119" s="138"/>
      <c r="M119" s="139"/>
      <c r="N119" s="140"/>
      <c r="O119" s="58"/>
      <c r="P119" s="141"/>
      <c r="Q119" s="141"/>
      <c r="R119" s="141"/>
      <c r="S119" s="141"/>
      <c r="T119" s="142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R119" s="143"/>
      <c r="AT119" s="143"/>
      <c r="AU119" s="143"/>
      <c r="AY119" s="14"/>
      <c r="BE119" s="144"/>
      <c r="BF119" s="144"/>
      <c r="BG119" s="144"/>
      <c r="BH119" s="144"/>
      <c r="BI119" s="144"/>
      <c r="BJ119" s="14"/>
      <c r="BK119" s="144">
        <f>ROUND(I119*H119,2)</f>
        <v>0</v>
      </c>
      <c r="BL119" s="14"/>
      <c r="BM119" s="143"/>
    </row>
    <row r="120" spans="1:65" s="2" customFormat="1" ht="22.8">
      <c r="A120" s="29"/>
      <c r="B120" s="129"/>
      <c r="C120" s="130">
        <v>3</v>
      </c>
      <c r="D120" s="130" t="s">
        <v>99</v>
      </c>
      <c r="E120" s="131"/>
      <c r="F120" s="132" t="s">
        <v>152</v>
      </c>
      <c r="G120" s="133" t="s">
        <v>119</v>
      </c>
      <c r="H120" s="134">
        <v>120</v>
      </c>
      <c r="I120" s="136"/>
      <c r="J120" s="136">
        <f t="shared" si="0"/>
        <v>0</v>
      </c>
      <c r="K120" s="137"/>
      <c r="L120" s="138"/>
      <c r="M120" s="139" t="s">
        <v>1</v>
      </c>
      <c r="N120" s="140" t="s">
        <v>34</v>
      </c>
      <c r="O120" s="58"/>
      <c r="P120" s="141">
        <f t="shared" si="1"/>
        <v>0</v>
      </c>
      <c r="Q120" s="141">
        <v>1.0000000000000001E-5</v>
      </c>
      <c r="R120" s="141">
        <f t="shared" si="2"/>
        <v>1.2000000000000001E-3</v>
      </c>
      <c r="S120" s="141">
        <v>0</v>
      </c>
      <c r="T120" s="142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43" t="s">
        <v>101</v>
      </c>
      <c r="AT120" s="143" t="s">
        <v>99</v>
      </c>
      <c r="AU120" s="143" t="s">
        <v>68</v>
      </c>
      <c r="AY120" s="14" t="s">
        <v>102</v>
      </c>
      <c r="BE120" s="144">
        <f t="shared" si="4"/>
        <v>0</v>
      </c>
      <c r="BF120" s="144">
        <f t="shared" si="5"/>
        <v>0</v>
      </c>
      <c r="BG120" s="144">
        <f t="shared" si="6"/>
        <v>0</v>
      </c>
      <c r="BH120" s="144">
        <f t="shared" si="7"/>
        <v>0</v>
      </c>
      <c r="BI120" s="144">
        <f t="shared" si="8"/>
        <v>0</v>
      </c>
      <c r="BJ120" s="14" t="s">
        <v>76</v>
      </c>
      <c r="BK120" s="144">
        <f>ROUND(I120*H120,2)</f>
        <v>0</v>
      </c>
      <c r="BL120" s="14" t="s">
        <v>103</v>
      </c>
      <c r="BM120" s="143" t="s">
        <v>105</v>
      </c>
    </row>
    <row r="121" spans="1:65" s="2" customFormat="1" ht="22.8">
      <c r="A121" s="29"/>
      <c r="B121" s="129"/>
      <c r="C121" s="130">
        <v>4</v>
      </c>
      <c r="D121" s="130" t="s">
        <v>99</v>
      </c>
      <c r="E121" s="131"/>
      <c r="F121" s="132" t="s">
        <v>153</v>
      </c>
      <c r="G121" s="133" t="s">
        <v>119</v>
      </c>
      <c r="H121" s="134">
        <v>120</v>
      </c>
      <c r="I121" s="136"/>
      <c r="J121" s="136">
        <f t="shared" si="0"/>
        <v>0</v>
      </c>
      <c r="K121" s="137"/>
      <c r="L121" s="138"/>
      <c r="M121" s="139" t="s">
        <v>1</v>
      </c>
      <c r="N121" s="140" t="s">
        <v>34</v>
      </c>
      <c r="O121" s="58"/>
      <c r="P121" s="141">
        <f t="shared" si="1"/>
        <v>0</v>
      </c>
      <c r="Q121" s="141">
        <v>3.0000000000000001E-5</v>
      </c>
      <c r="R121" s="141">
        <f t="shared" si="2"/>
        <v>3.5999999999999999E-3</v>
      </c>
      <c r="S121" s="141">
        <v>0</v>
      </c>
      <c r="T121" s="142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43" t="s">
        <v>101</v>
      </c>
      <c r="AT121" s="143" t="s">
        <v>99</v>
      </c>
      <c r="AU121" s="143" t="s">
        <v>68</v>
      </c>
      <c r="AY121" s="14" t="s">
        <v>102</v>
      </c>
      <c r="BE121" s="144">
        <f t="shared" si="4"/>
        <v>0</v>
      </c>
      <c r="BF121" s="144">
        <f t="shared" si="5"/>
        <v>0</v>
      </c>
      <c r="BG121" s="144">
        <f t="shared" si="6"/>
        <v>0</v>
      </c>
      <c r="BH121" s="144">
        <f t="shared" si="7"/>
        <v>0</v>
      </c>
      <c r="BI121" s="144">
        <f t="shared" si="8"/>
        <v>0</v>
      </c>
      <c r="BJ121" s="14" t="s">
        <v>76</v>
      </c>
      <c r="BK121" s="144">
        <f t="shared" si="9"/>
        <v>0</v>
      </c>
      <c r="BL121" s="14" t="s">
        <v>103</v>
      </c>
      <c r="BM121" s="143" t="s">
        <v>106</v>
      </c>
    </row>
    <row r="122" spans="1:65" s="2" customFormat="1" ht="16.5" customHeight="1">
      <c r="A122" s="29"/>
      <c r="B122" s="129"/>
      <c r="C122" s="130">
        <v>5</v>
      </c>
      <c r="D122" s="130" t="s">
        <v>99</v>
      </c>
      <c r="E122" s="131"/>
      <c r="F122" s="132" t="s">
        <v>154</v>
      </c>
      <c r="G122" s="133" t="s">
        <v>100</v>
      </c>
      <c r="H122" s="134">
        <v>2</v>
      </c>
      <c r="I122" s="136"/>
      <c r="J122" s="136">
        <f t="shared" si="0"/>
        <v>0</v>
      </c>
      <c r="K122" s="137"/>
      <c r="L122" s="138"/>
      <c r="M122" s="139" t="s">
        <v>1</v>
      </c>
      <c r="N122" s="140" t="s">
        <v>34</v>
      </c>
      <c r="O122" s="58"/>
      <c r="P122" s="141">
        <f t="shared" si="1"/>
        <v>0</v>
      </c>
      <c r="Q122" s="141">
        <v>1.0000000000000001E-5</v>
      </c>
      <c r="R122" s="141">
        <f t="shared" si="2"/>
        <v>2.0000000000000002E-5</v>
      </c>
      <c r="S122" s="141">
        <v>0</v>
      </c>
      <c r="T122" s="142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43" t="s">
        <v>101</v>
      </c>
      <c r="AT122" s="143" t="s">
        <v>99</v>
      </c>
      <c r="AU122" s="143" t="s">
        <v>68</v>
      </c>
      <c r="AY122" s="14" t="s">
        <v>102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4" t="s">
        <v>76</v>
      </c>
      <c r="BK122" s="144">
        <f t="shared" si="9"/>
        <v>0</v>
      </c>
      <c r="BL122" s="14" t="s">
        <v>103</v>
      </c>
      <c r="BM122" s="143" t="s">
        <v>107</v>
      </c>
    </row>
    <row r="123" spans="1:65" s="2" customFormat="1" ht="16.5" customHeight="1">
      <c r="A123" s="29"/>
      <c r="B123" s="129"/>
      <c r="C123" s="130">
        <v>6</v>
      </c>
      <c r="D123" s="130" t="s">
        <v>99</v>
      </c>
      <c r="E123" s="131"/>
      <c r="F123" s="132" t="s">
        <v>155</v>
      </c>
      <c r="G123" s="133" t="s">
        <v>100</v>
      </c>
      <c r="H123" s="134">
        <v>2</v>
      </c>
      <c r="I123" s="136"/>
      <c r="J123" s="136">
        <f t="shared" si="0"/>
        <v>0</v>
      </c>
      <c r="K123" s="137"/>
      <c r="L123" s="138"/>
      <c r="M123" s="139" t="s">
        <v>1</v>
      </c>
      <c r="N123" s="140" t="s">
        <v>34</v>
      </c>
      <c r="O123" s="58"/>
      <c r="P123" s="141">
        <f t="shared" si="1"/>
        <v>0</v>
      </c>
      <c r="Q123" s="141">
        <v>1.2E-2</v>
      </c>
      <c r="R123" s="141">
        <f t="shared" si="2"/>
        <v>2.4E-2</v>
      </c>
      <c r="S123" s="141">
        <v>0</v>
      </c>
      <c r="T123" s="142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3" t="s">
        <v>101</v>
      </c>
      <c r="AT123" s="143" t="s">
        <v>99</v>
      </c>
      <c r="AU123" s="143" t="s">
        <v>68</v>
      </c>
      <c r="AY123" s="14" t="s">
        <v>102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4" t="s">
        <v>76</v>
      </c>
      <c r="BK123" s="144">
        <f t="shared" si="9"/>
        <v>0</v>
      </c>
      <c r="BL123" s="14" t="s">
        <v>103</v>
      </c>
      <c r="BM123" s="143" t="s">
        <v>108</v>
      </c>
    </row>
    <row r="124" spans="1:65" s="2" customFormat="1" ht="16.5" customHeight="1">
      <c r="A124" s="29"/>
      <c r="B124" s="129"/>
      <c r="C124" s="130">
        <v>7</v>
      </c>
      <c r="D124" s="130" t="s">
        <v>99</v>
      </c>
      <c r="E124" s="131"/>
      <c r="F124" s="132" t="s">
        <v>156</v>
      </c>
      <c r="G124" s="133" t="s">
        <v>100</v>
      </c>
      <c r="H124" s="134">
        <v>2</v>
      </c>
      <c r="I124" s="136"/>
      <c r="J124" s="136">
        <f t="shared" si="0"/>
        <v>0</v>
      </c>
      <c r="K124" s="137"/>
      <c r="L124" s="138"/>
      <c r="M124" s="139" t="s">
        <v>1</v>
      </c>
      <c r="N124" s="140" t="s">
        <v>34</v>
      </c>
      <c r="O124" s="58"/>
      <c r="P124" s="141">
        <f t="shared" si="1"/>
        <v>0</v>
      </c>
      <c r="Q124" s="141">
        <v>3.1E-4</v>
      </c>
      <c r="R124" s="141">
        <f t="shared" si="2"/>
        <v>6.2E-4</v>
      </c>
      <c r="S124" s="141">
        <v>0</v>
      </c>
      <c r="T124" s="142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43" t="s">
        <v>101</v>
      </c>
      <c r="AT124" s="143" t="s">
        <v>99</v>
      </c>
      <c r="AU124" s="143" t="s">
        <v>68</v>
      </c>
      <c r="AY124" s="14" t="s">
        <v>102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4" t="s">
        <v>76</v>
      </c>
      <c r="BK124" s="144">
        <f t="shared" si="9"/>
        <v>0</v>
      </c>
      <c r="BL124" s="14" t="s">
        <v>103</v>
      </c>
      <c r="BM124" s="143" t="s">
        <v>109</v>
      </c>
    </row>
    <row r="125" spans="1:65" s="2" customFormat="1" ht="16.5" customHeight="1">
      <c r="A125" s="29"/>
      <c r="B125" s="129"/>
      <c r="C125" s="130">
        <v>8</v>
      </c>
      <c r="D125" s="130" t="s">
        <v>99</v>
      </c>
      <c r="E125" s="131"/>
      <c r="F125" s="132" t="s">
        <v>157</v>
      </c>
      <c r="G125" s="133" t="s">
        <v>100</v>
      </c>
      <c r="H125" s="134">
        <v>6</v>
      </c>
      <c r="I125" s="136"/>
      <c r="J125" s="136">
        <f t="shared" si="0"/>
        <v>0</v>
      </c>
      <c r="K125" s="137"/>
      <c r="L125" s="138"/>
      <c r="M125" s="139" t="s">
        <v>1</v>
      </c>
      <c r="N125" s="140" t="s">
        <v>34</v>
      </c>
      <c r="O125" s="58"/>
      <c r="P125" s="141">
        <f t="shared" si="1"/>
        <v>0</v>
      </c>
      <c r="Q125" s="141">
        <v>5.4999999999999997E-3</v>
      </c>
      <c r="R125" s="141">
        <f t="shared" si="2"/>
        <v>3.3000000000000002E-2</v>
      </c>
      <c r="S125" s="141">
        <v>0</v>
      </c>
      <c r="T125" s="142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3" t="s">
        <v>101</v>
      </c>
      <c r="AT125" s="143" t="s">
        <v>99</v>
      </c>
      <c r="AU125" s="143" t="s">
        <v>68</v>
      </c>
      <c r="AY125" s="14" t="s">
        <v>102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4" t="s">
        <v>76</v>
      </c>
      <c r="BK125" s="144">
        <f t="shared" si="9"/>
        <v>0</v>
      </c>
      <c r="BL125" s="14" t="s">
        <v>103</v>
      </c>
      <c r="BM125" s="143" t="s">
        <v>110</v>
      </c>
    </row>
    <row r="126" spans="1:65" s="2" customFormat="1" ht="16.5" customHeight="1">
      <c r="A126" s="29"/>
      <c r="B126" s="129"/>
      <c r="C126" s="130">
        <v>9</v>
      </c>
      <c r="D126" s="130" t="s">
        <v>99</v>
      </c>
      <c r="E126" s="131"/>
      <c r="F126" s="132" t="s">
        <v>167</v>
      </c>
      <c r="G126" s="133" t="s">
        <v>168</v>
      </c>
      <c r="H126" s="134">
        <v>10.5</v>
      </c>
      <c r="I126" s="136"/>
      <c r="J126" s="136">
        <f t="shared" si="0"/>
        <v>0</v>
      </c>
      <c r="K126" s="137"/>
      <c r="L126" s="138"/>
      <c r="M126" s="139" t="s">
        <v>1</v>
      </c>
      <c r="N126" s="140" t="s">
        <v>34</v>
      </c>
      <c r="O126" s="58"/>
      <c r="P126" s="141">
        <f t="shared" si="1"/>
        <v>0</v>
      </c>
      <c r="Q126" s="141">
        <v>6.9999999999999999E-4</v>
      </c>
      <c r="R126" s="141">
        <f t="shared" si="2"/>
        <v>7.3499999999999998E-3</v>
      </c>
      <c r="S126" s="141">
        <v>0</v>
      </c>
      <c r="T126" s="142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3" t="s">
        <v>101</v>
      </c>
      <c r="AT126" s="143" t="s">
        <v>99</v>
      </c>
      <c r="AU126" s="143" t="s">
        <v>68</v>
      </c>
      <c r="AY126" s="14" t="s">
        <v>102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4" t="s">
        <v>76</v>
      </c>
      <c r="BK126" s="144">
        <f t="shared" si="9"/>
        <v>0</v>
      </c>
      <c r="BL126" s="14" t="s">
        <v>103</v>
      </c>
      <c r="BM126" s="143" t="s">
        <v>111</v>
      </c>
    </row>
    <row r="127" spans="1:65" s="2" customFormat="1" ht="16.5" customHeight="1">
      <c r="A127" s="29"/>
      <c r="B127" s="129"/>
      <c r="C127" s="130">
        <v>10</v>
      </c>
      <c r="D127" s="130" t="s">
        <v>99</v>
      </c>
      <c r="E127" s="131"/>
      <c r="F127" s="132" t="s">
        <v>174</v>
      </c>
      <c r="G127" s="133" t="s">
        <v>119</v>
      </c>
      <c r="H127" s="134">
        <v>120</v>
      </c>
      <c r="I127" s="136"/>
      <c r="J127" s="136">
        <f t="shared" si="0"/>
        <v>0</v>
      </c>
      <c r="K127" s="137"/>
      <c r="L127" s="138"/>
      <c r="M127" s="139" t="s">
        <v>1</v>
      </c>
      <c r="N127" s="140" t="s">
        <v>34</v>
      </c>
      <c r="O127" s="58"/>
      <c r="P127" s="141">
        <f t="shared" si="1"/>
        <v>0</v>
      </c>
      <c r="Q127" s="141">
        <v>5.0000000000000002E-5</v>
      </c>
      <c r="R127" s="141">
        <f t="shared" si="2"/>
        <v>6.0000000000000001E-3</v>
      </c>
      <c r="S127" s="141">
        <v>0</v>
      </c>
      <c r="T127" s="142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3" t="s">
        <v>101</v>
      </c>
      <c r="AT127" s="143" t="s">
        <v>99</v>
      </c>
      <c r="AU127" s="143" t="s">
        <v>68</v>
      </c>
      <c r="AY127" s="14" t="s">
        <v>102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4" t="s">
        <v>76</v>
      </c>
      <c r="BK127" s="144">
        <f t="shared" si="9"/>
        <v>0</v>
      </c>
      <c r="BL127" s="14" t="s">
        <v>103</v>
      </c>
      <c r="BM127" s="143" t="s">
        <v>112</v>
      </c>
    </row>
    <row r="128" spans="1:65" s="2" customFormat="1" ht="16.5" customHeight="1">
      <c r="A128" s="29"/>
      <c r="B128" s="129"/>
      <c r="C128" s="130"/>
      <c r="D128" s="130"/>
      <c r="E128" s="131"/>
      <c r="F128" s="132"/>
      <c r="G128" s="133"/>
      <c r="H128" s="134"/>
      <c r="I128" s="136"/>
      <c r="J128" s="136"/>
      <c r="K128" s="137"/>
      <c r="L128" s="138"/>
      <c r="M128" s="139" t="s">
        <v>1</v>
      </c>
      <c r="N128" s="140" t="s">
        <v>34</v>
      </c>
      <c r="O128" s="58"/>
      <c r="P128" s="141">
        <f t="shared" si="1"/>
        <v>0</v>
      </c>
      <c r="Q128" s="141">
        <v>5.0000000000000002E-5</v>
      </c>
      <c r="R128" s="141">
        <f t="shared" si="2"/>
        <v>0</v>
      </c>
      <c r="S128" s="141">
        <v>0</v>
      </c>
      <c r="T128" s="142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3" t="s">
        <v>101</v>
      </c>
      <c r="AT128" s="143" t="s">
        <v>99</v>
      </c>
      <c r="AU128" s="143" t="s">
        <v>68</v>
      </c>
      <c r="AY128" s="14" t="s">
        <v>102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4" t="s">
        <v>76</v>
      </c>
      <c r="BK128" s="144">
        <f t="shared" si="9"/>
        <v>0</v>
      </c>
      <c r="BL128" s="14" t="s">
        <v>103</v>
      </c>
      <c r="BM128" s="143" t="s">
        <v>113</v>
      </c>
    </row>
    <row r="129" spans="1:65" s="2" customFormat="1" ht="16.5" customHeight="1">
      <c r="A129" s="29"/>
      <c r="B129" s="129"/>
      <c r="C129" s="130"/>
      <c r="D129" s="130"/>
      <c r="E129" s="131"/>
      <c r="F129" s="132"/>
      <c r="G129" s="133"/>
      <c r="H129" s="134"/>
      <c r="I129" s="136"/>
      <c r="J129" s="136"/>
      <c r="K129" s="137"/>
      <c r="L129" s="138"/>
      <c r="M129" s="139" t="s">
        <v>1</v>
      </c>
      <c r="N129" s="140" t="s">
        <v>34</v>
      </c>
      <c r="O129" s="58"/>
      <c r="P129" s="141">
        <f t="shared" si="1"/>
        <v>0</v>
      </c>
      <c r="Q129" s="141">
        <v>5.0000000000000002E-5</v>
      </c>
      <c r="R129" s="141">
        <f t="shared" si="2"/>
        <v>0</v>
      </c>
      <c r="S129" s="141">
        <v>0</v>
      </c>
      <c r="T129" s="142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3" t="s">
        <v>101</v>
      </c>
      <c r="AT129" s="143" t="s">
        <v>99</v>
      </c>
      <c r="AU129" s="143" t="s">
        <v>68</v>
      </c>
      <c r="AY129" s="14" t="s">
        <v>102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4" t="s">
        <v>76</v>
      </c>
      <c r="BK129" s="144">
        <f t="shared" si="9"/>
        <v>0</v>
      </c>
      <c r="BL129" s="14" t="s">
        <v>103</v>
      </c>
      <c r="BM129" s="143" t="s">
        <v>114</v>
      </c>
    </row>
    <row r="130" spans="1:65" s="2" customFormat="1" ht="16.5" customHeight="1">
      <c r="A130" s="29"/>
      <c r="B130" s="129"/>
      <c r="C130" s="130"/>
      <c r="D130" s="130"/>
      <c r="E130" s="131"/>
      <c r="F130" s="132"/>
      <c r="G130" s="133"/>
      <c r="H130" s="134"/>
      <c r="I130" s="136"/>
      <c r="J130" s="136"/>
      <c r="K130" s="137"/>
      <c r="L130" s="138"/>
      <c r="M130" s="139" t="s">
        <v>1</v>
      </c>
      <c r="N130" s="140" t="s">
        <v>34</v>
      </c>
      <c r="O130" s="58"/>
      <c r="P130" s="141">
        <f t="shared" si="1"/>
        <v>0</v>
      </c>
      <c r="Q130" s="141">
        <v>8.0000000000000007E-5</v>
      </c>
      <c r="R130" s="141">
        <f t="shared" si="2"/>
        <v>0</v>
      </c>
      <c r="S130" s="141">
        <v>0</v>
      </c>
      <c r="T130" s="142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3" t="s">
        <v>101</v>
      </c>
      <c r="AT130" s="143" t="s">
        <v>99</v>
      </c>
      <c r="AU130" s="143" t="s">
        <v>68</v>
      </c>
      <c r="AY130" s="14" t="s">
        <v>102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4" t="s">
        <v>76</v>
      </c>
      <c r="BK130" s="144">
        <f t="shared" si="9"/>
        <v>0</v>
      </c>
      <c r="BL130" s="14" t="s">
        <v>103</v>
      </c>
      <c r="BM130" s="143" t="s">
        <v>116</v>
      </c>
    </row>
    <row r="131" spans="1:65" s="2" customFormat="1" ht="16.5" customHeight="1">
      <c r="A131" s="29"/>
      <c r="B131" s="129"/>
      <c r="C131" s="130"/>
      <c r="D131" s="130"/>
      <c r="E131" s="131"/>
      <c r="F131" s="132"/>
      <c r="G131" s="133"/>
      <c r="H131" s="134"/>
      <c r="I131" s="136"/>
      <c r="J131" s="136"/>
      <c r="K131" s="137"/>
      <c r="L131" s="138"/>
      <c r="M131" s="139" t="s">
        <v>1</v>
      </c>
      <c r="N131" s="140" t="s">
        <v>34</v>
      </c>
      <c r="O131" s="58"/>
      <c r="P131" s="141">
        <f t="shared" si="1"/>
        <v>0</v>
      </c>
      <c r="Q131" s="141">
        <v>6.0000000000000002E-5</v>
      </c>
      <c r="R131" s="141">
        <f t="shared" si="2"/>
        <v>0</v>
      </c>
      <c r="S131" s="141">
        <v>0</v>
      </c>
      <c r="T131" s="142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3" t="s">
        <v>101</v>
      </c>
      <c r="AT131" s="143" t="s">
        <v>99</v>
      </c>
      <c r="AU131" s="143" t="s">
        <v>68</v>
      </c>
      <c r="AY131" s="14" t="s">
        <v>102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4" t="s">
        <v>76</v>
      </c>
      <c r="BK131" s="144">
        <f t="shared" si="9"/>
        <v>0</v>
      </c>
      <c r="BL131" s="14" t="s">
        <v>103</v>
      </c>
      <c r="BM131" s="143" t="s">
        <v>117</v>
      </c>
    </row>
    <row r="132" spans="1:65" s="2" customFormat="1" ht="16.5" customHeight="1">
      <c r="A132" s="188"/>
      <c r="B132" s="129"/>
      <c r="C132" s="130"/>
      <c r="D132" s="130"/>
      <c r="E132" s="131"/>
      <c r="F132" s="132"/>
      <c r="G132" s="133"/>
      <c r="H132" s="134"/>
      <c r="I132" s="136"/>
      <c r="J132" s="136"/>
      <c r="K132" s="137"/>
      <c r="L132" s="138"/>
      <c r="M132" s="139" t="s">
        <v>1</v>
      </c>
      <c r="N132" s="140" t="s">
        <v>34</v>
      </c>
      <c r="O132" s="58"/>
      <c r="P132" s="141">
        <f t="shared" ref="P132" si="11">O132*H132</f>
        <v>0</v>
      </c>
      <c r="Q132" s="141">
        <v>6.0000000000000002E-5</v>
      </c>
      <c r="R132" s="141">
        <f t="shared" ref="R132" si="12">Q132*H132</f>
        <v>0</v>
      </c>
      <c r="S132" s="141">
        <v>0</v>
      </c>
      <c r="T132" s="142">
        <f t="shared" ref="T132" si="13">S132*H132</f>
        <v>0</v>
      </c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R132" s="143" t="s">
        <v>101</v>
      </c>
      <c r="AT132" s="143" t="s">
        <v>99</v>
      </c>
      <c r="AU132" s="143" t="s">
        <v>68</v>
      </c>
      <c r="AY132" s="14" t="s">
        <v>102</v>
      </c>
      <c r="BE132" s="144">
        <f t="shared" ref="BE132" si="14">IF(N132="základná",J132,0)</f>
        <v>0</v>
      </c>
      <c r="BF132" s="144">
        <f t="shared" ref="BF132" si="15">IF(N132="znížená",J132,0)</f>
        <v>0</v>
      </c>
      <c r="BG132" s="144">
        <f t="shared" ref="BG132" si="16">IF(N132="zákl. prenesená",J132,0)</f>
        <v>0</v>
      </c>
      <c r="BH132" s="144">
        <f t="shared" ref="BH132" si="17">IF(N132="zníž. prenesená",J132,0)</f>
        <v>0</v>
      </c>
      <c r="BI132" s="144">
        <f t="shared" ref="BI132" si="18">IF(N132="nulová",J132,0)</f>
        <v>0</v>
      </c>
      <c r="BJ132" s="14" t="s">
        <v>76</v>
      </c>
      <c r="BK132" s="144">
        <f t="shared" ref="BK132" si="19">ROUND(I132*H132,2)</f>
        <v>0</v>
      </c>
      <c r="BL132" s="14" t="s">
        <v>103</v>
      </c>
      <c r="BM132" s="143" t="s">
        <v>117</v>
      </c>
    </row>
    <row r="133" spans="1:65" s="2" customFormat="1" ht="16.5" customHeight="1">
      <c r="A133" s="29"/>
      <c r="B133" s="129"/>
      <c r="C133" s="130"/>
      <c r="D133" s="130"/>
      <c r="E133" s="131"/>
      <c r="F133" s="132"/>
      <c r="G133" s="133"/>
      <c r="H133" s="134"/>
      <c r="I133" s="136"/>
      <c r="J133" s="136"/>
      <c r="K133" s="137"/>
      <c r="L133" s="138"/>
      <c r="M133" s="139" t="s">
        <v>1</v>
      </c>
      <c r="N133" s="140" t="s">
        <v>34</v>
      </c>
      <c r="O133" s="58"/>
      <c r="P133" s="141">
        <f t="shared" si="1"/>
        <v>0</v>
      </c>
      <c r="Q133" s="141">
        <v>6.0000000000000002E-5</v>
      </c>
      <c r="R133" s="141">
        <f t="shared" si="2"/>
        <v>0</v>
      </c>
      <c r="S133" s="141">
        <v>0</v>
      </c>
      <c r="T133" s="142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3" t="s">
        <v>101</v>
      </c>
      <c r="AT133" s="143" t="s">
        <v>99</v>
      </c>
      <c r="AU133" s="143" t="s">
        <v>68</v>
      </c>
      <c r="AY133" s="14" t="s">
        <v>102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4" t="s">
        <v>76</v>
      </c>
      <c r="BK133" s="144">
        <f t="shared" si="9"/>
        <v>0</v>
      </c>
      <c r="BL133" s="14" t="s">
        <v>103</v>
      </c>
      <c r="BM133" s="143" t="s">
        <v>118</v>
      </c>
    </row>
    <row r="134" spans="1:65" s="2" customFormat="1" ht="16.5" customHeight="1">
      <c r="A134" s="29"/>
      <c r="B134" s="129"/>
      <c r="C134" s="130"/>
      <c r="D134" s="130"/>
      <c r="E134" s="131"/>
      <c r="F134" s="132"/>
      <c r="G134" s="133"/>
      <c r="H134" s="134"/>
      <c r="I134" s="136"/>
      <c r="J134" s="136"/>
      <c r="K134" s="137"/>
      <c r="L134" s="138"/>
      <c r="M134" s="139" t="s">
        <v>1</v>
      </c>
      <c r="N134" s="140" t="s">
        <v>34</v>
      </c>
      <c r="O134" s="58"/>
      <c r="P134" s="141">
        <f t="shared" si="1"/>
        <v>0</v>
      </c>
      <c r="Q134" s="141">
        <v>6.9999999999999994E-5</v>
      </c>
      <c r="R134" s="141">
        <f t="shared" si="2"/>
        <v>0</v>
      </c>
      <c r="S134" s="141">
        <v>0</v>
      </c>
      <c r="T134" s="142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3" t="s">
        <v>101</v>
      </c>
      <c r="AT134" s="143" t="s">
        <v>99</v>
      </c>
      <c r="AU134" s="143" t="s">
        <v>68</v>
      </c>
      <c r="AY134" s="14" t="s">
        <v>102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4" t="s">
        <v>76</v>
      </c>
      <c r="BK134" s="144">
        <f t="shared" si="9"/>
        <v>0</v>
      </c>
      <c r="BL134" s="14" t="s">
        <v>103</v>
      </c>
      <c r="BM134" s="143" t="s">
        <v>120</v>
      </c>
    </row>
    <row r="135" spans="1:65" s="2" customFormat="1" ht="16.5" customHeight="1">
      <c r="A135" s="29"/>
      <c r="B135" s="129"/>
      <c r="C135" s="130"/>
      <c r="D135" s="130"/>
      <c r="E135" s="131"/>
      <c r="F135" s="132"/>
      <c r="G135" s="133"/>
      <c r="H135" s="134"/>
      <c r="I135" s="136"/>
      <c r="J135" s="136"/>
      <c r="K135" s="137"/>
      <c r="L135" s="138"/>
      <c r="M135" s="139" t="s">
        <v>1</v>
      </c>
      <c r="N135" s="140" t="s">
        <v>34</v>
      </c>
      <c r="O135" s="58"/>
      <c r="P135" s="141">
        <f t="shared" si="1"/>
        <v>0</v>
      </c>
      <c r="Q135" s="141">
        <v>2.4000000000000001E-4</v>
      </c>
      <c r="R135" s="141">
        <f t="shared" si="2"/>
        <v>0</v>
      </c>
      <c r="S135" s="141">
        <v>0</v>
      </c>
      <c r="T135" s="142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3" t="s">
        <v>101</v>
      </c>
      <c r="AT135" s="143" t="s">
        <v>99</v>
      </c>
      <c r="AU135" s="143" t="s">
        <v>68</v>
      </c>
      <c r="AY135" s="14" t="s">
        <v>102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4" t="s">
        <v>76</v>
      </c>
      <c r="BK135" s="144">
        <f t="shared" si="9"/>
        <v>0</v>
      </c>
      <c r="BL135" s="14" t="s">
        <v>103</v>
      </c>
      <c r="BM135" s="143" t="s">
        <v>121</v>
      </c>
    </row>
    <row r="136" spans="1:65" s="2" customFormat="1" ht="16.5" customHeight="1">
      <c r="A136" s="29"/>
      <c r="B136" s="129"/>
      <c r="C136" s="130"/>
      <c r="D136" s="130"/>
      <c r="E136" s="131"/>
      <c r="F136" s="132"/>
      <c r="G136" s="133"/>
      <c r="H136" s="134"/>
      <c r="I136" s="136"/>
      <c r="J136" s="136"/>
      <c r="K136" s="137"/>
      <c r="L136" s="138"/>
      <c r="M136" s="139" t="s">
        <v>1</v>
      </c>
      <c r="N136" s="140" t="s">
        <v>34</v>
      </c>
      <c r="O136" s="58"/>
      <c r="P136" s="141">
        <f t="shared" si="1"/>
        <v>0</v>
      </c>
      <c r="Q136" s="141">
        <v>1.2E-4</v>
      </c>
      <c r="R136" s="141">
        <f t="shared" si="2"/>
        <v>0</v>
      </c>
      <c r="S136" s="141">
        <v>0</v>
      </c>
      <c r="T136" s="142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3" t="s">
        <v>101</v>
      </c>
      <c r="AT136" s="143" t="s">
        <v>99</v>
      </c>
      <c r="AU136" s="143" t="s">
        <v>68</v>
      </c>
      <c r="AY136" s="14" t="s">
        <v>102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4" t="s">
        <v>76</v>
      </c>
      <c r="BK136" s="144">
        <f t="shared" si="9"/>
        <v>0</v>
      </c>
      <c r="BL136" s="14" t="s">
        <v>103</v>
      </c>
      <c r="BM136" s="143" t="s">
        <v>122</v>
      </c>
    </row>
    <row r="137" spans="1:65" s="2" customFormat="1" ht="16.5" customHeight="1">
      <c r="A137" s="29"/>
      <c r="B137" s="129"/>
      <c r="C137" s="130"/>
      <c r="D137" s="130"/>
      <c r="E137" s="131"/>
      <c r="F137" s="132"/>
      <c r="G137" s="133"/>
      <c r="H137" s="134"/>
      <c r="I137" s="136"/>
      <c r="J137" s="136"/>
      <c r="K137" s="137"/>
      <c r="L137" s="138"/>
      <c r="M137" s="139" t="s">
        <v>1</v>
      </c>
      <c r="N137" s="140" t="s">
        <v>34</v>
      </c>
      <c r="O137" s="58"/>
      <c r="P137" s="141" t="e">
        <f>O137*#REF!</f>
        <v>#REF!</v>
      </c>
      <c r="Q137" s="141">
        <v>1.4999999999999999E-4</v>
      </c>
      <c r="R137" s="141" t="e">
        <f>Q137*#REF!</f>
        <v>#REF!</v>
      </c>
      <c r="S137" s="141">
        <v>0</v>
      </c>
      <c r="T137" s="142" t="e">
        <f>S137*#REF!</f>
        <v>#REF!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3" t="s">
        <v>101</v>
      </c>
      <c r="AT137" s="143" t="s">
        <v>99</v>
      </c>
      <c r="AU137" s="143" t="s">
        <v>68</v>
      </c>
      <c r="AY137" s="14" t="s">
        <v>102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4" t="s">
        <v>76</v>
      </c>
      <c r="BK137" s="144" t="e">
        <f>ROUND(#REF!*#REF!,2)</f>
        <v>#REF!</v>
      </c>
      <c r="BL137" s="14" t="s">
        <v>103</v>
      </c>
      <c r="BM137" s="143" t="s">
        <v>123</v>
      </c>
    </row>
    <row r="138" spans="1:65" s="2" customFormat="1" ht="16.5" customHeight="1">
      <c r="A138" s="190"/>
      <c r="B138" s="129"/>
      <c r="C138" s="130"/>
      <c r="D138" s="130"/>
      <c r="E138" s="131"/>
      <c r="F138" s="132"/>
      <c r="G138" s="133"/>
      <c r="H138" s="134"/>
      <c r="I138" s="136"/>
      <c r="J138" s="136"/>
      <c r="K138" s="137"/>
      <c r="L138" s="138"/>
      <c r="M138" s="139" t="s">
        <v>1</v>
      </c>
      <c r="N138" s="140" t="s">
        <v>34</v>
      </c>
      <c r="O138" s="58"/>
      <c r="P138" s="141" t="e">
        <f>O138*#REF!</f>
        <v>#REF!</v>
      </c>
      <c r="Q138" s="141">
        <v>2.0000000000000001E-4</v>
      </c>
      <c r="R138" s="141" t="e">
        <f>Q138*#REF!</f>
        <v>#REF!</v>
      </c>
      <c r="S138" s="141">
        <v>0</v>
      </c>
      <c r="T138" s="142" t="e">
        <f>S138*#REF!</f>
        <v>#REF!</v>
      </c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R138" s="143" t="s">
        <v>101</v>
      </c>
      <c r="AT138" s="143" t="s">
        <v>99</v>
      </c>
      <c r="AU138" s="143" t="s">
        <v>68</v>
      </c>
      <c r="AY138" s="14" t="s">
        <v>102</v>
      </c>
      <c r="BE138" s="144">
        <f t="shared" ref="BE138" si="20">IF(N138="základná",J138,0)</f>
        <v>0</v>
      </c>
      <c r="BF138" s="144">
        <f t="shared" ref="BF138" si="21">IF(N138="znížená",J138,0)</f>
        <v>0</v>
      </c>
      <c r="BG138" s="144">
        <f t="shared" ref="BG138" si="22">IF(N138="zákl. prenesená",J138,0)</f>
        <v>0</v>
      </c>
      <c r="BH138" s="144">
        <f t="shared" ref="BH138" si="23">IF(N138="zníž. prenesená",J138,0)</f>
        <v>0</v>
      </c>
      <c r="BI138" s="144">
        <f t="shared" ref="BI138" si="24">IF(N138="nulová",J138,0)</f>
        <v>0</v>
      </c>
      <c r="BJ138" s="14" t="s">
        <v>76</v>
      </c>
      <c r="BK138" s="144" t="e">
        <f>ROUND(#REF!*#REF!,2)</f>
        <v>#REF!</v>
      </c>
      <c r="BL138" s="14" t="s">
        <v>103</v>
      </c>
      <c r="BM138" s="143" t="s">
        <v>124</v>
      </c>
    </row>
    <row r="139" spans="1:65" s="2" customFormat="1" ht="16.5" customHeight="1">
      <c r="A139" s="29"/>
      <c r="B139" s="129"/>
      <c r="C139" s="130"/>
      <c r="D139" s="130"/>
      <c r="E139" s="131"/>
      <c r="F139" s="132"/>
      <c r="G139" s="133"/>
      <c r="H139" s="134"/>
      <c r="I139" s="136"/>
      <c r="J139" s="136"/>
      <c r="K139" s="137"/>
      <c r="L139" s="138"/>
      <c r="M139" s="139" t="s">
        <v>1</v>
      </c>
      <c r="N139" s="140" t="s">
        <v>34</v>
      </c>
      <c r="O139" s="58"/>
      <c r="P139" s="141" t="e">
        <f>O139*#REF!</f>
        <v>#REF!</v>
      </c>
      <c r="Q139" s="141">
        <v>2.0000000000000001E-4</v>
      </c>
      <c r="R139" s="141" t="e">
        <f>Q139*#REF!</f>
        <v>#REF!</v>
      </c>
      <c r="S139" s="141">
        <v>0</v>
      </c>
      <c r="T139" s="142" t="e">
        <f>S139*#REF!</f>
        <v>#REF!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3" t="s">
        <v>101</v>
      </c>
      <c r="AT139" s="143" t="s">
        <v>99</v>
      </c>
      <c r="AU139" s="143" t="s">
        <v>68</v>
      </c>
      <c r="AY139" s="14" t="s">
        <v>102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4" t="s">
        <v>76</v>
      </c>
      <c r="BK139" s="144" t="e">
        <f>ROUND(#REF!*#REF!,2)</f>
        <v>#REF!</v>
      </c>
      <c r="BL139" s="14" t="s">
        <v>103</v>
      </c>
      <c r="BM139" s="143" t="s">
        <v>124</v>
      </c>
    </row>
    <row r="140" spans="1:65" s="2" customFormat="1" ht="16.5" customHeight="1">
      <c r="A140" s="29"/>
      <c r="B140" s="129"/>
      <c r="C140" s="130"/>
      <c r="D140" s="130"/>
      <c r="E140" s="131"/>
      <c r="F140" s="132"/>
      <c r="G140" s="133"/>
      <c r="H140" s="134"/>
      <c r="I140" s="136"/>
      <c r="J140" s="136"/>
      <c r="K140" s="137"/>
      <c r="L140" s="138"/>
      <c r="M140" s="139" t="s">
        <v>1</v>
      </c>
      <c r="N140" s="140" t="s">
        <v>34</v>
      </c>
      <c r="O140" s="58"/>
      <c r="P140" s="141" t="e">
        <f>O140*#REF!</f>
        <v>#REF!</v>
      </c>
      <c r="Q140" s="141">
        <v>7.9000000000000001E-4</v>
      </c>
      <c r="R140" s="141" t="e">
        <f>Q140*#REF!</f>
        <v>#REF!</v>
      </c>
      <c r="S140" s="141">
        <v>0</v>
      </c>
      <c r="T140" s="142" t="e">
        <f>S140*#REF!</f>
        <v>#REF!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3" t="s">
        <v>101</v>
      </c>
      <c r="AT140" s="143" t="s">
        <v>99</v>
      </c>
      <c r="AU140" s="143" t="s">
        <v>68</v>
      </c>
      <c r="AY140" s="14" t="s">
        <v>102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4" t="s">
        <v>76</v>
      </c>
      <c r="BK140" s="144" t="e">
        <f>ROUND(#REF!*#REF!,2)</f>
        <v>#REF!</v>
      </c>
      <c r="BL140" s="14" t="s">
        <v>103</v>
      </c>
      <c r="BM140" s="143" t="s">
        <v>125</v>
      </c>
    </row>
    <row r="141" spans="1:65" s="2" customFormat="1" ht="16.5" customHeight="1">
      <c r="A141" s="188"/>
      <c r="B141" s="129"/>
      <c r="C141" s="130"/>
      <c r="D141" s="130"/>
      <c r="E141" s="131"/>
      <c r="F141" s="132"/>
      <c r="G141" s="133"/>
      <c r="H141" s="134"/>
      <c r="I141" s="136"/>
      <c r="J141" s="136"/>
      <c r="K141" s="137"/>
      <c r="L141" s="138"/>
      <c r="M141" s="139" t="s">
        <v>1</v>
      </c>
      <c r="N141" s="140" t="s">
        <v>34</v>
      </c>
      <c r="O141" s="58"/>
      <c r="P141" s="141" t="e">
        <f>O141*#REF!</f>
        <v>#REF!</v>
      </c>
      <c r="Q141" s="141">
        <v>7.9000000000000001E-4</v>
      </c>
      <c r="R141" s="141" t="e">
        <f>Q141*#REF!</f>
        <v>#REF!</v>
      </c>
      <c r="S141" s="141">
        <v>0</v>
      </c>
      <c r="T141" s="142" t="e">
        <f>S141*#REF!</f>
        <v>#REF!</v>
      </c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R141" s="143" t="s">
        <v>101</v>
      </c>
      <c r="AT141" s="143" t="s">
        <v>99</v>
      </c>
      <c r="AU141" s="143" t="s">
        <v>68</v>
      </c>
      <c r="AY141" s="14" t="s">
        <v>102</v>
      </c>
      <c r="BE141" s="144">
        <f t="shared" ref="BE141:BE164" si="25">IF(N141="základná",J141,0)</f>
        <v>0</v>
      </c>
      <c r="BF141" s="144">
        <f t="shared" ref="BF141:BF164" si="26">IF(N141="znížená",J141,0)</f>
        <v>0</v>
      </c>
      <c r="BG141" s="144">
        <f t="shared" ref="BG141:BG164" si="27">IF(N141="zákl. prenesená",J141,0)</f>
        <v>0</v>
      </c>
      <c r="BH141" s="144">
        <f t="shared" ref="BH141:BH164" si="28">IF(N141="zníž. prenesená",J141,0)</f>
        <v>0</v>
      </c>
      <c r="BI141" s="144">
        <f t="shared" ref="BI141:BI164" si="29">IF(N141="nulová",J141,0)</f>
        <v>0</v>
      </c>
      <c r="BJ141" s="14" t="s">
        <v>76</v>
      </c>
      <c r="BK141" s="144" t="e">
        <f>ROUND(#REF!*#REF!,2)</f>
        <v>#REF!</v>
      </c>
      <c r="BL141" s="14" t="s">
        <v>103</v>
      </c>
      <c r="BM141" s="143" t="s">
        <v>125</v>
      </c>
    </row>
    <row r="142" spans="1:65" s="2" customFormat="1" ht="16.5" customHeight="1">
      <c r="A142" s="188"/>
      <c r="B142" s="129"/>
      <c r="C142" s="130"/>
      <c r="D142" s="130"/>
      <c r="E142" s="131"/>
      <c r="F142" s="132"/>
      <c r="G142" s="133"/>
      <c r="H142" s="134"/>
      <c r="I142" s="136"/>
      <c r="J142" s="136"/>
      <c r="K142" s="137"/>
      <c r="L142" s="138"/>
      <c r="M142" s="139" t="s">
        <v>1</v>
      </c>
      <c r="N142" s="140" t="s">
        <v>34</v>
      </c>
      <c r="O142" s="58"/>
      <c r="P142" s="141">
        <f t="shared" ref="P142" si="30">O142*H142</f>
        <v>0</v>
      </c>
      <c r="Q142" s="141">
        <v>7.9000000000000001E-4</v>
      </c>
      <c r="R142" s="141">
        <f t="shared" ref="R142" si="31">Q142*H142</f>
        <v>0</v>
      </c>
      <c r="S142" s="141">
        <v>0</v>
      </c>
      <c r="T142" s="142">
        <f t="shared" ref="T142" si="32">S142*H142</f>
        <v>0</v>
      </c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R142" s="143" t="s">
        <v>101</v>
      </c>
      <c r="AT142" s="143" t="s">
        <v>99</v>
      </c>
      <c r="AU142" s="143" t="s">
        <v>68</v>
      </c>
      <c r="AY142" s="14" t="s">
        <v>102</v>
      </c>
      <c r="BE142" s="144">
        <f t="shared" si="25"/>
        <v>0</v>
      </c>
      <c r="BF142" s="144">
        <f t="shared" si="26"/>
        <v>0</v>
      </c>
      <c r="BG142" s="144">
        <f t="shared" si="27"/>
        <v>0</v>
      </c>
      <c r="BH142" s="144">
        <f t="shared" si="28"/>
        <v>0</v>
      </c>
      <c r="BI142" s="144">
        <f t="shared" si="29"/>
        <v>0</v>
      </c>
      <c r="BJ142" s="14" t="s">
        <v>76</v>
      </c>
      <c r="BK142" s="144">
        <f t="shared" ref="BK142" si="33">ROUND(I142*H142,2)</f>
        <v>0</v>
      </c>
      <c r="BL142" s="14" t="s">
        <v>103</v>
      </c>
      <c r="BM142" s="143" t="s">
        <v>125</v>
      </c>
    </row>
    <row r="143" spans="1:65" s="2" customFormat="1" ht="16.5" customHeight="1">
      <c r="A143" s="188"/>
      <c r="B143" s="129"/>
      <c r="C143" s="130"/>
      <c r="D143" s="130"/>
      <c r="E143" s="131"/>
      <c r="F143" s="132"/>
      <c r="G143" s="133"/>
      <c r="H143" s="134"/>
      <c r="I143" s="136"/>
      <c r="J143" s="136"/>
      <c r="K143" s="137"/>
      <c r="L143" s="138"/>
      <c r="M143" s="139" t="s">
        <v>1</v>
      </c>
      <c r="N143" s="140" t="s">
        <v>34</v>
      </c>
      <c r="O143" s="58"/>
      <c r="P143" s="141" t="e">
        <f>O143*#REF!</f>
        <v>#REF!</v>
      </c>
      <c r="Q143" s="141">
        <v>7.9000000000000001E-4</v>
      </c>
      <c r="R143" s="141" t="e">
        <f>Q143*#REF!</f>
        <v>#REF!</v>
      </c>
      <c r="S143" s="141">
        <v>0</v>
      </c>
      <c r="T143" s="142" t="e">
        <f>S143*#REF!</f>
        <v>#REF!</v>
      </c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R143" s="143" t="s">
        <v>101</v>
      </c>
      <c r="AT143" s="143" t="s">
        <v>99</v>
      </c>
      <c r="AU143" s="143" t="s">
        <v>68</v>
      </c>
      <c r="AY143" s="14" t="s">
        <v>102</v>
      </c>
      <c r="BE143" s="144">
        <f t="shared" si="25"/>
        <v>0</v>
      </c>
      <c r="BF143" s="144">
        <f t="shared" si="26"/>
        <v>0</v>
      </c>
      <c r="BG143" s="144">
        <f t="shared" si="27"/>
        <v>0</v>
      </c>
      <c r="BH143" s="144">
        <f t="shared" si="28"/>
        <v>0</v>
      </c>
      <c r="BI143" s="144">
        <f t="shared" si="29"/>
        <v>0</v>
      </c>
      <c r="BJ143" s="14" t="s">
        <v>76</v>
      </c>
      <c r="BK143" s="144" t="e">
        <f>ROUND(#REF!*#REF!,2)</f>
        <v>#REF!</v>
      </c>
      <c r="BL143" s="14" t="s">
        <v>103</v>
      </c>
      <c r="BM143" s="143" t="s">
        <v>125</v>
      </c>
    </row>
    <row r="144" spans="1:65" s="2" customFormat="1" ht="16.5" customHeight="1">
      <c r="A144" s="188"/>
      <c r="B144" s="129"/>
      <c r="C144" s="130"/>
      <c r="D144" s="130"/>
      <c r="E144" s="131"/>
      <c r="F144" s="132"/>
      <c r="G144" s="133"/>
      <c r="H144" s="134"/>
      <c r="I144" s="136"/>
      <c r="J144" s="136"/>
      <c r="K144" s="137"/>
      <c r="L144" s="138"/>
      <c r="M144" s="139" t="s">
        <v>1</v>
      </c>
      <c r="N144" s="140" t="s">
        <v>34</v>
      </c>
      <c r="O144" s="58"/>
      <c r="P144" s="141">
        <f t="shared" ref="P144:P149" si="34">O144*H144</f>
        <v>0</v>
      </c>
      <c r="Q144" s="141">
        <v>7.9000000000000001E-4</v>
      </c>
      <c r="R144" s="141">
        <f t="shared" ref="R144:R149" si="35">Q144*H144</f>
        <v>0</v>
      </c>
      <c r="S144" s="141">
        <v>0</v>
      </c>
      <c r="T144" s="142">
        <f t="shared" ref="T144:T149" si="36">S144*H144</f>
        <v>0</v>
      </c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R144" s="143" t="s">
        <v>101</v>
      </c>
      <c r="AT144" s="143" t="s">
        <v>99</v>
      </c>
      <c r="AU144" s="143" t="s">
        <v>68</v>
      </c>
      <c r="AY144" s="14" t="s">
        <v>102</v>
      </c>
      <c r="BE144" s="144">
        <f t="shared" ref="BE144:BE149" si="37">IF(N144="základná",J144,0)</f>
        <v>0</v>
      </c>
      <c r="BF144" s="144">
        <f t="shared" ref="BF144:BF149" si="38">IF(N144="znížená",J144,0)</f>
        <v>0</v>
      </c>
      <c r="BG144" s="144">
        <f t="shared" ref="BG144:BG149" si="39">IF(N144="zákl. prenesená",J144,0)</f>
        <v>0</v>
      </c>
      <c r="BH144" s="144">
        <f t="shared" ref="BH144:BH149" si="40">IF(N144="zníž. prenesená",J144,0)</f>
        <v>0</v>
      </c>
      <c r="BI144" s="144">
        <f t="shared" ref="BI144:BI149" si="41">IF(N144="nulová",J144,0)</f>
        <v>0</v>
      </c>
      <c r="BJ144" s="14" t="s">
        <v>76</v>
      </c>
      <c r="BK144" s="144">
        <f t="shared" ref="BK144:BK149" si="42">ROUND(I144*H144,2)</f>
        <v>0</v>
      </c>
      <c r="BL144" s="14" t="s">
        <v>103</v>
      </c>
      <c r="BM144" s="143" t="s">
        <v>125</v>
      </c>
    </row>
    <row r="145" spans="1:65" s="2" customFormat="1" ht="16.5" customHeight="1">
      <c r="A145" s="190"/>
      <c r="B145" s="129"/>
      <c r="C145" s="130"/>
      <c r="D145" s="130"/>
      <c r="E145" s="131"/>
      <c r="F145" s="132"/>
      <c r="G145" s="133"/>
      <c r="H145" s="134"/>
      <c r="I145" s="136"/>
      <c r="J145" s="136"/>
      <c r="K145" s="137"/>
      <c r="L145" s="138"/>
      <c r="M145" s="139" t="s">
        <v>1</v>
      </c>
      <c r="N145" s="140" t="s">
        <v>34</v>
      </c>
      <c r="O145" s="58"/>
      <c r="P145" s="141">
        <f t="shared" si="34"/>
        <v>0</v>
      </c>
      <c r="Q145" s="141">
        <v>7.9000000000000001E-4</v>
      </c>
      <c r="R145" s="141">
        <f t="shared" si="35"/>
        <v>0</v>
      </c>
      <c r="S145" s="141">
        <v>0</v>
      </c>
      <c r="T145" s="142">
        <f t="shared" si="36"/>
        <v>0</v>
      </c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  <c r="AR145" s="143" t="s">
        <v>101</v>
      </c>
      <c r="AT145" s="143" t="s">
        <v>99</v>
      </c>
      <c r="AU145" s="143" t="s">
        <v>68</v>
      </c>
      <c r="AY145" s="14" t="s">
        <v>102</v>
      </c>
      <c r="BE145" s="144">
        <f t="shared" si="37"/>
        <v>0</v>
      </c>
      <c r="BF145" s="144">
        <f t="shared" si="38"/>
        <v>0</v>
      </c>
      <c r="BG145" s="144">
        <f t="shared" si="39"/>
        <v>0</v>
      </c>
      <c r="BH145" s="144">
        <f t="shared" si="40"/>
        <v>0</v>
      </c>
      <c r="BI145" s="144">
        <f t="shared" si="41"/>
        <v>0</v>
      </c>
      <c r="BJ145" s="14" t="s">
        <v>76</v>
      </c>
      <c r="BK145" s="144">
        <f t="shared" si="42"/>
        <v>0</v>
      </c>
      <c r="BL145" s="14" t="s">
        <v>103</v>
      </c>
      <c r="BM145" s="143" t="s">
        <v>125</v>
      </c>
    </row>
    <row r="146" spans="1:65" s="2" customFormat="1" ht="16.5" customHeight="1">
      <c r="A146" s="188"/>
      <c r="B146" s="129"/>
      <c r="C146" s="130"/>
      <c r="D146" s="130"/>
      <c r="E146" s="131"/>
      <c r="F146" s="132"/>
      <c r="G146" s="133"/>
      <c r="H146" s="134"/>
      <c r="I146" s="136"/>
      <c r="J146" s="136"/>
      <c r="K146" s="137"/>
      <c r="L146" s="138"/>
      <c r="M146" s="139" t="s">
        <v>1</v>
      </c>
      <c r="N146" s="140" t="s">
        <v>34</v>
      </c>
      <c r="O146" s="58"/>
      <c r="P146" s="141">
        <f t="shared" ref="P146:P148" si="43">O146*H146</f>
        <v>0</v>
      </c>
      <c r="Q146" s="141">
        <v>7.9000000000000001E-4</v>
      </c>
      <c r="R146" s="141">
        <f t="shared" ref="R146:R148" si="44">Q146*H146</f>
        <v>0</v>
      </c>
      <c r="S146" s="141">
        <v>0</v>
      </c>
      <c r="T146" s="142">
        <f t="shared" ref="T146:T148" si="45">S146*H146</f>
        <v>0</v>
      </c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R146" s="143" t="s">
        <v>101</v>
      </c>
      <c r="AT146" s="143" t="s">
        <v>99</v>
      </c>
      <c r="AU146" s="143" t="s">
        <v>68</v>
      </c>
      <c r="AY146" s="14" t="s">
        <v>102</v>
      </c>
      <c r="BE146" s="144">
        <f t="shared" ref="BE146:BE148" si="46">IF(N146="základná",J146,0)</f>
        <v>0</v>
      </c>
      <c r="BF146" s="144">
        <f t="shared" ref="BF146:BF148" si="47">IF(N146="znížená",J146,0)</f>
        <v>0</v>
      </c>
      <c r="BG146" s="144">
        <f t="shared" ref="BG146:BG148" si="48">IF(N146="zákl. prenesená",J146,0)</f>
        <v>0</v>
      </c>
      <c r="BH146" s="144">
        <f t="shared" ref="BH146:BH148" si="49">IF(N146="zníž. prenesená",J146,0)</f>
        <v>0</v>
      </c>
      <c r="BI146" s="144">
        <f t="shared" ref="BI146:BI148" si="50">IF(N146="nulová",J146,0)</f>
        <v>0</v>
      </c>
      <c r="BJ146" s="14" t="s">
        <v>76</v>
      </c>
      <c r="BK146" s="144">
        <f t="shared" ref="BK146:BK148" si="51">ROUND(I146*H146,2)</f>
        <v>0</v>
      </c>
      <c r="BL146" s="14" t="s">
        <v>103</v>
      </c>
      <c r="BM146" s="143" t="s">
        <v>125</v>
      </c>
    </row>
    <row r="147" spans="1:65" s="2" customFormat="1" ht="16.5" customHeight="1">
      <c r="A147" s="190"/>
      <c r="B147" s="129"/>
      <c r="C147" s="130"/>
      <c r="D147" s="130"/>
      <c r="E147" s="131"/>
      <c r="F147" s="132"/>
      <c r="G147" s="133"/>
      <c r="H147" s="134"/>
      <c r="I147" s="136"/>
      <c r="J147" s="136"/>
      <c r="K147" s="137"/>
      <c r="L147" s="138"/>
      <c r="M147" s="139" t="s">
        <v>1</v>
      </c>
      <c r="N147" s="140" t="s">
        <v>34</v>
      </c>
      <c r="O147" s="58"/>
      <c r="P147" s="141">
        <f t="shared" ref="P147" si="52">O147*H147</f>
        <v>0</v>
      </c>
      <c r="Q147" s="141">
        <v>7.9000000000000001E-4</v>
      </c>
      <c r="R147" s="141">
        <f t="shared" ref="R147" si="53">Q147*H147</f>
        <v>0</v>
      </c>
      <c r="S147" s="141">
        <v>0</v>
      </c>
      <c r="T147" s="142">
        <f t="shared" ref="T147" si="54">S147*H147</f>
        <v>0</v>
      </c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R147" s="143" t="s">
        <v>101</v>
      </c>
      <c r="AT147" s="143" t="s">
        <v>99</v>
      </c>
      <c r="AU147" s="143" t="s">
        <v>68</v>
      </c>
      <c r="AY147" s="14" t="s">
        <v>102</v>
      </c>
      <c r="BE147" s="144">
        <f t="shared" ref="BE147" si="55">IF(N147="základná",J147,0)</f>
        <v>0</v>
      </c>
      <c r="BF147" s="144">
        <f t="shared" ref="BF147" si="56">IF(N147="znížená",J147,0)</f>
        <v>0</v>
      </c>
      <c r="BG147" s="144">
        <f t="shared" ref="BG147" si="57">IF(N147="zákl. prenesená",J147,0)</f>
        <v>0</v>
      </c>
      <c r="BH147" s="144">
        <f t="shared" ref="BH147" si="58">IF(N147="zníž. prenesená",J147,0)</f>
        <v>0</v>
      </c>
      <c r="BI147" s="144">
        <f t="shared" ref="BI147" si="59">IF(N147="nulová",J147,0)</f>
        <v>0</v>
      </c>
      <c r="BJ147" s="14" t="s">
        <v>76</v>
      </c>
      <c r="BK147" s="144">
        <f t="shared" ref="BK147" si="60">ROUND(I147*H147,2)</f>
        <v>0</v>
      </c>
      <c r="BL147" s="14" t="s">
        <v>103</v>
      </c>
      <c r="BM147" s="143" t="s">
        <v>125</v>
      </c>
    </row>
    <row r="148" spans="1:65" s="2" customFormat="1" ht="16.5" customHeight="1">
      <c r="A148" s="188"/>
      <c r="B148" s="129"/>
      <c r="C148" s="130"/>
      <c r="D148" s="130"/>
      <c r="E148" s="131"/>
      <c r="F148" s="132"/>
      <c r="G148" s="133"/>
      <c r="H148" s="134"/>
      <c r="I148" s="136"/>
      <c r="J148" s="136"/>
      <c r="K148" s="137"/>
      <c r="L148" s="138"/>
      <c r="M148" s="139" t="s">
        <v>1</v>
      </c>
      <c r="N148" s="140" t="s">
        <v>34</v>
      </c>
      <c r="O148" s="58"/>
      <c r="P148" s="141">
        <f t="shared" si="43"/>
        <v>0</v>
      </c>
      <c r="Q148" s="141">
        <v>7.9000000000000001E-4</v>
      </c>
      <c r="R148" s="141">
        <f t="shared" si="44"/>
        <v>0</v>
      </c>
      <c r="S148" s="141">
        <v>0</v>
      </c>
      <c r="T148" s="142">
        <f t="shared" si="45"/>
        <v>0</v>
      </c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R148" s="143" t="s">
        <v>101</v>
      </c>
      <c r="AT148" s="143" t="s">
        <v>99</v>
      </c>
      <c r="AU148" s="143" t="s">
        <v>68</v>
      </c>
      <c r="AY148" s="14" t="s">
        <v>102</v>
      </c>
      <c r="BE148" s="144">
        <f t="shared" si="46"/>
        <v>0</v>
      </c>
      <c r="BF148" s="144">
        <f t="shared" si="47"/>
        <v>0</v>
      </c>
      <c r="BG148" s="144">
        <f t="shared" si="48"/>
        <v>0</v>
      </c>
      <c r="BH148" s="144">
        <f t="shared" si="49"/>
        <v>0</v>
      </c>
      <c r="BI148" s="144">
        <f t="shared" si="50"/>
        <v>0</v>
      </c>
      <c r="BJ148" s="14" t="s">
        <v>76</v>
      </c>
      <c r="BK148" s="144">
        <f t="shared" si="51"/>
        <v>0</v>
      </c>
      <c r="BL148" s="14" t="s">
        <v>103</v>
      </c>
      <c r="BM148" s="143" t="s">
        <v>125</v>
      </c>
    </row>
    <row r="149" spans="1:65" s="2" customFormat="1" ht="16.5" customHeight="1">
      <c r="A149" s="188"/>
      <c r="B149" s="129"/>
      <c r="C149" s="130"/>
      <c r="D149" s="130"/>
      <c r="E149" s="131"/>
      <c r="F149" s="132"/>
      <c r="G149" s="133"/>
      <c r="H149" s="134"/>
      <c r="I149" s="136"/>
      <c r="J149" s="136"/>
      <c r="K149" s="137"/>
      <c r="L149" s="138"/>
      <c r="M149" s="139" t="s">
        <v>1</v>
      </c>
      <c r="N149" s="140" t="s">
        <v>34</v>
      </c>
      <c r="O149" s="58"/>
      <c r="P149" s="141">
        <f t="shared" si="34"/>
        <v>0</v>
      </c>
      <c r="Q149" s="141">
        <v>7.9000000000000001E-4</v>
      </c>
      <c r="R149" s="141">
        <f t="shared" si="35"/>
        <v>0</v>
      </c>
      <c r="S149" s="141">
        <v>0</v>
      </c>
      <c r="T149" s="142">
        <f t="shared" si="36"/>
        <v>0</v>
      </c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R149" s="143" t="s">
        <v>101</v>
      </c>
      <c r="AT149" s="143" t="s">
        <v>99</v>
      </c>
      <c r="AU149" s="143" t="s">
        <v>68</v>
      </c>
      <c r="AY149" s="14" t="s">
        <v>102</v>
      </c>
      <c r="BE149" s="144">
        <f t="shared" si="37"/>
        <v>0</v>
      </c>
      <c r="BF149" s="144">
        <f t="shared" si="38"/>
        <v>0</v>
      </c>
      <c r="BG149" s="144">
        <f t="shared" si="39"/>
        <v>0</v>
      </c>
      <c r="BH149" s="144">
        <f t="shared" si="40"/>
        <v>0</v>
      </c>
      <c r="BI149" s="144">
        <f t="shared" si="41"/>
        <v>0</v>
      </c>
      <c r="BJ149" s="14" t="s">
        <v>76</v>
      </c>
      <c r="BK149" s="144">
        <f t="shared" si="42"/>
        <v>0</v>
      </c>
      <c r="BL149" s="14" t="s">
        <v>103</v>
      </c>
      <c r="BM149" s="143" t="s">
        <v>125</v>
      </c>
    </row>
    <row r="150" spans="1:65" s="2" customFormat="1" ht="16.5" customHeight="1">
      <c r="A150" s="188"/>
      <c r="B150" s="129"/>
      <c r="C150" s="130"/>
      <c r="D150" s="130"/>
      <c r="E150" s="131"/>
      <c r="F150" s="132"/>
      <c r="G150" s="133"/>
      <c r="H150" s="134"/>
      <c r="I150" s="136"/>
      <c r="J150" s="136"/>
      <c r="K150" s="137"/>
      <c r="L150" s="138"/>
      <c r="M150" s="139" t="s">
        <v>1</v>
      </c>
      <c r="N150" s="140" t="s">
        <v>34</v>
      </c>
      <c r="O150" s="58"/>
      <c r="P150" s="141">
        <f t="shared" ref="P150:P157" si="61">O150*H150</f>
        <v>0</v>
      </c>
      <c r="Q150" s="141">
        <v>7.9000000000000001E-4</v>
      </c>
      <c r="R150" s="141">
        <f t="shared" ref="R150:R157" si="62">Q150*H150</f>
        <v>0</v>
      </c>
      <c r="S150" s="141">
        <v>0</v>
      </c>
      <c r="T150" s="142">
        <f t="shared" ref="T150:T157" si="63">S150*H150</f>
        <v>0</v>
      </c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R150" s="143" t="s">
        <v>101</v>
      </c>
      <c r="AT150" s="143" t="s">
        <v>99</v>
      </c>
      <c r="AU150" s="143" t="s">
        <v>68</v>
      </c>
      <c r="AY150" s="14" t="s">
        <v>102</v>
      </c>
      <c r="BE150" s="144">
        <f t="shared" ref="BE150:BE162" si="64">IF(N150="základná",J150,0)</f>
        <v>0</v>
      </c>
      <c r="BF150" s="144">
        <f t="shared" ref="BF150:BF162" si="65">IF(N150="znížená",J150,0)</f>
        <v>0</v>
      </c>
      <c r="BG150" s="144">
        <f t="shared" ref="BG150:BG162" si="66">IF(N150="zákl. prenesená",J150,0)</f>
        <v>0</v>
      </c>
      <c r="BH150" s="144">
        <f t="shared" ref="BH150:BH162" si="67">IF(N150="zníž. prenesená",J150,0)</f>
        <v>0</v>
      </c>
      <c r="BI150" s="144">
        <f t="shared" ref="BI150:BI162" si="68">IF(N150="nulová",J150,0)</f>
        <v>0</v>
      </c>
      <c r="BJ150" s="14" t="s">
        <v>76</v>
      </c>
      <c r="BK150" s="144">
        <f t="shared" ref="BK150:BK157" si="69">ROUND(I150*H150,2)</f>
        <v>0</v>
      </c>
      <c r="BL150" s="14" t="s">
        <v>103</v>
      </c>
      <c r="BM150" s="143" t="s">
        <v>125</v>
      </c>
    </row>
    <row r="151" spans="1:65" s="2" customFormat="1" ht="16.5" customHeight="1">
      <c r="A151" s="188"/>
      <c r="B151" s="129"/>
      <c r="C151" s="130"/>
      <c r="D151" s="130"/>
      <c r="E151" s="131"/>
      <c r="F151" s="132"/>
      <c r="G151" s="133"/>
      <c r="H151" s="134"/>
      <c r="I151" s="136"/>
      <c r="J151" s="136"/>
      <c r="K151" s="137"/>
      <c r="L151" s="138"/>
      <c r="M151" s="139" t="s">
        <v>1</v>
      </c>
      <c r="N151" s="140" t="s">
        <v>34</v>
      </c>
      <c r="O151" s="58"/>
      <c r="P151" s="141">
        <f>O151*H137</f>
        <v>0</v>
      </c>
      <c r="Q151" s="141">
        <v>7.9000000000000001E-4</v>
      </c>
      <c r="R151" s="141">
        <f>Q151*H137</f>
        <v>0</v>
      </c>
      <c r="S151" s="141">
        <v>0</v>
      </c>
      <c r="T151" s="142">
        <f>S151*H137</f>
        <v>0</v>
      </c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R151" s="143" t="s">
        <v>101</v>
      </c>
      <c r="AT151" s="143" t="s">
        <v>99</v>
      </c>
      <c r="AU151" s="143" t="s">
        <v>68</v>
      </c>
      <c r="AY151" s="14" t="s">
        <v>102</v>
      </c>
      <c r="BE151" s="144">
        <f t="shared" ref="BE151" si="70">IF(N151="základná",J151,0)</f>
        <v>0</v>
      </c>
      <c r="BF151" s="144">
        <f t="shared" ref="BF151" si="71">IF(N151="znížená",J151,0)</f>
        <v>0</v>
      </c>
      <c r="BG151" s="144">
        <f t="shared" ref="BG151" si="72">IF(N151="zákl. prenesená",J151,0)</f>
        <v>0</v>
      </c>
      <c r="BH151" s="144">
        <f t="shared" ref="BH151" si="73">IF(N151="zníž. prenesená",J151,0)</f>
        <v>0</v>
      </c>
      <c r="BI151" s="144">
        <f t="shared" ref="BI151" si="74">IF(N151="nulová",J151,0)</f>
        <v>0</v>
      </c>
      <c r="BJ151" s="14" t="s">
        <v>76</v>
      </c>
      <c r="BK151" s="144">
        <f>ROUND(I137*H137,2)</f>
        <v>0</v>
      </c>
      <c r="BL151" s="14" t="s">
        <v>103</v>
      </c>
      <c r="BM151" s="143" t="s">
        <v>125</v>
      </c>
    </row>
    <row r="152" spans="1:65" s="2" customFormat="1" ht="16.5" customHeight="1">
      <c r="A152" s="188"/>
      <c r="B152" s="129"/>
      <c r="C152" s="130"/>
      <c r="D152" s="130"/>
      <c r="E152" s="131"/>
      <c r="F152" s="132"/>
      <c r="G152" s="133"/>
      <c r="H152" s="134"/>
      <c r="I152" s="136"/>
      <c r="J152" s="136"/>
      <c r="K152" s="137"/>
      <c r="L152" s="138"/>
      <c r="M152" s="139" t="s">
        <v>1</v>
      </c>
      <c r="N152" s="140" t="s">
        <v>34</v>
      </c>
      <c r="O152" s="58"/>
      <c r="P152" s="141" t="e">
        <f>O152*#REF!</f>
        <v>#REF!</v>
      </c>
      <c r="Q152" s="141">
        <v>7.9000000000000001E-4</v>
      </c>
      <c r="R152" s="141" t="e">
        <f>Q152*#REF!</f>
        <v>#REF!</v>
      </c>
      <c r="S152" s="141">
        <v>0</v>
      </c>
      <c r="T152" s="142" t="e">
        <f>S152*#REF!</f>
        <v>#REF!</v>
      </c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R152" s="143" t="s">
        <v>101</v>
      </c>
      <c r="AT152" s="143" t="s">
        <v>99</v>
      </c>
      <c r="AU152" s="143" t="s">
        <v>68</v>
      </c>
      <c r="AY152" s="14" t="s">
        <v>102</v>
      </c>
      <c r="BE152" s="144">
        <f t="shared" si="64"/>
        <v>0</v>
      </c>
      <c r="BF152" s="144">
        <f t="shared" si="65"/>
        <v>0</v>
      </c>
      <c r="BG152" s="144">
        <f t="shared" si="66"/>
        <v>0</v>
      </c>
      <c r="BH152" s="144">
        <f t="shared" si="67"/>
        <v>0</v>
      </c>
      <c r="BI152" s="144">
        <f t="shared" si="68"/>
        <v>0</v>
      </c>
      <c r="BJ152" s="14" t="s">
        <v>76</v>
      </c>
      <c r="BK152" s="144" t="e">
        <f>ROUND(#REF!*#REF!,2)</f>
        <v>#REF!</v>
      </c>
      <c r="BL152" s="14" t="s">
        <v>103</v>
      </c>
      <c r="BM152" s="143" t="s">
        <v>125</v>
      </c>
    </row>
    <row r="153" spans="1:65" s="2" customFormat="1" ht="16.5" customHeight="1">
      <c r="A153" s="188"/>
      <c r="B153" s="129"/>
      <c r="C153" s="130"/>
      <c r="D153" s="130"/>
      <c r="E153" s="131"/>
      <c r="F153" s="132"/>
      <c r="G153" s="133"/>
      <c r="H153" s="134"/>
      <c r="I153" s="136"/>
      <c r="J153" s="136"/>
      <c r="K153" s="137"/>
      <c r="L153" s="138"/>
      <c r="M153" s="139" t="s">
        <v>1</v>
      </c>
      <c r="N153" s="140" t="s">
        <v>34</v>
      </c>
      <c r="O153" s="58"/>
      <c r="P153" s="141">
        <f t="shared" ref="P153:P154" si="75">O153*H153</f>
        <v>0</v>
      </c>
      <c r="Q153" s="141">
        <v>7.9000000000000001E-4</v>
      </c>
      <c r="R153" s="141">
        <f t="shared" ref="R153:R154" si="76">Q153*H153</f>
        <v>0</v>
      </c>
      <c r="S153" s="141">
        <v>0</v>
      </c>
      <c r="T153" s="142">
        <f t="shared" ref="T153:T154" si="77">S153*H153</f>
        <v>0</v>
      </c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R153" s="143" t="s">
        <v>101</v>
      </c>
      <c r="AT153" s="143" t="s">
        <v>99</v>
      </c>
      <c r="AU153" s="143" t="s">
        <v>68</v>
      </c>
      <c r="AY153" s="14" t="s">
        <v>102</v>
      </c>
      <c r="BE153" s="144">
        <f t="shared" ref="BE153:BE154" si="78">IF(N153="základná",J153,0)</f>
        <v>0</v>
      </c>
      <c r="BF153" s="144">
        <f t="shared" ref="BF153:BF154" si="79">IF(N153="znížená",J153,0)</f>
        <v>0</v>
      </c>
      <c r="BG153" s="144">
        <f t="shared" ref="BG153:BG154" si="80">IF(N153="zákl. prenesená",J153,0)</f>
        <v>0</v>
      </c>
      <c r="BH153" s="144">
        <f t="shared" ref="BH153:BH154" si="81">IF(N153="zníž. prenesená",J153,0)</f>
        <v>0</v>
      </c>
      <c r="BI153" s="144">
        <f t="shared" ref="BI153:BI154" si="82">IF(N153="nulová",J153,0)</f>
        <v>0</v>
      </c>
      <c r="BJ153" s="14" t="s">
        <v>76</v>
      </c>
      <c r="BK153" s="144">
        <f t="shared" ref="BK153:BK154" si="83">ROUND(I153*H153,2)</f>
        <v>0</v>
      </c>
      <c r="BL153" s="14" t="s">
        <v>103</v>
      </c>
      <c r="BM153" s="143" t="s">
        <v>125</v>
      </c>
    </row>
    <row r="154" spans="1:65" s="2" customFormat="1" ht="16.5" customHeight="1">
      <c r="A154" s="188"/>
      <c r="B154" s="129"/>
      <c r="C154" s="130"/>
      <c r="D154" s="130"/>
      <c r="E154" s="131"/>
      <c r="F154" s="132"/>
      <c r="G154" s="133"/>
      <c r="H154" s="134"/>
      <c r="I154" s="136"/>
      <c r="J154" s="136"/>
      <c r="K154" s="137"/>
      <c r="L154" s="138"/>
      <c r="M154" s="139" t="s">
        <v>1</v>
      </c>
      <c r="N154" s="140" t="s">
        <v>34</v>
      </c>
      <c r="O154" s="58"/>
      <c r="P154" s="141">
        <f t="shared" si="75"/>
        <v>0</v>
      </c>
      <c r="Q154" s="141">
        <v>7.9000000000000001E-4</v>
      </c>
      <c r="R154" s="141">
        <f t="shared" si="76"/>
        <v>0</v>
      </c>
      <c r="S154" s="141">
        <v>0</v>
      </c>
      <c r="T154" s="142">
        <f t="shared" si="77"/>
        <v>0</v>
      </c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R154" s="143" t="s">
        <v>101</v>
      </c>
      <c r="AT154" s="143" t="s">
        <v>99</v>
      </c>
      <c r="AU154" s="143" t="s">
        <v>68</v>
      </c>
      <c r="AY154" s="14" t="s">
        <v>102</v>
      </c>
      <c r="BE154" s="144">
        <f t="shared" si="78"/>
        <v>0</v>
      </c>
      <c r="BF154" s="144">
        <f t="shared" si="79"/>
        <v>0</v>
      </c>
      <c r="BG154" s="144">
        <f t="shared" si="80"/>
        <v>0</v>
      </c>
      <c r="BH154" s="144">
        <f t="shared" si="81"/>
        <v>0</v>
      </c>
      <c r="BI154" s="144">
        <f t="shared" si="82"/>
        <v>0</v>
      </c>
      <c r="BJ154" s="14" t="s">
        <v>76</v>
      </c>
      <c r="BK154" s="144">
        <f t="shared" si="83"/>
        <v>0</v>
      </c>
      <c r="BL154" s="14" t="s">
        <v>103</v>
      </c>
      <c r="BM154" s="143" t="s">
        <v>125</v>
      </c>
    </row>
    <row r="155" spans="1:65" s="2" customFormat="1" ht="16.5" customHeight="1">
      <c r="A155" s="188"/>
      <c r="B155" s="129"/>
      <c r="C155" s="130"/>
      <c r="D155" s="130"/>
      <c r="E155" s="131"/>
      <c r="F155" s="132"/>
      <c r="G155" s="133"/>
      <c r="H155" s="134"/>
      <c r="I155" s="136"/>
      <c r="J155" s="136"/>
      <c r="K155" s="137"/>
      <c r="L155" s="138"/>
      <c r="M155" s="139" t="s">
        <v>1</v>
      </c>
      <c r="N155" s="140" t="s">
        <v>34</v>
      </c>
      <c r="O155" s="58"/>
      <c r="P155" s="141">
        <f t="shared" si="61"/>
        <v>0</v>
      </c>
      <c r="Q155" s="141">
        <v>7.9000000000000001E-4</v>
      </c>
      <c r="R155" s="141">
        <f t="shared" si="62"/>
        <v>0</v>
      </c>
      <c r="S155" s="141">
        <v>0</v>
      </c>
      <c r="T155" s="142">
        <f t="shared" si="63"/>
        <v>0</v>
      </c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R155" s="143" t="s">
        <v>101</v>
      </c>
      <c r="AT155" s="143" t="s">
        <v>99</v>
      </c>
      <c r="AU155" s="143" t="s">
        <v>68</v>
      </c>
      <c r="AY155" s="14" t="s">
        <v>102</v>
      </c>
      <c r="BE155" s="144">
        <f t="shared" si="64"/>
        <v>0</v>
      </c>
      <c r="BF155" s="144">
        <f t="shared" si="65"/>
        <v>0</v>
      </c>
      <c r="BG155" s="144">
        <f t="shared" si="66"/>
        <v>0</v>
      </c>
      <c r="BH155" s="144">
        <f t="shared" si="67"/>
        <v>0</v>
      </c>
      <c r="BI155" s="144">
        <f t="shared" si="68"/>
        <v>0</v>
      </c>
      <c r="BJ155" s="14" t="s">
        <v>76</v>
      </c>
      <c r="BK155" s="144">
        <f t="shared" si="69"/>
        <v>0</v>
      </c>
      <c r="BL155" s="14" t="s">
        <v>103</v>
      </c>
      <c r="BM155" s="143" t="s">
        <v>125</v>
      </c>
    </row>
    <row r="156" spans="1:65" s="2" customFormat="1" ht="16.5" customHeight="1">
      <c r="A156" s="188"/>
      <c r="B156" s="129"/>
      <c r="C156" s="130"/>
      <c r="D156" s="130"/>
      <c r="E156" s="131"/>
      <c r="F156" s="132"/>
      <c r="G156" s="133"/>
      <c r="H156" s="134"/>
      <c r="I156" s="136"/>
      <c r="J156" s="136"/>
      <c r="K156" s="137"/>
      <c r="L156" s="138"/>
      <c r="M156" s="139" t="s">
        <v>1</v>
      </c>
      <c r="N156" s="140" t="s">
        <v>34</v>
      </c>
      <c r="O156" s="58"/>
      <c r="P156" s="141">
        <f t="shared" si="61"/>
        <v>0</v>
      </c>
      <c r="Q156" s="141">
        <v>7.9000000000000001E-4</v>
      </c>
      <c r="R156" s="141">
        <f t="shared" si="62"/>
        <v>0</v>
      </c>
      <c r="S156" s="141">
        <v>0</v>
      </c>
      <c r="T156" s="142">
        <f t="shared" si="63"/>
        <v>0</v>
      </c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R156" s="143" t="s">
        <v>101</v>
      </c>
      <c r="AT156" s="143" t="s">
        <v>99</v>
      </c>
      <c r="AU156" s="143" t="s">
        <v>68</v>
      </c>
      <c r="AY156" s="14" t="s">
        <v>102</v>
      </c>
      <c r="BE156" s="144">
        <f t="shared" si="64"/>
        <v>0</v>
      </c>
      <c r="BF156" s="144">
        <f t="shared" si="65"/>
        <v>0</v>
      </c>
      <c r="BG156" s="144">
        <f t="shared" si="66"/>
        <v>0</v>
      </c>
      <c r="BH156" s="144">
        <f t="shared" si="67"/>
        <v>0</v>
      </c>
      <c r="BI156" s="144">
        <f t="shared" si="68"/>
        <v>0</v>
      </c>
      <c r="BJ156" s="14" t="s">
        <v>76</v>
      </c>
      <c r="BK156" s="144">
        <f t="shared" si="69"/>
        <v>0</v>
      </c>
      <c r="BL156" s="14" t="s">
        <v>103</v>
      </c>
      <c r="BM156" s="143" t="s">
        <v>125</v>
      </c>
    </row>
    <row r="157" spans="1:65" s="2" customFormat="1" ht="16.5" customHeight="1">
      <c r="A157" s="188"/>
      <c r="B157" s="129"/>
      <c r="C157" s="130"/>
      <c r="D157" s="130"/>
      <c r="E157" s="131"/>
      <c r="F157" s="132"/>
      <c r="G157" s="133"/>
      <c r="H157" s="134"/>
      <c r="I157" s="136"/>
      <c r="J157" s="136"/>
      <c r="K157" s="137"/>
      <c r="L157" s="138"/>
      <c r="M157" s="139" t="s">
        <v>1</v>
      </c>
      <c r="N157" s="140" t="s">
        <v>34</v>
      </c>
      <c r="O157" s="58"/>
      <c r="P157" s="141">
        <f t="shared" si="61"/>
        <v>0</v>
      </c>
      <c r="Q157" s="141">
        <v>7.9000000000000001E-4</v>
      </c>
      <c r="R157" s="141">
        <f t="shared" si="62"/>
        <v>0</v>
      </c>
      <c r="S157" s="141">
        <v>0</v>
      </c>
      <c r="T157" s="142">
        <f t="shared" si="63"/>
        <v>0</v>
      </c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R157" s="143" t="s">
        <v>101</v>
      </c>
      <c r="AT157" s="143" t="s">
        <v>99</v>
      </c>
      <c r="AU157" s="143" t="s">
        <v>68</v>
      </c>
      <c r="AY157" s="14" t="s">
        <v>102</v>
      </c>
      <c r="BE157" s="144">
        <f t="shared" si="64"/>
        <v>0</v>
      </c>
      <c r="BF157" s="144">
        <f t="shared" si="65"/>
        <v>0</v>
      </c>
      <c r="BG157" s="144">
        <f t="shared" si="66"/>
        <v>0</v>
      </c>
      <c r="BH157" s="144">
        <f t="shared" si="67"/>
        <v>0</v>
      </c>
      <c r="BI157" s="144">
        <f t="shared" si="68"/>
        <v>0</v>
      </c>
      <c r="BJ157" s="14" t="s">
        <v>76</v>
      </c>
      <c r="BK157" s="144">
        <f t="shared" si="69"/>
        <v>0</v>
      </c>
      <c r="BL157" s="14" t="s">
        <v>103</v>
      </c>
      <c r="BM157" s="143" t="s">
        <v>125</v>
      </c>
    </row>
    <row r="158" spans="1:65" s="2" customFormat="1" ht="16.5" customHeight="1">
      <c r="A158" s="188"/>
      <c r="B158" s="129"/>
      <c r="C158" s="130"/>
      <c r="D158" s="130"/>
      <c r="E158" s="131"/>
      <c r="F158" s="132"/>
      <c r="G158" s="133"/>
      <c r="H158" s="134"/>
      <c r="I158" s="136"/>
      <c r="J158" s="136"/>
      <c r="K158" s="137"/>
      <c r="L158" s="138"/>
      <c r="M158" s="139" t="s">
        <v>1</v>
      </c>
      <c r="N158" s="140" t="s">
        <v>34</v>
      </c>
      <c r="O158" s="58"/>
      <c r="P158" s="141">
        <f t="shared" ref="P158:P159" si="84">O158*H158</f>
        <v>0</v>
      </c>
      <c r="Q158" s="141">
        <v>7.9000000000000001E-4</v>
      </c>
      <c r="R158" s="141">
        <f t="shared" ref="R158:R159" si="85">Q158*H158</f>
        <v>0</v>
      </c>
      <c r="S158" s="141">
        <v>0</v>
      </c>
      <c r="T158" s="142">
        <f t="shared" ref="T158:T159" si="86">S158*H158</f>
        <v>0</v>
      </c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R158" s="143" t="s">
        <v>101</v>
      </c>
      <c r="AT158" s="143" t="s">
        <v>99</v>
      </c>
      <c r="AU158" s="143" t="s">
        <v>68</v>
      </c>
      <c r="AY158" s="14" t="s">
        <v>102</v>
      </c>
      <c r="BE158" s="144">
        <f t="shared" ref="BE158:BE159" si="87">IF(N158="základná",J158,0)</f>
        <v>0</v>
      </c>
      <c r="BF158" s="144">
        <f t="shared" ref="BF158:BF159" si="88">IF(N158="znížená",J158,0)</f>
        <v>0</v>
      </c>
      <c r="BG158" s="144">
        <f t="shared" ref="BG158:BG159" si="89">IF(N158="zákl. prenesená",J158,0)</f>
        <v>0</v>
      </c>
      <c r="BH158" s="144">
        <f t="shared" ref="BH158:BH159" si="90">IF(N158="zníž. prenesená",J158,0)</f>
        <v>0</v>
      </c>
      <c r="BI158" s="144">
        <f t="shared" ref="BI158:BI159" si="91">IF(N158="nulová",J158,0)</f>
        <v>0</v>
      </c>
      <c r="BJ158" s="14" t="s">
        <v>76</v>
      </c>
      <c r="BK158" s="144">
        <f t="shared" ref="BK158:BK159" si="92">ROUND(I158*H158,2)</f>
        <v>0</v>
      </c>
      <c r="BL158" s="14" t="s">
        <v>103</v>
      </c>
      <c r="BM158" s="143" t="s">
        <v>125</v>
      </c>
    </row>
    <row r="159" spans="1:65" s="2" customFormat="1" ht="16.5" customHeight="1">
      <c r="A159" s="188"/>
      <c r="B159" s="129"/>
      <c r="C159" s="130"/>
      <c r="D159" s="130"/>
      <c r="E159" s="131"/>
      <c r="F159" s="132"/>
      <c r="G159" s="133"/>
      <c r="H159" s="134"/>
      <c r="I159" s="136"/>
      <c r="J159" s="136"/>
      <c r="K159" s="137"/>
      <c r="L159" s="138"/>
      <c r="M159" s="139" t="s">
        <v>1</v>
      </c>
      <c r="N159" s="140" t="s">
        <v>34</v>
      </c>
      <c r="O159" s="58"/>
      <c r="P159" s="141">
        <f t="shared" si="84"/>
        <v>0</v>
      </c>
      <c r="Q159" s="141">
        <v>7.9000000000000001E-4</v>
      </c>
      <c r="R159" s="141">
        <f t="shared" si="85"/>
        <v>0</v>
      </c>
      <c r="S159" s="141">
        <v>0</v>
      </c>
      <c r="T159" s="142">
        <f t="shared" si="86"/>
        <v>0</v>
      </c>
      <c r="U159" s="188"/>
      <c r="V159" s="188"/>
      <c r="W159" s="188"/>
      <c r="X159" s="188"/>
      <c r="Y159" s="188"/>
      <c r="Z159" s="188"/>
      <c r="AA159" s="188"/>
      <c r="AB159" s="188"/>
      <c r="AC159" s="188"/>
      <c r="AD159" s="188"/>
      <c r="AE159" s="188"/>
      <c r="AR159" s="143" t="s">
        <v>101</v>
      </c>
      <c r="AT159" s="143" t="s">
        <v>99</v>
      </c>
      <c r="AU159" s="143" t="s">
        <v>68</v>
      </c>
      <c r="AY159" s="14" t="s">
        <v>102</v>
      </c>
      <c r="BE159" s="144">
        <f t="shared" si="87"/>
        <v>0</v>
      </c>
      <c r="BF159" s="144">
        <f t="shared" si="88"/>
        <v>0</v>
      </c>
      <c r="BG159" s="144">
        <f t="shared" si="89"/>
        <v>0</v>
      </c>
      <c r="BH159" s="144">
        <f t="shared" si="90"/>
        <v>0</v>
      </c>
      <c r="BI159" s="144">
        <f t="shared" si="91"/>
        <v>0</v>
      </c>
      <c r="BJ159" s="14" t="s">
        <v>76</v>
      </c>
      <c r="BK159" s="144">
        <f t="shared" si="92"/>
        <v>0</v>
      </c>
      <c r="BL159" s="14" t="s">
        <v>103</v>
      </c>
      <c r="BM159" s="143" t="s">
        <v>125</v>
      </c>
    </row>
    <row r="160" spans="1:65" s="2" customFormat="1" ht="16.5" customHeight="1">
      <c r="A160" s="188"/>
      <c r="B160" s="129"/>
      <c r="C160" s="130"/>
      <c r="D160" s="130"/>
      <c r="E160" s="131"/>
      <c r="F160" s="132"/>
      <c r="G160" s="133"/>
      <c r="H160" s="134"/>
      <c r="I160" s="136"/>
      <c r="J160" s="136"/>
      <c r="K160" s="137"/>
      <c r="L160" s="138"/>
      <c r="M160" s="139" t="s">
        <v>1</v>
      </c>
      <c r="N160" s="140" t="s">
        <v>34</v>
      </c>
      <c r="O160" s="58"/>
      <c r="P160" s="141">
        <f>O160*H138</f>
        <v>0</v>
      </c>
      <c r="Q160" s="141">
        <v>7.9000000000000001E-4</v>
      </c>
      <c r="R160" s="141">
        <f>Q160*H138</f>
        <v>0</v>
      </c>
      <c r="S160" s="141">
        <v>0</v>
      </c>
      <c r="T160" s="142">
        <f>S160*H138</f>
        <v>0</v>
      </c>
      <c r="U160" s="188"/>
      <c r="V160" s="188"/>
      <c r="W160" s="188"/>
      <c r="X160" s="188"/>
      <c r="Y160" s="188"/>
      <c r="Z160" s="188"/>
      <c r="AA160" s="188"/>
      <c r="AB160" s="188"/>
      <c r="AC160" s="188"/>
      <c r="AD160" s="188"/>
      <c r="AE160" s="188"/>
      <c r="AR160" s="143" t="s">
        <v>101</v>
      </c>
      <c r="AT160" s="143" t="s">
        <v>99</v>
      </c>
      <c r="AU160" s="143" t="s">
        <v>68</v>
      </c>
      <c r="AY160" s="14" t="s">
        <v>102</v>
      </c>
      <c r="BE160" s="144">
        <f t="shared" ref="BE160:BE161" si="93">IF(N160="základná",J160,0)</f>
        <v>0</v>
      </c>
      <c r="BF160" s="144">
        <f t="shared" ref="BF160:BF161" si="94">IF(N160="znížená",J160,0)</f>
        <v>0</v>
      </c>
      <c r="BG160" s="144">
        <f t="shared" ref="BG160:BG161" si="95">IF(N160="zákl. prenesená",J160,0)</f>
        <v>0</v>
      </c>
      <c r="BH160" s="144">
        <f t="shared" ref="BH160:BH161" si="96">IF(N160="zníž. prenesená",J160,0)</f>
        <v>0</v>
      </c>
      <c r="BI160" s="144">
        <f t="shared" ref="BI160:BI161" si="97">IF(N160="nulová",J160,0)</f>
        <v>0</v>
      </c>
      <c r="BJ160" s="14" t="s">
        <v>76</v>
      </c>
      <c r="BK160" s="144">
        <f>ROUND(I138*H138,2)</f>
        <v>0</v>
      </c>
      <c r="BL160" s="14" t="s">
        <v>103</v>
      </c>
      <c r="BM160" s="143" t="s">
        <v>125</v>
      </c>
    </row>
    <row r="161" spans="1:65" s="2" customFormat="1" ht="16.5" customHeight="1">
      <c r="A161" s="188"/>
      <c r="B161" s="129"/>
      <c r="C161" s="130"/>
      <c r="D161" s="130"/>
      <c r="E161" s="131"/>
      <c r="F161" s="132"/>
      <c r="G161" s="133"/>
      <c r="H161" s="134"/>
      <c r="I161" s="136"/>
      <c r="J161" s="136"/>
      <c r="K161" s="137"/>
      <c r="L161" s="138"/>
      <c r="M161" s="139" t="s">
        <v>1</v>
      </c>
      <c r="N161" s="140" t="s">
        <v>34</v>
      </c>
      <c r="O161" s="58"/>
      <c r="P161" s="141">
        <f>O161*H139</f>
        <v>0</v>
      </c>
      <c r="Q161" s="141">
        <v>7.9000000000000001E-4</v>
      </c>
      <c r="R161" s="141">
        <f>Q161*H139</f>
        <v>0</v>
      </c>
      <c r="S161" s="141">
        <v>0</v>
      </c>
      <c r="T161" s="142">
        <f>S161*H139</f>
        <v>0</v>
      </c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88"/>
      <c r="AR161" s="143" t="s">
        <v>101</v>
      </c>
      <c r="AT161" s="143" t="s">
        <v>99</v>
      </c>
      <c r="AU161" s="143" t="s">
        <v>68</v>
      </c>
      <c r="AY161" s="14" t="s">
        <v>102</v>
      </c>
      <c r="BE161" s="144">
        <f t="shared" si="93"/>
        <v>0</v>
      </c>
      <c r="BF161" s="144">
        <f t="shared" si="94"/>
        <v>0</v>
      </c>
      <c r="BG161" s="144">
        <f t="shared" si="95"/>
        <v>0</v>
      </c>
      <c r="BH161" s="144">
        <f t="shared" si="96"/>
        <v>0</v>
      </c>
      <c r="BI161" s="144">
        <f t="shared" si="97"/>
        <v>0</v>
      </c>
      <c r="BJ161" s="14" t="s">
        <v>76</v>
      </c>
      <c r="BK161" s="144">
        <f>ROUND(I139*H139,2)</f>
        <v>0</v>
      </c>
      <c r="BL161" s="14" t="s">
        <v>103</v>
      </c>
      <c r="BM161" s="143" t="s">
        <v>125</v>
      </c>
    </row>
    <row r="162" spans="1:65" s="2" customFormat="1" ht="16.5" customHeight="1">
      <c r="A162" s="188"/>
      <c r="B162" s="129"/>
      <c r="C162" s="130"/>
      <c r="D162" s="130"/>
      <c r="E162" s="131"/>
      <c r="F162" s="132"/>
      <c r="G162" s="133"/>
      <c r="H162" s="134"/>
      <c r="I162" s="136"/>
      <c r="J162" s="136"/>
      <c r="K162" s="137"/>
      <c r="L162" s="138"/>
      <c r="M162" s="139" t="s">
        <v>1</v>
      </c>
      <c r="N162" s="140" t="s">
        <v>34</v>
      </c>
      <c r="O162" s="58"/>
      <c r="P162" s="141">
        <f>O162*H140</f>
        <v>0</v>
      </c>
      <c r="Q162" s="141">
        <v>7.9000000000000001E-4</v>
      </c>
      <c r="R162" s="141">
        <f>Q162*H140</f>
        <v>0</v>
      </c>
      <c r="S162" s="141">
        <v>0</v>
      </c>
      <c r="T162" s="142">
        <f>S162*H140</f>
        <v>0</v>
      </c>
      <c r="U162" s="188"/>
      <c r="V162" s="188"/>
      <c r="W162" s="188"/>
      <c r="X162" s="188"/>
      <c r="Y162" s="188"/>
      <c r="Z162" s="188"/>
      <c r="AA162" s="188"/>
      <c r="AB162" s="188"/>
      <c r="AC162" s="188"/>
      <c r="AD162" s="188"/>
      <c r="AE162" s="188"/>
      <c r="AR162" s="143" t="s">
        <v>101</v>
      </c>
      <c r="AT162" s="143" t="s">
        <v>99</v>
      </c>
      <c r="AU162" s="143" t="s">
        <v>68</v>
      </c>
      <c r="AY162" s="14" t="s">
        <v>102</v>
      </c>
      <c r="BE162" s="144">
        <f t="shared" si="64"/>
        <v>0</v>
      </c>
      <c r="BF162" s="144">
        <f t="shared" si="65"/>
        <v>0</v>
      </c>
      <c r="BG162" s="144">
        <f t="shared" si="66"/>
        <v>0</v>
      </c>
      <c r="BH162" s="144">
        <f t="shared" si="67"/>
        <v>0</v>
      </c>
      <c r="BI162" s="144">
        <f t="shared" si="68"/>
        <v>0</v>
      </c>
      <c r="BJ162" s="14" t="s">
        <v>76</v>
      </c>
      <c r="BK162" s="144">
        <f>ROUND(I140*H140,2)</f>
        <v>0</v>
      </c>
      <c r="BL162" s="14" t="s">
        <v>103</v>
      </c>
      <c r="BM162" s="143" t="s">
        <v>125</v>
      </c>
    </row>
    <row r="163" spans="1:65" s="2" customFormat="1" ht="16.5" customHeight="1">
      <c r="A163" s="188"/>
      <c r="B163" s="129"/>
      <c r="C163" s="130"/>
      <c r="D163" s="130"/>
      <c r="E163" s="131"/>
      <c r="F163" s="132"/>
      <c r="G163" s="133"/>
      <c r="H163" s="134"/>
      <c r="I163" s="136"/>
      <c r="J163" s="136"/>
      <c r="K163" s="137"/>
      <c r="L163" s="138"/>
      <c r="M163" s="139" t="s">
        <v>1</v>
      </c>
      <c r="N163" s="140" t="s">
        <v>34</v>
      </c>
      <c r="O163" s="58"/>
      <c r="P163" s="141" t="e">
        <f>O163*#REF!</f>
        <v>#REF!</v>
      </c>
      <c r="Q163" s="141">
        <v>7.9000000000000001E-4</v>
      </c>
      <c r="R163" s="141" t="e">
        <f>Q163*#REF!</f>
        <v>#REF!</v>
      </c>
      <c r="S163" s="141">
        <v>0</v>
      </c>
      <c r="T163" s="142" t="e">
        <f>S163*#REF!</f>
        <v>#REF!</v>
      </c>
      <c r="U163" s="188"/>
      <c r="V163" s="188"/>
      <c r="W163" s="188"/>
      <c r="X163" s="188"/>
      <c r="Y163" s="188"/>
      <c r="Z163" s="188"/>
      <c r="AA163" s="188"/>
      <c r="AB163" s="188"/>
      <c r="AC163" s="188"/>
      <c r="AD163" s="188"/>
      <c r="AE163" s="188"/>
      <c r="AR163" s="143" t="s">
        <v>101</v>
      </c>
      <c r="AT163" s="143" t="s">
        <v>99</v>
      </c>
      <c r="AU163" s="143" t="s">
        <v>68</v>
      </c>
      <c r="AY163" s="14" t="s">
        <v>102</v>
      </c>
      <c r="BE163" s="144">
        <f t="shared" si="25"/>
        <v>0</v>
      </c>
      <c r="BF163" s="144">
        <f t="shared" si="26"/>
        <v>0</v>
      </c>
      <c r="BG163" s="144">
        <f t="shared" si="27"/>
        <v>0</v>
      </c>
      <c r="BH163" s="144">
        <f t="shared" si="28"/>
        <v>0</v>
      </c>
      <c r="BI163" s="144">
        <f t="shared" si="29"/>
        <v>0</v>
      </c>
      <c r="BJ163" s="14" t="s">
        <v>76</v>
      </c>
      <c r="BK163" s="144" t="e">
        <f>ROUND(#REF!*#REF!,2)</f>
        <v>#REF!</v>
      </c>
      <c r="BL163" s="14" t="s">
        <v>103</v>
      </c>
      <c r="BM163" s="143" t="s">
        <v>125</v>
      </c>
    </row>
    <row r="164" spans="1:65" s="2" customFormat="1" ht="16.5" customHeight="1">
      <c r="A164" s="193"/>
      <c r="B164" s="129"/>
      <c r="C164" s="130"/>
      <c r="D164" s="130"/>
      <c r="E164" s="131"/>
      <c r="F164" s="132"/>
      <c r="G164" s="133"/>
      <c r="H164" s="134"/>
      <c r="I164" s="136"/>
      <c r="J164" s="136"/>
      <c r="K164" s="137"/>
      <c r="L164" s="138"/>
      <c r="M164" s="139" t="s">
        <v>1</v>
      </c>
      <c r="N164" s="140" t="s">
        <v>34</v>
      </c>
      <c r="O164" s="58"/>
      <c r="P164" s="141">
        <f>O164*H141</f>
        <v>0</v>
      </c>
      <c r="Q164" s="141">
        <v>7.9000000000000001E-4</v>
      </c>
      <c r="R164" s="141">
        <f>Q164*H141</f>
        <v>0</v>
      </c>
      <c r="S164" s="141">
        <v>0</v>
      </c>
      <c r="T164" s="142">
        <f>S164*H141</f>
        <v>0</v>
      </c>
      <c r="U164" s="193"/>
      <c r="V164" s="193"/>
      <c r="W164" s="193"/>
      <c r="X164" s="193"/>
      <c r="Y164" s="193"/>
      <c r="Z164" s="193"/>
      <c r="AA164" s="193"/>
      <c r="AB164" s="193"/>
      <c r="AC164" s="193"/>
      <c r="AD164" s="193"/>
      <c r="AE164" s="193"/>
      <c r="AR164" s="143" t="s">
        <v>101</v>
      </c>
      <c r="AT164" s="143" t="s">
        <v>99</v>
      </c>
      <c r="AU164" s="143" t="s">
        <v>68</v>
      </c>
      <c r="AY164" s="14" t="s">
        <v>102</v>
      </c>
      <c r="BE164" s="144">
        <f t="shared" si="25"/>
        <v>0</v>
      </c>
      <c r="BF164" s="144">
        <f t="shared" si="26"/>
        <v>0</v>
      </c>
      <c r="BG164" s="144">
        <f t="shared" si="27"/>
        <v>0</v>
      </c>
      <c r="BH164" s="144">
        <f t="shared" si="28"/>
        <v>0</v>
      </c>
      <c r="BI164" s="144">
        <f t="shared" si="29"/>
        <v>0</v>
      </c>
      <c r="BJ164" s="14" t="s">
        <v>76</v>
      </c>
      <c r="BK164" s="144">
        <f>ROUND(I141*H141,2)</f>
        <v>0</v>
      </c>
      <c r="BL164" s="14" t="s">
        <v>103</v>
      </c>
      <c r="BM164" s="143" t="s">
        <v>125</v>
      </c>
    </row>
    <row r="165" spans="1:65" s="2" customFormat="1" ht="16.5" customHeight="1">
      <c r="A165" s="188"/>
      <c r="B165" s="129"/>
      <c r="C165" s="130"/>
      <c r="D165" s="130"/>
      <c r="E165" s="131"/>
      <c r="F165" s="132"/>
      <c r="G165" s="133"/>
      <c r="H165" s="134"/>
      <c r="I165" s="136"/>
      <c r="J165" s="136"/>
      <c r="K165" s="137"/>
      <c r="L165" s="138"/>
      <c r="M165" s="139" t="s">
        <v>1</v>
      </c>
      <c r="N165" s="140" t="s">
        <v>34</v>
      </c>
      <c r="O165" s="58"/>
      <c r="P165" s="141">
        <f t="shared" ref="P165:P167" si="98">O165*H165</f>
        <v>0</v>
      </c>
      <c r="Q165" s="141">
        <v>7.9000000000000001E-4</v>
      </c>
      <c r="R165" s="141">
        <f t="shared" ref="R165:R167" si="99">Q165*H165</f>
        <v>0</v>
      </c>
      <c r="S165" s="141">
        <v>0</v>
      </c>
      <c r="T165" s="142">
        <f t="shared" ref="T165:T167" si="100">S165*H165</f>
        <v>0</v>
      </c>
      <c r="U165" s="188"/>
      <c r="V165" s="188"/>
      <c r="W165" s="188"/>
      <c r="X165" s="188"/>
      <c r="Y165" s="188"/>
      <c r="Z165" s="188"/>
      <c r="AA165" s="188"/>
      <c r="AB165" s="188"/>
      <c r="AC165" s="188"/>
      <c r="AD165" s="188"/>
      <c r="AE165" s="188"/>
      <c r="AR165" s="143" t="s">
        <v>101</v>
      </c>
      <c r="AT165" s="143" t="s">
        <v>99</v>
      </c>
      <c r="AU165" s="143" t="s">
        <v>68</v>
      </c>
      <c r="AY165" s="14" t="s">
        <v>102</v>
      </c>
      <c r="BE165" s="144">
        <f t="shared" ref="BE165:BE167" si="101">IF(N165="základná",J165,0)</f>
        <v>0</v>
      </c>
      <c r="BF165" s="144">
        <f t="shared" ref="BF165:BF167" si="102">IF(N165="znížená",J165,0)</f>
        <v>0</v>
      </c>
      <c r="BG165" s="144">
        <f t="shared" ref="BG165:BG167" si="103">IF(N165="zákl. prenesená",J165,0)</f>
        <v>0</v>
      </c>
      <c r="BH165" s="144">
        <f t="shared" ref="BH165:BH167" si="104">IF(N165="zníž. prenesená",J165,0)</f>
        <v>0</v>
      </c>
      <c r="BI165" s="144">
        <f t="shared" ref="BI165:BI167" si="105">IF(N165="nulová",J165,0)</f>
        <v>0</v>
      </c>
      <c r="BJ165" s="14" t="s">
        <v>76</v>
      </c>
      <c r="BK165" s="144">
        <f t="shared" ref="BK165:BK167" si="106">ROUND(I165*H165,2)</f>
        <v>0</v>
      </c>
      <c r="BL165" s="14" t="s">
        <v>103</v>
      </c>
      <c r="BM165" s="143" t="s">
        <v>125</v>
      </c>
    </row>
    <row r="166" spans="1:65" s="2" customFormat="1" ht="16.5" customHeight="1">
      <c r="A166" s="188"/>
      <c r="B166" s="129"/>
      <c r="C166" s="130"/>
      <c r="D166" s="130"/>
      <c r="E166" s="131"/>
      <c r="G166" s="133"/>
      <c r="H166" s="134"/>
      <c r="I166" s="136"/>
      <c r="J166" s="136"/>
      <c r="K166" s="137"/>
      <c r="L166" s="138"/>
      <c r="M166" s="139" t="s">
        <v>1</v>
      </c>
      <c r="N166" s="140" t="s">
        <v>34</v>
      </c>
      <c r="O166" s="58"/>
      <c r="P166" s="141">
        <f>O166*H143</f>
        <v>0</v>
      </c>
      <c r="Q166" s="141">
        <v>1.0000000000000001E-5</v>
      </c>
      <c r="R166" s="141">
        <f>Q166*H143</f>
        <v>0</v>
      </c>
      <c r="S166" s="141">
        <v>0</v>
      </c>
      <c r="T166" s="142">
        <f>S166*H143</f>
        <v>0</v>
      </c>
      <c r="U166" s="188"/>
      <c r="V166" s="188"/>
      <c r="W166" s="188"/>
      <c r="X166" s="188"/>
      <c r="Y166" s="188"/>
      <c r="Z166" s="188"/>
      <c r="AA166" s="188"/>
      <c r="AB166" s="188"/>
      <c r="AC166" s="188"/>
      <c r="AD166" s="188"/>
      <c r="AE166" s="188"/>
      <c r="AR166" s="143" t="s">
        <v>101</v>
      </c>
      <c r="AT166" s="143" t="s">
        <v>99</v>
      </c>
      <c r="AU166" s="143" t="s">
        <v>68</v>
      </c>
      <c r="AY166" s="14" t="s">
        <v>102</v>
      </c>
      <c r="BE166" s="144">
        <f t="shared" ref="BE166" si="107">IF(N166="základná",J166,0)</f>
        <v>0</v>
      </c>
      <c r="BF166" s="144">
        <f t="shared" ref="BF166" si="108">IF(N166="znížená",J166,0)</f>
        <v>0</v>
      </c>
      <c r="BG166" s="144">
        <f t="shared" ref="BG166" si="109">IF(N166="zákl. prenesená",J166,0)</f>
        <v>0</v>
      </c>
      <c r="BH166" s="144">
        <f t="shared" ref="BH166" si="110">IF(N166="zníž. prenesená",J166,0)</f>
        <v>0</v>
      </c>
      <c r="BI166" s="144">
        <f t="shared" ref="BI166" si="111">IF(N166="nulová",J166,0)</f>
        <v>0</v>
      </c>
      <c r="BJ166" s="14" t="s">
        <v>76</v>
      </c>
      <c r="BK166" s="144">
        <f>ROUND(I143*H143,2)</f>
        <v>0</v>
      </c>
      <c r="BL166" s="14" t="s">
        <v>103</v>
      </c>
      <c r="BM166" s="143" t="s">
        <v>126</v>
      </c>
    </row>
    <row r="167" spans="1:65" s="2" customFormat="1" ht="16.5" customHeight="1">
      <c r="A167" s="188"/>
      <c r="B167" s="129"/>
      <c r="C167" s="130"/>
      <c r="D167" s="130"/>
      <c r="E167" s="131"/>
      <c r="F167" s="132"/>
      <c r="G167" s="133"/>
      <c r="H167" s="134"/>
      <c r="I167" s="136"/>
      <c r="J167" s="136"/>
      <c r="K167" s="137"/>
      <c r="L167" s="138"/>
      <c r="M167" s="139" t="s">
        <v>1</v>
      </c>
      <c r="N167" s="140" t="s">
        <v>34</v>
      </c>
      <c r="O167" s="58"/>
      <c r="P167" s="141">
        <f t="shared" si="98"/>
        <v>0</v>
      </c>
      <c r="Q167" s="141">
        <v>1.0000000000000001E-5</v>
      </c>
      <c r="R167" s="141">
        <f t="shared" si="99"/>
        <v>0</v>
      </c>
      <c r="S167" s="141">
        <v>0</v>
      </c>
      <c r="T167" s="142">
        <f t="shared" si="100"/>
        <v>0</v>
      </c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R167" s="143" t="s">
        <v>101</v>
      </c>
      <c r="AT167" s="143" t="s">
        <v>99</v>
      </c>
      <c r="AU167" s="143" t="s">
        <v>68</v>
      </c>
      <c r="AY167" s="14" t="s">
        <v>102</v>
      </c>
      <c r="BE167" s="144">
        <f t="shared" si="101"/>
        <v>0</v>
      </c>
      <c r="BF167" s="144">
        <f t="shared" si="102"/>
        <v>0</v>
      </c>
      <c r="BG167" s="144">
        <f t="shared" si="103"/>
        <v>0</v>
      </c>
      <c r="BH167" s="144">
        <f t="shared" si="104"/>
        <v>0</v>
      </c>
      <c r="BI167" s="144">
        <f t="shared" si="105"/>
        <v>0</v>
      </c>
      <c r="BJ167" s="14" t="s">
        <v>76</v>
      </c>
      <c r="BK167" s="144">
        <f t="shared" si="106"/>
        <v>0</v>
      </c>
      <c r="BL167" s="14" t="s">
        <v>103</v>
      </c>
      <c r="BM167" s="143" t="s">
        <v>126</v>
      </c>
    </row>
    <row r="168" spans="1:65" s="2" customFormat="1" ht="16.5" customHeight="1">
      <c r="A168" s="29"/>
      <c r="B168" s="129"/>
      <c r="C168" s="130"/>
      <c r="D168" s="130"/>
      <c r="E168" s="131"/>
      <c r="F168" s="132"/>
      <c r="G168" s="133"/>
      <c r="H168" s="134"/>
      <c r="I168" s="136"/>
      <c r="J168" s="136"/>
      <c r="K168" s="137"/>
      <c r="L168" s="138"/>
      <c r="M168" s="139" t="s">
        <v>1</v>
      </c>
      <c r="N168" s="140" t="s">
        <v>34</v>
      </c>
      <c r="O168" s="58"/>
      <c r="P168" s="141">
        <f t="shared" si="1"/>
        <v>0</v>
      </c>
      <c r="Q168" s="141">
        <v>1.0000000000000001E-5</v>
      </c>
      <c r="R168" s="141">
        <f t="shared" si="2"/>
        <v>0</v>
      </c>
      <c r="S168" s="141">
        <v>0</v>
      </c>
      <c r="T168" s="142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3" t="s">
        <v>101</v>
      </c>
      <c r="AT168" s="143" t="s">
        <v>99</v>
      </c>
      <c r="AU168" s="143" t="s">
        <v>68</v>
      </c>
      <c r="AY168" s="14" t="s">
        <v>102</v>
      </c>
      <c r="BE168" s="144">
        <f t="shared" si="4"/>
        <v>0</v>
      </c>
      <c r="BF168" s="144">
        <f t="shared" si="5"/>
        <v>0</v>
      </c>
      <c r="BG168" s="144">
        <f t="shared" si="6"/>
        <v>0</v>
      </c>
      <c r="BH168" s="144">
        <f t="shared" si="7"/>
        <v>0</v>
      </c>
      <c r="BI168" s="144">
        <f t="shared" si="8"/>
        <v>0</v>
      </c>
      <c r="BJ168" s="14" t="s">
        <v>76</v>
      </c>
      <c r="BK168" s="144">
        <f t="shared" si="9"/>
        <v>0</v>
      </c>
      <c r="BL168" s="14" t="s">
        <v>103</v>
      </c>
      <c r="BM168" s="143" t="s">
        <v>126</v>
      </c>
    </row>
    <row r="169" spans="1:65" s="2" customFormat="1" ht="16.5" customHeight="1">
      <c r="A169" s="29"/>
      <c r="B169" s="129"/>
      <c r="C169" s="130"/>
      <c r="D169" s="130"/>
      <c r="E169" s="131"/>
      <c r="F169" s="132"/>
      <c r="G169" s="133"/>
      <c r="H169" s="134"/>
      <c r="I169" s="136"/>
      <c r="J169" s="136"/>
      <c r="K169" s="137"/>
      <c r="L169" s="138"/>
      <c r="M169" s="139" t="s">
        <v>1</v>
      </c>
      <c r="N169" s="140" t="s">
        <v>34</v>
      </c>
      <c r="O169" s="58"/>
      <c r="P169" s="141">
        <f t="shared" si="1"/>
        <v>0</v>
      </c>
      <c r="Q169" s="141">
        <v>8.0000000000000007E-5</v>
      </c>
      <c r="R169" s="141">
        <f t="shared" si="2"/>
        <v>0</v>
      </c>
      <c r="S169" s="141">
        <v>0</v>
      </c>
      <c r="T169" s="142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43" t="s">
        <v>101</v>
      </c>
      <c r="AT169" s="143" t="s">
        <v>99</v>
      </c>
      <c r="AU169" s="143" t="s">
        <v>68</v>
      </c>
      <c r="AY169" s="14" t="s">
        <v>102</v>
      </c>
      <c r="BE169" s="144">
        <f t="shared" si="4"/>
        <v>0</v>
      </c>
      <c r="BF169" s="144">
        <f t="shared" si="5"/>
        <v>0</v>
      </c>
      <c r="BG169" s="144">
        <f t="shared" si="6"/>
        <v>0</v>
      </c>
      <c r="BH169" s="144">
        <f t="shared" si="7"/>
        <v>0</v>
      </c>
      <c r="BI169" s="144">
        <f t="shared" si="8"/>
        <v>0</v>
      </c>
      <c r="BJ169" s="14" t="s">
        <v>76</v>
      </c>
      <c r="BK169" s="144">
        <f t="shared" si="9"/>
        <v>0</v>
      </c>
      <c r="BL169" s="14" t="s">
        <v>103</v>
      </c>
      <c r="BM169" s="143" t="s">
        <v>127</v>
      </c>
    </row>
    <row r="170" spans="1:65" s="2" customFormat="1" ht="49.95" customHeight="1">
      <c r="A170" s="29"/>
      <c r="B170" s="30"/>
      <c r="C170" s="29"/>
      <c r="D170" s="29"/>
      <c r="E170" s="145" t="s">
        <v>128</v>
      </c>
      <c r="F170" s="145" t="s">
        <v>129</v>
      </c>
      <c r="G170" s="29"/>
      <c r="H170" s="29"/>
      <c r="I170" s="29"/>
      <c r="J170" s="117">
        <f t="shared" ref="J170:J175" si="112">BK170</f>
        <v>0</v>
      </c>
      <c r="K170" s="29"/>
      <c r="L170" s="30"/>
      <c r="M170" s="146"/>
      <c r="N170" s="147"/>
      <c r="O170" s="58"/>
      <c r="P170" s="58"/>
      <c r="Q170" s="58"/>
      <c r="R170" s="58"/>
      <c r="S170" s="58"/>
      <c r="T170" s="5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T170" s="14" t="s">
        <v>67</v>
      </c>
      <c r="AU170" s="14" t="s">
        <v>68</v>
      </c>
      <c r="AY170" s="14" t="s">
        <v>130</v>
      </c>
      <c r="BK170" s="144">
        <f>SUM(BK171:BK175)</f>
        <v>0</v>
      </c>
    </row>
    <row r="171" spans="1:65" s="2" customFormat="1" ht="16.350000000000001" customHeight="1">
      <c r="A171" s="29"/>
      <c r="B171" s="30"/>
      <c r="C171" s="148" t="s">
        <v>1</v>
      </c>
      <c r="D171" s="148" t="s">
        <v>131</v>
      </c>
      <c r="E171" s="149" t="s">
        <v>1</v>
      </c>
      <c r="F171" s="150" t="s">
        <v>1</v>
      </c>
      <c r="G171" s="151" t="s">
        <v>1</v>
      </c>
      <c r="H171" s="152"/>
      <c r="I171" s="153"/>
      <c r="J171" s="154">
        <f t="shared" si="112"/>
        <v>0</v>
      </c>
      <c r="K171" s="155"/>
      <c r="L171" s="30"/>
      <c r="M171" s="156" t="s">
        <v>1</v>
      </c>
      <c r="N171" s="157" t="s">
        <v>34</v>
      </c>
      <c r="O171" s="58"/>
      <c r="P171" s="58"/>
      <c r="Q171" s="58"/>
      <c r="R171" s="58"/>
      <c r="S171" s="58"/>
      <c r="T171" s="5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T171" s="14" t="s">
        <v>130</v>
      </c>
      <c r="AU171" s="14" t="s">
        <v>73</v>
      </c>
      <c r="AY171" s="14" t="s">
        <v>130</v>
      </c>
      <c r="BE171" s="144">
        <f>IF(N171="základná",J171,0)</f>
        <v>0</v>
      </c>
      <c r="BF171" s="144">
        <f>IF(N171="znížená",J171,0)</f>
        <v>0</v>
      </c>
      <c r="BG171" s="144">
        <f>IF(N171="zákl. prenesená",J171,0)</f>
        <v>0</v>
      </c>
      <c r="BH171" s="144">
        <f>IF(N171="zníž. prenesená",J171,0)</f>
        <v>0</v>
      </c>
      <c r="BI171" s="144">
        <f>IF(N171="nulová",J171,0)</f>
        <v>0</v>
      </c>
      <c r="BJ171" s="14" t="s">
        <v>76</v>
      </c>
      <c r="BK171" s="144">
        <f>I171*H171</f>
        <v>0</v>
      </c>
    </row>
    <row r="172" spans="1:65" s="2" customFormat="1" ht="16.350000000000001" customHeight="1">
      <c r="A172" s="29"/>
      <c r="B172" s="30"/>
      <c r="C172" s="148" t="s">
        <v>1</v>
      </c>
      <c r="D172" s="148" t="s">
        <v>131</v>
      </c>
      <c r="E172" s="149" t="s">
        <v>1</v>
      </c>
      <c r="F172" s="150" t="s">
        <v>1</v>
      </c>
      <c r="G172" s="151" t="s">
        <v>1</v>
      </c>
      <c r="H172" s="152"/>
      <c r="I172" s="153"/>
      <c r="J172" s="154">
        <f t="shared" si="112"/>
        <v>0</v>
      </c>
      <c r="K172" s="155"/>
      <c r="L172" s="30"/>
      <c r="M172" s="156" t="s">
        <v>1</v>
      </c>
      <c r="N172" s="157" t="s">
        <v>34</v>
      </c>
      <c r="O172" s="58"/>
      <c r="P172" s="58"/>
      <c r="Q172" s="58"/>
      <c r="R172" s="58"/>
      <c r="S172" s="58"/>
      <c r="T172" s="5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T172" s="14" t="s">
        <v>130</v>
      </c>
      <c r="AU172" s="14" t="s">
        <v>73</v>
      </c>
      <c r="AY172" s="14" t="s">
        <v>130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14" t="s">
        <v>76</v>
      </c>
      <c r="BK172" s="144">
        <f>I172*H172</f>
        <v>0</v>
      </c>
    </row>
    <row r="173" spans="1:65" s="2" customFormat="1" ht="16.350000000000001" customHeight="1">
      <c r="A173" s="29"/>
      <c r="B173" s="30"/>
      <c r="C173" s="148" t="s">
        <v>1</v>
      </c>
      <c r="D173" s="148" t="s">
        <v>131</v>
      </c>
      <c r="E173" s="149" t="s">
        <v>1</v>
      </c>
      <c r="F173" s="150" t="s">
        <v>1</v>
      </c>
      <c r="G173" s="151" t="s">
        <v>1</v>
      </c>
      <c r="H173" s="152"/>
      <c r="I173" s="153"/>
      <c r="J173" s="154">
        <f t="shared" si="112"/>
        <v>0</v>
      </c>
      <c r="K173" s="155"/>
      <c r="L173" s="30"/>
      <c r="M173" s="156" t="s">
        <v>1</v>
      </c>
      <c r="N173" s="157" t="s">
        <v>34</v>
      </c>
      <c r="O173" s="58"/>
      <c r="P173" s="58"/>
      <c r="Q173" s="58"/>
      <c r="R173" s="58"/>
      <c r="S173" s="58"/>
      <c r="T173" s="5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T173" s="14" t="s">
        <v>130</v>
      </c>
      <c r="AU173" s="14" t="s">
        <v>73</v>
      </c>
      <c r="AY173" s="14" t="s">
        <v>130</v>
      </c>
      <c r="BE173" s="144">
        <f>IF(N173="základná",J173,0)</f>
        <v>0</v>
      </c>
      <c r="BF173" s="144">
        <f>IF(N173="znížená",J173,0)</f>
        <v>0</v>
      </c>
      <c r="BG173" s="144">
        <f>IF(N173="zákl. prenesená",J173,0)</f>
        <v>0</v>
      </c>
      <c r="BH173" s="144">
        <f>IF(N173="zníž. prenesená",J173,0)</f>
        <v>0</v>
      </c>
      <c r="BI173" s="144">
        <f>IF(N173="nulová",J173,0)</f>
        <v>0</v>
      </c>
      <c r="BJ173" s="14" t="s">
        <v>76</v>
      </c>
      <c r="BK173" s="144">
        <f>I173*H173</f>
        <v>0</v>
      </c>
    </row>
    <row r="174" spans="1:65" s="2" customFormat="1" ht="16.350000000000001" customHeight="1">
      <c r="A174" s="29"/>
      <c r="B174" s="30"/>
      <c r="C174" s="148" t="s">
        <v>1</v>
      </c>
      <c r="D174" s="148" t="s">
        <v>131</v>
      </c>
      <c r="E174" s="149" t="s">
        <v>1</v>
      </c>
      <c r="F174" s="150" t="s">
        <v>1</v>
      </c>
      <c r="G174" s="151" t="s">
        <v>1</v>
      </c>
      <c r="H174" s="152"/>
      <c r="I174" s="153"/>
      <c r="J174" s="154">
        <f t="shared" si="112"/>
        <v>0</v>
      </c>
      <c r="K174" s="155"/>
      <c r="L174" s="30"/>
      <c r="M174" s="156" t="s">
        <v>1</v>
      </c>
      <c r="N174" s="157" t="s">
        <v>34</v>
      </c>
      <c r="O174" s="58"/>
      <c r="P174" s="58"/>
      <c r="Q174" s="58"/>
      <c r="R174" s="58"/>
      <c r="S174" s="58"/>
      <c r="T174" s="5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T174" s="14" t="s">
        <v>130</v>
      </c>
      <c r="AU174" s="14" t="s">
        <v>73</v>
      </c>
      <c r="AY174" s="14" t="s">
        <v>130</v>
      </c>
      <c r="BE174" s="144">
        <f>IF(N174="základná",J174,0)</f>
        <v>0</v>
      </c>
      <c r="BF174" s="144">
        <f>IF(N174="znížená",J174,0)</f>
        <v>0</v>
      </c>
      <c r="BG174" s="144">
        <f>IF(N174="zákl. prenesená",J174,0)</f>
        <v>0</v>
      </c>
      <c r="BH174" s="144">
        <f>IF(N174="zníž. prenesená",J174,0)</f>
        <v>0</v>
      </c>
      <c r="BI174" s="144">
        <f>IF(N174="nulová",J174,0)</f>
        <v>0</v>
      </c>
      <c r="BJ174" s="14" t="s">
        <v>76</v>
      </c>
      <c r="BK174" s="144">
        <f>I174*H174</f>
        <v>0</v>
      </c>
    </row>
    <row r="175" spans="1:65" s="2" customFormat="1" ht="16.350000000000001" customHeight="1">
      <c r="A175" s="29"/>
      <c r="B175" s="30"/>
      <c r="C175" s="148" t="s">
        <v>1</v>
      </c>
      <c r="D175" s="148" t="s">
        <v>131</v>
      </c>
      <c r="E175" s="149" t="s">
        <v>1</v>
      </c>
      <c r="F175" s="150" t="s">
        <v>1</v>
      </c>
      <c r="G175" s="151" t="s">
        <v>1</v>
      </c>
      <c r="H175" s="152"/>
      <c r="I175" s="153"/>
      <c r="J175" s="154">
        <f t="shared" si="112"/>
        <v>0</v>
      </c>
      <c r="K175" s="155"/>
      <c r="L175" s="30"/>
      <c r="M175" s="156" t="s">
        <v>1</v>
      </c>
      <c r="N175" s="157" t="s">
        <v>34</v>
      </c>
      <c r="O175" s="158"/>
      <c r="P175" s="158"/>
      <c r="Q175" s="158"/>
      <c r="R175" s="158"/>
      <c r="S175" s="158"/>
      <c r="T175" s="15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T175" s="14" t="s">
        <v>130</v>
      </c>
      <c r="AU175" s="14" t="s">
        <v>73</v>
      </c>
      <c r="AY175" s="14" t="s">
        <v>130</v>
      </c>
      <c r="BE175" s="144">
        <f>IF(N175="základná",J175,0)</f>
        <v>0</v>
      </c>
      <c r="BF175" s="144">
        <f>IF(N175="znížená",J175,0)</f>
        <v>0</v>
      </c>
      <c r="BG175" s="144">
        <f>IF(N175="zákl. prenesená",J175,0)</f>
        <v>0</v>
      </c>
      <c r="BH175" s="144">
        <f>IF(N175="zníž. prenesená",J175,0)</f>
        <v>0</v>
      </c>
      <c r="BI175" s="144">
        <f>IF(N175="nulová",J175,0)</f>
        <v>0</v>
      </c>
      <c r="BJ175" s="14" t="s">
        <v>76</v>
      </c>
      <c r="BK175" s="144">
        <f>I175*H175</f>
        <v>0</v>
      </c>
    </row>
    <row r="176" spans="1:65" s="2" customFormat="1" ht="6.9" customHeight="1">
      <c r="A176" s="29"/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0"/>
      <c r="M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</row>
  </sheetData>
  <autoFilter ref="C116:K175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dataValidations disablePrompts="1" count="2">
    <dataValidation type="list" allowBlank="1" showInputMessage="1" showErrorMessage="1" error="Povolené sú hodnoty K, M." sqref="D171:D176" xr:uid="{00000000-0002-0000-0100-000000000000}">
      <formula1>"K, M"</formula1>
    </dataValidation>
    <dataValidation type="list" allowBlank="1" showInputMessage="1" showErrorMessage="1" error="Povolené sú hodnoty základná, znížená, nulová." sqref="N171:N176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2"/>
  <sheetViews>
    <sheetView showGridLines="0" topLeftCell="A137" workbookViewId="0">
      <selection activeCell="F56" sqref="F5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77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68</v>
      </c>
    </row>
    <row r="4" spans="1:46" s="1" customFormat="1" ht="24.9" customHeight="1">
      <c r="B4" s="17"/>
      <c r="D4" s="18" t="s">
        <v>79</v>
      </c>
      <c r="L4" s="17"/>
      <c r="M4" s="93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>Lunik 9, Hrebendová 12, Košice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80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4" t="s">
        <v>185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5">
        <f>'Rekapitulácia stavby'!AN8</f>
        <v>0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24" t="s">
        <v>21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22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24" t="s">
        <v>21</v>
      </c>
      <c r="J17" s="25">
        <f>'Rekapitulácia stavby'!AN13</f>
        <v>0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>
        <f>'Rekapitulácia stavby'!E14</f>
        <v>0</v>
      </c>
      <c r="F18" s="231"/>
      <c r="G18" s="231"/>
      <c r="H18" s="231"/>
      <c r="I18" s="24" t="s">
        <v>22</v>
      </c>
      <c r="J18" s="25">
        <f>'Rekapitulácia stavby'!AN14</f>
        <v>0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24</v>
      </c>
      <c r="E20" s="29"/>
      <c r="F20" s="29"/>
      <c r="G20" s="29"/>
      <c r="H20" s="29"/>
      <c r="I20" s="24" t="s">
        <v>21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22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26</v>
      </c>
      <c r="E23" s="29"/>
      <c r="F23" s="29"/>
      <c r="G23" s="29"/>
      <c r="H23" s="29"/>
      <c r="I23" s="24" t="s">
        <v>21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22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27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5" t="s">
        <v>1</v>
      </c>
      <c r="F27" s="235"/>
      <c r="G27" s="235"/>
      <c r="H27" s="23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28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30</v>
      </c>
      <c r="G32" s="29"/>
      <c r="H32" s="29"/>
      <c r="I32" s="33" t="s">
        <v>29</v>
      </c>
      <c r="J32" s="33" t="s">
        <v>31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32</v>
      </c>
      <c r="E33" s="35" t="s">
        <v>33</v>
      </c>
      <c r="F33" s="99">
        <f>ROUND((ROUND((SUM(BE122:BE155)),  2) + SUM(BE157:BE161)), 2)</f>
        <v>0</v>
      </c>
      <c r="G33" s="100"/>
      <c r="H33" s="100"/>
      <c r="I33" s="101">
        <v>0.2</v>
      </c>
      <c r="J33" s="99">
        <f>ROUND((ROUND(((SUM(BE122:BE155))*I33),  2) + (SUM(BE157:BE161)*I33)),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34</v>
      </c>
      <c r="F34" s="99">
        <f>ROUND((ROUND((SUM(BF122:BF155)),  2) + SUM(BF157:BF161)), 2)</f>
        <v>0</v>
      </c>
      <c r="G34" s="100"/>
      <c r="H34" s="100"/>
      <c r="I34" s="101">
        <v>0.2</v>
      </c>
      <c r="J34" s="99">
        <f>ROUND((ROUND(((SUM(BF122:BF155))*I34),  2) + (SUM(BF157:BF161)*I34)),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35</v>
      </c>
      <c r="F35" s="102">
        <f>ROUND((ROUND((SUM(BG122:BG155)),  2) + SUM(BG157:BG161)),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36</v>
      </c>
      <c r="F36" s="102">
        <f>ROUND((ROUND((SUM(BH122:BH155)),  2) + SUM(BH157:BH161)),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37</v>
      </c>
      <c r="F37" s="99">
        <f>ROUND((ROUND((SUM(BI122:BI155)),  2) + SUM(BI157:BI161)),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38</v>
      </c>
      <c r="E39" s="60"/>
      <c r="F39" s="60"/>
      <c r="G39" s="106" t="s">
        <v>39</v>
      </c>
      <c r="H39" s="107" t="s">
        <v>40</v>
      </c>
      <c r="I39" s="60"/>
      <c r="J39" s="108">
        <f>J30*1.2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D49" s="187"/>
      <c r="L49" s="17"/>
    </row>
    <row r="50" spans="1:31" s="2" customFormat="1" ht="14.4" customHeight="1">
      <c r="B50" s="42"/>
      <c r="D50" s="192" t="s">
        <v>41</v>
      </c>
      <c r="E50" s="44"/>
      <c r="F50" s="44"/>
      <c r="G50" s="43" t="s">
        <v>42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43</v>
      </c>
      <c r="E61" s="32"/>
      <c r="F61" s="110" t="s">
        <v>44</v>
      </c>
      <c r="G61" s="45" t="s">
        <v>43</v>
      </c>
      <c r="H61" s="32"/>
      <c r="I61" s="32"/>
      <c r="J61" s="111" t="s">
        <v>44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45</v>
      </c>
      <c r="E65" s="46"/>
      <c r="F65" s="46"/>
      <c r="G65" s="43" t="s">
        <v>46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43</v>
      </c>
      <c r="E76" s="32"/>
      <c r="F76" s="110" t="s">
        <v>44</v>
      </c>
      <c r="G76" s="45" t="s">
        <v>43</v>
      </c>
      <c r="H76" s="32"/>
      <c r="I76" s="32"/>
      <c r="J76" s="111" t="s">
        <v>44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0" t="str">
        <f>E7</f>
        <v>Lunik 9, Hrebendová 12, Košice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80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4" t="str">
        <f>E9</f>
        <v>2 - Práca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24" t="s">
        <v>19</v>
      </c>
      <c r="J89" s="55">
        <f>IF(J12="","",J12)</f>
        <v>0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24" t="s">
        <v>24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23</v>
      </c>
      <c r="D92" s="29"/>
      <c r="E92" s="29"/>
      <c r="F92" s="22">
        <f>IF(E18="","",E18)</f>
        <v>0</v>
      </c>
      <c r="G92" s="29"/>
      <c r="H92" s="29"/>
      <c r="I92" s="24" t="s">
        <v>26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82</v>
      </c>
      <c r="D94" s="104"/>
      <c r="E94" s="104"/>
      <c r="F94" s="104"/>
      <c r="G94" s="104"/>
      <c r="H94" s="104"/>
      <c r="I94" s="104"/>
      <c r="J94" s="113" t="s">
        <v>83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hidden="1" customHeight="1">
      <c r="A96" s="29"/>
      <c r="B96" s="30"/>
      <c r="C96" s="114" t="s">
        <v>84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85</v>
      </c>
    </row>
    <row r="97" spans="1:31" s="9" customFormat="1" ht="24.9" hidden="1" customHeight="1">
      <c r="B97" s="115"/>
      <c r="D97" s="160" t="s">
        <v>132</v>
      </c>
      <c r="E97" s="161"/>
      <c r="F97" s="161"/>
      <c r="G97" s="161"/>
      <c r="H97" s="161"/>
      <c r="I97" s="161"/>
      <c r="J97" s="162">
        <f>J148</f>
        <v>0</v>
      </c>
      <c r="L97" s="115"/>
    </row>
    <row r="98" spans="1:31" s="11" customFormat="1" ht="19.95" hidden="1" customHeight="1">
      <c r="B98" s="163"/>
      <c r="D98" s="164" t="s">
        <v>133</v>
      </c>
      <c r="E98" s="165"/>
      <c r="F98" s="165"/>
      <c r="G98" s="165"/>
      <c r="H98" s="165"/>
      <c r="I98" s="165"/>
      <c r="J98" s="166">
        <f>J149</f>
        <v>0</v>
      </c>
      <c r="L98" s="163"/>
    </row>
    <row r="99" spans="1:31" s="11" customFormat="1" ht="19.95" hidden="1" customHeight="1">
      <c r="B99" s="163"/>
      <c r="D99" s="164" t="s">
        <v>134</v>
      </c>
      <c r="E99" s="165"/>
      <c r="F99" s="165"/>
      <c r="G99" s="165"/>
      <c r="H99" s="165"/>
      <c r="I99" s="165"/>
      <c r="J99" s="166">
        <f>J151</f>
        <v>0</v>
      </c>
      <c r="L99" s="163"/>
    </row>
    <row r="100" spans="1:31" s="9" customFormat="1" ht="24.9" hidden="1" customHeight="1">
      <c r="B100" s="115"/>
      <c r="D100" s="160" t="s">
        <v>135</v>
      </c>
      <c r="E100" s="161"/>
      <c r="F100" s="161"/>
      <c r="G100" s="161"/>
      <c r="H100" s="161"/>
      <c r="I100" s="161"/>
      <c r="J100" s="162">
        <f>J153</f>
        <v>0</v>
      </c>
      <c r="L100" s="115"/>
    </row>
    <row r="101" spans="1:31" s="11" customFormat="1" ht="19.95" hidden="1" customHeight="1">
      <c r="B101" s="163"/>
      <c r="D101" s="164" t="s">
        <v>136</v>
      </c>
      <c r="E101" s="165"/>
      <c r="F101" s="165"/>
      <c r="G101" s="165"/>
      <c r="H101" s="165"/>
      <c r="I101" s="165"/>
      <c r="J101" s="166">
        <f>J154</f>
        <v>0</v>
      </c>
      <c r="L101" s="163"/>
    </row>
    <row r="102" spans="1:31" s="9" customFormat="1" ht="21.75" hidden="1" customHeight="1">
      <c r="B102" s="115"/>
      <c r="D102" s="116" t="s">
        <v>86</v>
      </c>
      <c r="J102" s="117">
        <f>J156</f>
        <v>0</v>
      </c>
      <c r="L102" s="115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" hidden="1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idden="1"/>
    <row r="106" spans="1:31" hidden="1"/>
    <row r="107" spans="1:31" hidden="1"/>
    <row r="108" spans="1:31" s="2" customFormat="1" ht="6.9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" customHeight="1">
      <c r="A109" s="29"/>
      <c r="B109" s="30"/>
      <c r="C109" s="18" t="s">
        <v>87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14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40" t="str">
        <f>E7</f>
        <v>Lunik 9, Hrebendová 12, Košice</v>
      </c>
      <c r="F112" s="241"/>
      <c r="G112" s="241"/>
      <c r="H112" s="24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80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04" t="str">
        <f>E9</f>
        <v>2 - Práca</v>
      </c>
      <c r="F114" s="239"/>
      <c r="G114" s="239"/>
      <c r="H114" s="23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17</v>
      </c>
      <c r="D116" s="29"/>
      <c r="E116" s="29"/>
      <c r="F116" s="22" t="str">
        <f>F12</f>
        <v xml:space="preserve"> </v>
      </c>
      <c r="G116" s="29"/>
      <c r="H116" s="29"/>
      <c r="I116" s="24" t="s">
        <v>19</v>
      </c>
      <c r="J116" s="55">
        <f>IF(J12="","",J12)</f>
        <v>0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15" customHeight="1">
      <c r="A118" s="29"/>
      <c r="B118" s="30"/>
      <c r="C118" s="24" t="s">
        <v>20</v>
      </c>
      <c r="D118" s="29"/>
      <c r="E118" s="29"/>
      <c r="F118" s="22" t="str">
        <f>E15</f>
        <v xml:space="preserve"> </v>
      </c>
      <c r="G118" s="29"/>
      <c r="H118" s="29"/>
      <c r="I118" s="24" t="s">
        <v>24</v>
      </c>
      <c r="J118" s="27" t="str">
        <f>E21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15" customHeight="1">
      <c r="A119" s="29"/>
      <c r="B119" s="30"/>
      <c r="C119" s="24" t="s">
        <v>23</v>
      </c>
      <c r="D119" s="29"/>
      <c r="E119" s="29"/>
      <c r="F119" s="22">
        <f>IF(E18="","",E18)</f>
        <v>0</v>
      </c>
      <c r="G119" s="29"/>
      <c r="H119" s="29"/>
      <c r="I119" s="24" t="s">
        <v>26</v>
      </c>
      <c r="J119" s="27" t="str">
        <f>E24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0" customFormat="1" ht="29.25" customHeight="1">
      <c r="A121" s="118"/>
      <c r="B121" s="119"/>
      <c r="C121" s="120" t="s">
        <v>88</v>
      </c>
      <c r="D121" s="121" t="s">
        <v>53</v>
      </c>
      <c r="E121" s="121" t="s">
        <v>49</v>
      </c>
      <c r="F121" s="121" t="s">
        <v>50</v>
      </c>
      <c r="G121" s="121" t="s">
        <v>89</v>
      </c>
      <c r="H121" s="121" t="s">
        <v>90</v>
      </c>
      <c r="I121" s="121" t="s">
        <v>91</v>
      </c>
      <c r="J121" s="122" t="s">
        <v>83</v>
      </c>
      <c r="K121" s="123" t="s">
        <v>92</v>
      </c>
      <c r="L121" s="124"/>
      <c r="M121" s="62" t="s">
        <v>1</v>
      </c>
      <c r="N121" s="63" t="s">
        <v>32</v>
      </c>
      <c r="O121" s="63" t="s">
        <v>93</v>
      </c>
      <c r="P121" s="63" t="s">
        <v>94</v>
      </c>
      <c r="Q121" s="63" t="s">
        <v>95</v>
      </c>
      <c r="R121" s="63" t="s">
        <v>96</v>
      </c>
      <c r="S121" s="63" t="s">
        <v>97</v>
      </c>
      <c r="T121" s="64" t="s">
        <v>98</v>
      </c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</row>
    <row r="122" spans="1:65" s="2" customFormat="1" ht="22.95" customHeight="1">
      <c r="A122" s="29"/>
      <c r="B122" s="30"/>
      <c r="C122" s="69" t="s">
        <v>84</v>
      </c>
      <c r="D122" s="29"/>
      <c r="E122" s="29"/>
      <c r="F122" s="29"/>
      <c r="G122" s="29"/>
      <c r="H122" s="29"/>
      <c r="I122" s="29"/>
      <c r="J122" s="125">
        <f>SUM(J123:J148)</f>
        <v>0</v>
      </c>
      <c r="K122" s="29"/>
      <c r="L122" s="30"/>
      <c r="M122" s="65"/>
      <c r="N122" s="56"/>
      <c r="O122" s="66"/>
      <c r="P122" s="126" t="e">
        <f>P123+SUM(P125:P148)+P153+P156</f>
        <v>#REF!</v>
      </c>
      <c r="Q122" s="66"/>
      <c r="R122" s="126" t="e">
        <f>R123+SUM(R125:R148)+R153+R156</f>
        <v>#REF!</v>
      </c>
      <c r="S122" s="66"/>
      <c r="T122" s="127" t="e">
        <f>T123+SUM(T125:T148)+T153+T156</f>
        <v>#REF!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67</v>
      </c>
      <c r="AU122" s="14" t="s">
        <v>85</v>
      </c>
      <c r="BK122" s="128" t="e">
        <f>BK123+SUM(BK125:BK148)+BK153+BK156</f>
        <v>#REF!</v>
      </c>
    </row>
    <row r="123" spans="1:65" s="2" customFormat="1" ht="16.5" customHeight="1">
      <c r="A123" s="29"/>
      <c r="B123" s="129"/>
      <c r="C123" s="130" t="s">
        <v>73</v>
      </c>
      <c r="D123" s="130"/>
      <c r="E123" s="131"/>
      <c r="F123" s="132" t="s">
        <v>160</v>
      </c>
      <c r="G123" s="133" t="s">
        <v>161</v>
      </c>
      <c r="H123" s="134">
        <v>50</v>
      </c>
      <c r="I123" s="135"/>
      <c r="J123" s="136">
        <f>H123*I123</f>
        <v>0</v>
      </c>
      <c r="K123" s="137"/>
      <c r="L123" s="138"/>
      <c r="M123" s="139" t="s">
        <v>1</v>
      </c>
      <c r="N123" s="140" t="s">
        <v>34</v>
      </c>
      <c r="O123" s="58"/>
      <c r="P123" s="141" t="e">
        <f>O123*#REF!</f>
        <v>#REF!</v>
      </c>
      <c r="Q123" s="141">
        <v>1.0000000000000001E-5</v>
      </c>
      <c r="R123" s="141" t="e">
        <f>Q123*#REF!</f>
        <v>#REF!</v>
      </c>
      <c r="S123" s="141">
        <v>0</v>
      </c>
      <c r="T123" s="142" t="e">
        <f>S123*#REF!</f>
        <v>#REF!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3" t="s">
        <v>101</v>
      </c>
      <c r="AT123" s="143" t="s">
        <v>99</v>
      </c>
      <c r="AU123" s="143" t="s">
        <v>68</v>
      </c>
      <c r="AY123" s="14" t="s">
        <v>102</v>
      </c>
      <c r="BE123" s="144">
        <f t="shared" ref="BE123:BE147" si="0">IF(N123="základná",J123,0)</f>
        <v>0</v>
      </c>
      <c r="BF123" s="144">
        <f t="shared" ref="BF123:BF147" si="1">IF(N123="znížená",J123,0)</f>
        <v>0</v>
      </c>
      <c r="BG123" s="144">
        <f t="shared" ref="BG123:BG147" si="2">IF(N123="zákl. prenesená",J123,0)</f>
        <v>0</v>
      </c>
      <c r="BH123" s="144">
        <f t="shared" ref="BH123:BH147" si="3">IF(N123="zníž. prenesená",J123,0)</f>
        <v>0</v>
      </c>
      <c r="BI123" s="144">
        <f t="shared" ref="BI123:BI147" si="4">IF(N123="nulová",J123,0)</f>
        <v>0</v>
      </c>
      <c r="BJ123" s="14" t="s">
        <v>76</v>
      </c>
      <c r="BK123" s="144" t="e">
        <f>ROUND(I123*#REF!,2)</f>
        <v>#REF!</v>
      </c>
      <c r="BL123" s="14" t="s">
        <v>103</v>
      </c>
      <c r="BM123" s="143" t="s">
        <v>137</v>
      </c>
    </row>
    <row r="124" spans="1:65" s="2" customFormat="1" ht="16.5" customHeight="1">
      <c r="A124" s="196"/>
      <c r="B124" s="129"/>
      <c r="C124" s="130">
        <v>2</v>
      </c>
      <c r="D124" s="130"/>
      <c r="E124" s="131"/>
      <c r="F124" s="132" t="s">
        <v>191</v>
      </c>
      <c r="G124" s="133" t="s">
        <v>161</v>
      </c>
      <c r="H124" s="134">
        <v>50</v>
      </c>
      <c r="I124" s="135"/>
      <c r="J124" s="136">
        <f t="shared" ref="J124:J148" si="5">H124*I124</f>
        <v>0</v>
      </c>
      <c r="K124" s="137"/>
      <c r="L124" s="138"/>
      <c r="M124" s="139"/>
      <c r="N124" s="140"/>
      <c r="O124" s="58"/>
      <c r="P124" s="141"/>
      <c r="Q124" s="141"/>
      <c r="R124" s="141"/>
      <c r="S124" s="141"/>
      <c r="T124" s="142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R124" s="143"/>
      <c r="AT124" s="143"/>
      <c r="AU124" s="143"/>
      <c r="AY124" s="14"/>
      <c r="BE124" s="144"/>
      <c r="BF124" s="144"/>
      <c r="BG124" s="144"/>
      <c r="BH124" s="144"/>
      <c r="BI124" s="144"/>
      <c r="BJ124" s="14"/>
      <c r="BK124" s="144"/>
      <c r="BL124" s="14"/>
      <c r="BM124" s="143"/>
    </row>
    <row r="125" spans="1:65" s="2" customFormat="1" ht="22.8">
      <c r="A125" s="29"/>
      <c r="B125" s="129"/>
      <c r="C125" s="130">
        <v>3</v>
      </c>
      <c r="D125" s="130"/>
      <c r="E125" s="131"/>
      <c r="F125" s="132" t="s">
        <v>173</v>
      </c>
      <c r="G125" s="133" t="s">
        <v>165</v>
      </c>
      <c r="H125" s="134">
        <v>15</v>
      </c>
      <c r="I125" s="135"/>
      <c r="J125" s="136">
        <f t="shared" si="5"/>
        <v>0</v>
      </c>
      <c r="K125" s="137"/>
      <c r="L125" s="138"/>
      <c r="M125" s="139" t="s">
        <v>1</v>
      </c>
      <c r="N125" s="140" t="s">
        <v>34</v>
      </c>
      <c r="O125" s="58"/>
      <c r="P125" s="141" t="e">
        <f>O125*#REF!</f>
        <v>#REF!</v>
      </c>
      <c r="Q125" s="141">
        <v>3.0000000000000001E-5</v>
      </c>
      <c r="R125" s="141" t="e">
        <f>Q125*#REF!</f>
        <v>#REF!</v>
      </c>
      <c r="S125" s="141">
        <v>0</v>
      </c>
      <c r="T125" s="142" t="e">
        <f>S125*#REF!</f>
        <v>#REF!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3" t="s">
        <v>101</v>
      </c>
      <c r="AT125" s="143" t="s">
        <v>99</v>
      </c>
      <c r="AU125" s="143" t="s">
        <v>68</v>
      </c>
      <c r="AY125" s="14" t="s">
        <v>102</v>
      </c>
      <c r="BE125" s="144">
        <f t="shared" si="0"/>
        <v>0</v>
      </c>
      <c r="BF125" s="144">
        <f t="shared" si="1"/>
        <v>0</v>
      </c>
      <c r="BG125" s="144">
        <f t="shared" si="2"/>
        <v>0</v>
      </c>
      <c r="BH125" s="144">
        <f t="shared" si="3"/>
        <v>0</v>
      </c>
      <c r="BI125" s="144">
        <f t="shared" si="4"/>
        <v>0</v>
      </c>
      <c r="BJ125" s="14" t="s">
        <v>76</v>
      </c>
      <c r="BK125" s="144" t="e">
        <f>ROUND(I125*#REF!,2)</f>
        <v>#REF!</v>
      </c>
      <c r="BL125" s="14" t="s">
        <v>103</v>
      </c>
      <c r="BM125" s="143" t="s">
        <v>138</v>
      </c>
    </row>
    <row r="126" spans="1:65" s="2" customFormat="1" ht="22.8">
      <c r="A126" s="196"/>
      <c r="B126" s="129"/>
      <c r="C126" s="130">
        <v>4</v>
      </c>
      <c r="D126" s="130"/>
      <c r="E126" s="131"/>
      <c r="F126" s="132" t="s">
        <v>176</v>
      </c>
      <c r="G126" s="133" t="s">
        <v>161</v>
      </c>
      <c r="H126" s="134">
        <v>25</v>
      </c>
      <c r="I126" s="135"/>
      <c r="J126" s="136">
        <f t="shared" si="5"/>
        <v>0</v>
      </c>
      <c r="K126" s="137"/>
      <c r="L126" s="138"/>
      <c r="M126" s="139"/>
      <c r="N126" s="140"/>
      <c r="O126" s="58"/>
      <c r="P126" s="141"/>
      <c r="Q126" s="141"/>
      <c r="R126" s="141"/>
      <c r="S126" s="141"/>
      <c r="T126" s="142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R126" s="143"/>
      <c r="AT126" s="143"/>
      <c r="AU126" s="143"/>
      <c r="AY126" s="14"/>
      <c r="BE126" s="144"/>
      <c r="BF126" s="144"/>
      <c r="BG126" s="144"/>
      <c r="BH126" s="144"/>
      <c r="BI126" s="144"/>
      <c r="BJ126" s="14"/>
      <c r="BK126" s="144"/>
      <c r="BL126" s="14"/>
      <c r="BM126" s="143"/>
    </row>
    <row r="127" spans="1:65" s="2" customFormat="1" ht="11.4">
      <c r="A127" s="196"/>
      <c r="B127" s="129"/>
      <c r="C127" s="130">
        <v>5</v>
      </c>
      <c r="D127" s="130"/>
      <c r="E127" s="131"/>
      <c r="F127" s="132" t="s">
        <v>186</v>
      </c>
      <c r="G127" s="133" t="s">
        <v>161</v>
      </c>
      <c r="H127" s="134">
        <v>50</v>
      </c>
      <c r="I127" s="135"/>
      <c r="J127" s="136">
        <f t="shared" si="5"/>
        <v>0</v>
      </c>
      <c r="K127" s="137"/>
      <c r="L127" s="138"/>
      <c r="M127" s="139"/>
      <c r="N127" s="140"/>
      <c r="O127" s="58"/>
      <c r="P127" s="141"/>
      <c r="Q127" s="141"/>
      <c r="R127" s="141"/>
      <c r="S127" s="141"/>
      <c r="T127" s="142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R127" s="143"/>
      <c r="AT127" s="143"/>
      <c r="AU127" s="143"/>
      <c r="AY127" s="14"/>
      <c r="BE127" s="144"/>
      <c r="BF127" s="144"/>
      <c r="BG127" s="144"/>
      <c r="BH127" s="144"/>
      <c r="BI127" s="144"/>
      <c r="BJ127" s="14"/>
      <c r="BK127" s="144"/>
      <c r="BL127" s="14"/>
      <c r="BM127" s="143"/>
    </row>
    <row r="128" spans="1:65" s="2" customFormat="1" ht="11.4">
      <c r="A128" s="196"/>
      <c r="B128" s="129"/>
      <c r="C128" s="130">
        <v>6</v>
      </c>
      <c r="D128" s="130"/>
      <c r="E128" s="131"/>
      <c r="F128" s="132" t="s">
        <v>178</v>
      </c>
      <c r="G128" s="133" t="s">
        <v>165</v>
      </c>
      <c r="H128" s="134">
        <v>15</v>
      </c>
      <c r="I128" s="135"/>
      <c r="J128" s="136">
        <f t="shared" si="5"/>
        <v>0</v>
      </c>
      <c r="K128" s="137"/>
      <c r="L128" s="138"/>
      <c r="M128" s="139"/>
      <c r="N128" s="140"/>
      <c r="O128" s="58"/>
      <c r="P128" s="141"/>
      <c r="Q128" s="141"/>
      <c r="R128" s="141"/>
      <c r="S128" s="141"/>
      <c r="T128" s="142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R128" s="143"/>
      <c r="AT128" s="143"/>
      <c r="AU128" s="143"/>
      <c r="AY128" s="14"/>
      <c r="BE128" s="144"/>
      <c r="BF128" s="144"/>
      <c r="BG128" s="144"/>
      <c r="BH128" s="144"/>
      <c r="BI128" s="144"/>
      <c r="BJ128" s="14"/>
      <c r="BK128" s="144"/>
      <c r="BL128" s="14"/>
      <c r="BM128" s="143"/>
    </row>
    <row r="129" spans="1:65" s="2" customFormat="1" ht="11.4">
      <c r="A129" s="196"/>
      <c r="B129" s="129"/>
      <c r="C129" s="130">
        <v>7</v>
      </c>
      <c r="D129" s="130"/>
      <c r="E129" s="131"/>
      <c r="F129" s="132" t="s">
        <v>187</v>
      </c>
      <c r="G129" s="133" t="s">
        <v>161</v>
      </c>
      <c r="H129" s="134">
        <v>50</v>
      </c>
      <c r="I129" s="135"/>
      <c r="J129" s="136">
        <f t="shared" si="5"/>
        <v>0</v>
      </c>
      <c r="K129" s="137"/>
      <c r="L129" s="138"/>
      <c r="M129" s="139"/>
      <c r="N129" s="140"/>
      <c r="O129" s="58"/>
      <c r="P129" s="141"/>
      <c r="Q129" s="141"/>
      <c r="R129" s="141"/>
      <c r="S129" s="141"/>
      <c r="T129" s="142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R129" s="143"/>
      <c r="AT129" s="143"/>
      <c r="AU129" s="143"/>
      <c r="AY129" s="14"/>
      <c r="BE129" s="144"/>
      <c r="BF129" s="144"/>
      <c r="BG129" s="144"/>
      <c r="BH129" s="144"/>
      <c r="BI129" s="144"/>
      <c r="BJ129" s="14"/>
      <c r="BK129" s="144"/>
      <c r="BL129" s="14"/>
      <c r="BM129" s="143"/>
    </row>
    <row r="130" spans="1:65" s="2" customFormat="1" ht="16.5" customHeight="1">
      <c r="A130" s="188"/>
      <c r="B130" s="129"/>
      <c r="C130" s="130">
        <v>8</v>
      </c>
      <c r="D130" s="130"/>
      <c r="E130" s="131"/>
      <c r="F130" s="132" t="s">
        <v>166</v>
      </c>
      <c r="G130" s="133" t="s">
        <v>119</v>
      </c>
      <c r="H130" s="134">
        <v>120</v>
      </c>
      <c r="I130" s="135"/>
      <c r="J130" s="136">
        <f t="shared" si="5"/>
        <v>0</v>
      </c>
      <c r="K130" s="137"/>
      <c r="L130" s="138"/>
      <c r="M130" s="139" t="s">
        <v>1</v>
      </c>
      <c r="N130" s="140" t="s">
        <v>34</v>
      </c>
      <c r="O130" s="58"/>
      <c r="P130" s="141" t="e">
        <f>O130*#REF!</f>
        <v>#REF!</v>
      </c>
      <c r="Q130" s="141">
        <v>1.0000000000000001E-5</v>
      </c>
      <c r="R130" s="141" t="e">
        <f>Q130*#REF!</f>
        <v>#REF!</v>
      </c>
      <c r="S130" s="141">
        <v>0</v>
      </c>
      <c r="T130" s="142" t="e">
        <f>S130*#REF!</f>
        <v>#REF!</v>
      </c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R130" s="143" t="s">
        <v>101</v>
      </c>
      <c r="AT130" s="143" t="s">
        <v>99</v>
      </c>
      <c r="AU130" s="143" t="s">
        <v>68</v>
      </c>
      <c r="AY130" s="14" t="s">
        <v>102</v>
      </c>
      <c r="BE130" s="144">
        <f t="shared" ref="BE130" si="6">IF(N130="základná",J130,0)</f>
        <v>0</v>
      </c>
      <c r="BF130" s="144">
        <f t="shared" ref="BF130" si="7">IF(N130="znížená",J130,0)</f>
        <v>0</v>
      </c>
      <c r="BG130" s="144">
        <f t="shared" ref="BG130" si="8">IF(N130="zákl. prenesená",J130,0)</f>
        <v>0</v>
      </c>
      <c r="BH130" s="144">
        <f t="shared" ref="BH130" si="9">IF(N130="zníž. prenesená",J130,0)</f>
        <v>0</v>
      </c>
      <c r="BI130" s="144">
        <f t="shared" ref="BI130" si="10">IF(N130="nulová",J130,0)</f>
        <v>0</v>
      </c>
      <c r="BJ130" s="14" t="s">
        <v>76</v>
      </c>
      <c r="BK130" s="144" t="e">
        <f>ROUND(I130*#REF!,2)</f>
        <v>#REF!</v>
      </c>
      <c r="BL130" s="14" t="s">
        <v>103</v>
      </c>
      <c r="BM130" s="143" t="s">
        <v>139</v>
      </c>
    </row>
    <row r="131" spans="1:65" s="2" customFormat="1" ht="16.5" customHeight="1">
      <c r="A131" s="196"/>
      <c r="B131" s="129"/>
      <c r="C131" s="130">
        <v>9</v>
      </c>
      <c r="D131" s="130"/>
      <c r="E131" s="131"/>
      <c r="F131" s="132" t="s">
        <v>175</v>
      </c>
      <c r="G131" s="133" t="s">
        <v>165</v>
      </c>
      <c r="H131" s="134">
        <v>15</v>
      </c>
      <c r="I131" s="135"/>
      <c r="J131" s="136">
        <f t="shared" si="5"/>
        <v>0</v>
      </c>
      <c r="K131" s="137"/>
      <c r="L131" s="138"/>
      <c r="M131" s="139"/>
      <c r="N131" s="140"/>
      <c r="O131" s="58"/>
      <c r="P131" s="141"/>
      <c r="Q131" s="141"/>
      <c r="R131" s="141"/>
      <c r="S131" s="141"/>
      <c r="T131" s="142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R131" s="143"/>
      <c r="AT131" s="143"/>
      <c r="AU131" s="143"/>
      <c r="AY131" s="14"/>
      <c r="BE131" s="144"/>
      <c r="BF131" s="144"/>
      <c r="BG131" s="144"/>
      <c r="BH131" s="144"/>
      <c r="BI131" s="144"/>
      <c r="BJ131" s="14"/>
      <c r="BK131" s="144"/>
      <c r="BL131" s="14"/>
      <c r="BM131" s="143"/>
    </row>
    <row r="132" spans="1:65" s="2" customFormat="1" ht="16.5" customHeight="1">
      <c r="A132" s="29"/>
      <c r="B132" s="129"/>
      <c r="C132" s="130">
        <v>10</v>
      </c>
      <c r="D132" s="130"/>
      <c r="E132" s="131"/>
      <c r="F132" s="132" t="s">
        <v>159</v>
      </c>
      <c r="G132" s="133" t="s">
        <v>119</v>
      </c>
      <c r="H132" s="134">
        <v>120</v>
      </c>
      <c r="I132" s="135"/>
      <c r="J132" s="136">
        <f t="shared" si="5"/>
        <v>0</v>
      </c>
      <c r="K132" s="137"/>
      <c r="L132" s="138"/>
      <c r="M132" s="139" t="s">
        <v>1</v>
      </c>
      <c r="N132" s="140" t="s">
        <v>34</v>
      </c>
      <c r="O132" s="58"/>
      <c r="P132" s="141" t="e">
        <f>O132*#REF!</f>
        <v>#REF!</v>
      </c>
      <c r="Q132" s="141">
        <v>1.0000000000000001E-5</v>
      </c>
      <c r="R132" s="141" t="e">
        <f>Q132*#REF!</f>
        <v>#REF!</v>
      </c>
      <c r="S132" s="141">
        <v>0</v>
      </c>
      <c r="T132" s="142" t="e">
        <f>S132*#REF!</f>
        <v>#REF!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3" t="s">
        <v>101</v>
      </c>
      <c r="AT132" s="143" t="s">
        <v>99</v>
      </c>
      <c r="AU132" s="143" t="s">
        <v>68</v>
      </c>
      <c r="AY132" s="14" t="s">
        <v>102</v>
      </c>
      <c r="BE132" s="144">
        <f t="shared" si="0"/>
        <v>0</v>
      </c>
      <c r="BF132" s="144">
        <f t="shared" si="1"/>
        <v>0</v>
      </c>
      <c r="BG132" s="144">
        <f t="shared" si="2"/>
        <v>0</v>
      </c>
      <c r="BH132" s="144">
        <f t="shared" si="3"/>
        <v>0</v>
      </c>
      <c r="BI132" s="144">
        <f t="shared" si="4"/>
        <v>0</v>
      </c>
      <c r="BJ132" s="14" t="s">
        <v>76</v>
      </c>
      <c r="BK132" s="144" t="e">
        <f>ROUND(I132*#REF!,2)</f>
        <v>#REF!</v>
      </c>
      <c r="BL132" s="14" t="s">
        <v>103</v>
      </c>
      <c r="BM132" s="143" t="s">
        <v>139</v>
      </c>
    </row>
    <row r="133" spans="1:65" s="2" customFormat="1" ht="16.5" customHeight="1">
      <c r="A133" s="29"/>
      <c r="B133" s="129"/>
      <c r="C133" s="130">
        <v>11</v>
      </c>
      <c r="D133" s="130"/>
      <c r="E133" s="131"/>
      <c r="F133" s="132" t="s">
        <v>172</v>
      </c>
      <c r="G133" s="133" t="s">
        <v>119</v>
      </c>
      <c r="H133" s="134">
        <v>125</v>
      </c>
      <c r="I133" s="135"/>
      <c r="J133" s="136">
        <f t="shared" si="5"/>
        <v>0</v>
      </c>
      <c r="K133" s="137"/>
      <c r="L133" s="138"/>
      <c r="M133" s="139" t="s">
        <v>1</v>
      </c>
      <c r="N133" s="140" t="s">
        <v>34</v>
      </c>
      <c r="O133" s="58"/>
      <c r="P133" s="141" t="e">
        <f>O133*#REF!</f>
        <v>#REF!</v>
      </c>
      <c r="Q133" s="141">
        <v>2.0000000000000001E-4</v>
      </c>
      <c r="R133" s="141" t="e">
        <f>Q133*#REF!</f>
        <v>#REF!</v>
      </c>
      <c r="S133" s="141">
        <v>0</v>
      </c>
      <c r="T133" s="142" t="e">
        <f>S133*#REF!</f>
        <v>#REF!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3" t="s">
        <v>101</v>
      </c>
      <c r="AT133" s="143" t="s">
        <v>99</v>
      </c>
      <c r="AU133" s="143" t="s">
        <v>68</v>
      </c>
      <c r="AY133" s="14" t="s">
        <v>102</v>
      </c>
      <c r="BE133" s="144">
        <f t="shared" si="0"/>
        <v>0</v>
      </c>
      <c r="BF133" s="144">
        <f t="shared" si="1"/>
        <v>0</v>
      </c>
      <c r="BG133" s="144">
        <f t="shared" si="2"/>
        <v>0</v>
      </c>
      <c r="BH133" s="144">
        <f t="shared" si="3"/>
        <v>0</v>
      </c>
      <c r="BI133" s="144">
        <f t="shared" si="4"/>
        <v>0</v>
      </c>
      <c r="BJ133" s="14" t="s">
        <v>76</v>
      </c>
      <c r="BK133" s="144" t="e">
        <f>ROUND(I133*#REF!,2)</f>
        <v>#REF!</v>
      </c>
      <c r="BL133" s="14" t="s">
        <v>103</v>
      </c>
      <c r="BM133" s="143" t="s">
        <v>140</v>
      </c>
    </row>
    <row r="134" spans="1:65" s="2" customFormat="1" ht="16.5" customHeight="1">
      <c r="A134" s="196"/>
      <c r="B134" s="129"/>
      <c r="C134" s="130">
        <v>12</v>
      </c>
      <c r="D134" s="130"/>
      <c r="E134" s="131"/>
      <c r="F134" s="132" t="s">
        <v>177</v>
      </c>
      <c r="G134" s="133" t="s">
        <v>161</v>
      </c>
      <c r="H134" s="134">
        <v>5</v>
      </c>
      <c r="I134" s="135"/>
      <c r="J134" s="136">
        <f t="shared" si="5"/>
        <v>0</v>
      </c>
      <c r="K134" s="137"/>
      <c r="L134" s="138"/>
      <c r="M134" s="139"/>
      <c r="N134" s="140"/>
      <c r="O134" s="58"/>
      <c r="P134" s="141"/>
      <c r="Q134" s="141"/>
      <c r="R134" s="141"/>
      <c r="S134" s="141"/>
      <c r="T134" s="142"/>
      <c r="U134" s="196"/>
      <c r="V134" s="196" t="s">
        <v>192</v>
      </c>
      <c r="W134" s="196"/>
      <c r="X134" s="196"/>
      <c r="Y134" s="196"/>
      <c r="Z134" s="196"/>
      <c r="AA134" s="196"/>
      <c r="AB134" s="196"/>
      <c r="AC134" s="196"/>
      <c r="AD134" s="196"/>
      <c r="AE134" s="196"/>
      <c r="AR134" s="143"/>
      <c r="AT134" s="143"/>
      <c r="AU134" s="143"/>
      <c r="AY134" s="14"/>
      <c r="BE134" s="144"/>
      <c r="BF134" s="144"/>
      <c r="BG134" s="144"/>
      <c r="BH134" s="144"/>
      <c r="BI134" s="144"/>
      <c r="BJ134" s="14"/>
      <c r="BK134" s="144"/>
      <c r="BL134" s="14"/>
      <c r="BM134" s="143"/>
    </row>
    <row r="135" spans="1:65" s="2" customFormat="1" ht="16.5" customHeight="1">
      <c r="A135" s="196"/>
      <c r="B135" s="129"/>
      <c r="C135" s="130">
        <v>13</v>
      </c>
      <c r="D135" s="130"/>
      <c r="E135" s="131"/>
      <c r="F135" s="132" t="s">
        <v>179</v>
      </c>
      <c r="G135" s="133" t="s">
        <v>165</v>
      </c>
      <c r="H135" s="134">
        <v>100</v>
      </c>
      <c r="I135" s="135"/>
      <c r="J135" s="136">
        <f t="shared" si="5"/>
        <v>0</v>
      </c>
      <c r="K135" s="137"/>
      <c r="L135" s="138"/>
      <c r="M135" s="139"/>
      <c r="N135" s="140"/>
      <c r="O135" s="58"/>
      <c r="P135" s="141"/>
      <c r="Q135" s="141"/>
      <c r="R135" s="141"/>
      <c r="S135" s="141"/>
      <c r="T135" s="142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R135" s="143"/>
      <c r="AT135" s="143"/>
      <c r="AU135" s="143"/>
      <c r="AY135" s="14"/>
      <c r="BE135" s="144"/>
      <c r="BF135" s="144"/>
      <c r="BG135" s="144"/>
      <c r="BH135" s="144"/>
      <c r="BI135" s="144"/>
      <c r="BJ135" s="14"/>
      <c r="BK135" s="144"/>
      <c r="BL135" s="14"/>
      <c r="BM135" s="143"/>
    </row>
    <row r="136" spans="1:65" s="2" customFormat="1" ht="16.5" customHeight="1">
      <c r="A136" s="196"/>
      <c r="B136" s="129"/>
      <c r="C136" s="130">
        <v>14</v>
      </c>
      <c r="D136" s="130"/>
      <c r="E136" s="131"/>
      <c r="F136" s="132" t="s">
        <v>184</v>
      </c>
      <c r="G136" s="133" t="s">
        <v>161</v>
      </c>
      <c r="H136" s="134">
        <v>6</v>
      </c>
      <c r="I136" s="135"/>
      <c r="J136" s="136">
        <f t="shared" si="5"/>
        <v>0</v>
      </c>
      <c r="K136" s="137"/>
      <c r="L136" s="138"/>
      <c r="M136" s="139"/>
      <c r="N136" s="140"/>
      <c r="O136" s="58"/>
      <c r="P136" s="141"/>
      <c r="Q136" s="141"/>
      <c r="R136" s="141"/>
      <c r="S136" s="141"/>
      <c r="T136" s="142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R136" s="143"/>
      <c r="AT136" s="143"/>
      <c r="AU136" s="143"/>
      <c r="AY136" s="14"/>
      <c r="BE136" s="144"/>
      <c r="BF136" s="144"/>
      <c r="BG136" s="144"/>
      <c r="BH136" s="144"/>
      <c r="BI136" s="144"/>
      <c r="BJ136" s="14"/>
      <c r="BK136" s="144"/>
      <c r="BL136" s="14"/>
      <c r="BM136" s="143"/>
    </row>
    <row r="137" spans="1:65" s="2" customFormat="1" ht="16.5" customHeight="1">
      <c r="A137" s="196"/>
      <c r="B137" s="129"/>
      <c r="C137" s="130">
        <v>15</v>
      </c>
      <c r="D137" s="130"/>
      <c r="E137" s="131"/>
      <c r="F137" s="132" t="s">
        <v>180</v>
      </c>
      <c r="G137" s="133" t="s">
        <v>165</v>
      </c>
      <c r="H137" s="134">
        <v>100</v>
      </c>
      <c r="I137" s="135"/>
      <c r="J137" s="136">
        <f t="shared" si="5"/>
        <v>0</v>
      </c>
      <c r="K137" s="137"/>
      <c r="L137" s="138"/>
      <c r="M137" s="139"/>
      <c r="N137" s="140"/>
      <c r="O137" s="58"/>
      <c r="P137" s="141"/>
      <c r="Q137" s="141"/>
      <c r="R137" s="141"/>
      <c r="S137" s="141"/>
      <c r="T137" s="142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R137" s="143"/>
      <c r="AT137" s="143"/>
      <c r="AU137" s="143"/>
      <c r="AY137" s="14"/>
      <c r="BE137" s="144"/>
      <c r="BF137" s="144"/>
      <c r="BG137" s="144"/>
      <c r="BH137" s="144"/>
      <c r="BI137" s="144"/>
      <c r="BJ137" s="14"/>
      <c r="BK137" s="144"/>
      <c r="BL137" s="14"/>
      <c r="BM137" s="143"/>
    </row>
    <row r="138" spans="1:65" s="2" customFormat="1" ht="16.5" customHeight="1">
      <c r="A138" s="29"/>
      <c r="B138" s="129"/>
      <c r="C138" s="130">
        <v>16</v>
      </c>
      <c r="D138" s="130"/>
      <c r="E138" s="131"/>
      <c r="F138" s="132" t="s">
        <v>163</v>
      </c>
      <c r="G138" s="133" t="s">
        <v>119</v>
      </c>
      <c r="H138" s="134">
        <v>120</v>
      </c>
      <c r="I138" s="135"/>
      <c r="J138" s="136">
        <f t="shared" si="5"/>
        <v>0</v>
      </c>
      <c r="K138" s="137"/>
      <c r="L138" s="138"/>
      <c r="M138" s="139" t="s">
        <v>1</v>
      </c>
      <c r="N138" s="140" t="s">
        <v>34</v>
      </c>
      <c r="O138" s="58"/>
      <c r="P138" s="141">
        <f>O138*H144</f>
        <v>0</v>
      </c>
      <c r="Q138" s="141">
        <v>1E-3</v>
      </c>
      <c r="R138" s="141">
        <f>Q138*H144</f>
        <v>1.4999999999999999E-2</v>
      </c>
      <c r="S138" s="141">
        <v>0</v>
      </c>
      <c r="T138" s="142">
        <f>S138*H144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3" t="s">
        <v>101</v>
      </c>
      <c r="AT138" s="143" t="s">
        <v>99</v>
      </c>
      <c r="AU138" s="143" t="s">
        <v>68</v>
      </c>
      <c r="AY138" s="14" t="s">
        <v>102</v>
      </c>
      <c r="BE138" s="144">
        <f t="shared" si="0"/>
        <v>0</v>
      </c>
      <c r="BF138" s="144">
        <f t="shared" si="1"/>
        <v>0</v>
      </c>
      <c r="BG138" s="144">
        <f t="shared" si="2"/>
        <v>0</v>
      </c>
      <c r="BH138" s="144">
        <f t="shared" si="3"/>
        <v>0</v>
      </c>
      <c r="BI138" s="144">
        <f t="shared" si="4"/>
        <v>0</v>
      </c>
      <c r="BJ138" s="14" t="s">
        <v>76</v>
      </c>
      <c r="BK138" s="144">
        <f>ROUND(I138*H144,2)</f>
        <v>0</v>
      </c>
      <c r="BL138" s="14" t="s">
        <v>103</v>
      </c>
      <c r="BM138" s="143" t="s">
        <v>141</v>
      </c>
    </row>
    <row r="139" spans="1:65" s="2" customFormat="1" ht="16.5" customHeight="1">
      <c r="A139" s="188"/>
      <c r="B139" s="129"/>
      <c r="C139" s="130">
        <v>17</v>
      </c>
      <c r="D139" s="130"/>
      <c r="E139" s="131"/>
      <c r="F139" s="132" t="s">
        <v>193</v>
      </c>
      <c r="G139" s="133" t="s">
        <v>161</v>
      </c>
      <c r="H139" s="134">
        <v>50</v>
      </c>
      <c r="I139" s="135"/>
      <c r="J139" s="136">
        <f t="shared" si="5"/>
        <v>0</v>
      </c>
      <c r="K139" s="137"/>
      <c r="L139" s="138"/>
      <c r="M139" s="139" t="s">
        <v>1</v>
      </c>
      <c r="N139" s="140" t="s">
        <v>34</v>
      </c>
      <c r="O139" s="58"/>
      <c r="P139" s="141" t="e">
        <f>O139*#REF!</f>
        <v>#REF!</v>
      </c>
      <c r="Q139" s="141">
        <v>2.5000000000000001E-4</v>
      </c>
      <c r="R139" s="141" t="e">
        <f>Q139*#REF!</f>
        <v>#REF!</v>
      </c>
      <c r="S139" s="141">
        <v>0</v>
      </c>
      <c r="T139" s="142" t="e">
        <f>S139*#REF!</f>
        <v>#REF!</v>
      </c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R139" s="143" t="s">
        <v>101</v>
      </c>
      <c r="AT139" s="143" t="s">
        <v>99</v>
      </c>
      <c r="AU139" s="143" t="s">
        <v>68</v>
      </c>
      <c r="AY139" s="14" t="s">
        <v>102</v>
      </c>
      <c r="BE139" s="144">
        <f t="shared" ref="BE139:BE144" si="11">IF(N139="základná",J139,0)</f>
        <v>0</v>
      </c>
      <c r="BF139" s="144">
        <f t="shared" ref="BF139:BF144" si="12">IF(N139="znížená",J139,0)</f>
        <v>0</v>
      </c>
      <c r="BG139" s="144">
        <f t="shared" ref="BG139:BG144" si="13">IF(N139="zákl. prenesená",J139,0)</f>
        <v>0</v>
      </c>
      <c r="BH139" s="144">
        <f t="shared" ref="BH139:BH144" si="14">IF(N139="zníž. prenesená",J139,0)</f>
        <v>0</v>
      </c>
      <c r="BI139" s="144">
        <f t="shared" ref="BI139:BI144" si="15">IF(N139="nulová",J139,0)</f>
        <v>0</v>
      </c>
      <c r="BJ139" s="14" t="s">
        <v>76</v>
      </c>
      <c r="BK139" s="144" t="e">
        <f>ROUND(I139*#REF!,2)</f>
        <v>#REF!</v>
      </c>
      <c r="BL139" s="14" t="s">
        <v>103</v>
      </c>
      <c r="BM139" s="143" t="s">
        <v>142</v>
      </c>
    </row>
    <row r="140" spans="1:65" s="2" customFormat="1" ht="11.4">
      <c r="A140" s="188"/>
      <c r="B140" s="129"/>
      <c r="C140" s="130">
        <v>18</v>
      </c>
      <c r="D140" s="130"/>
      <c r="E140" s="131"/>
      <c r="F140" s="132" t="s">
        <v>164</v>
      </c>
      <c r="G140" s="133" t="s">
        <v>165</v>
      </c>
      <c r="H140" s="134">
        <v>100</v>
      </c>
      <c r="I140" s="135"/>
      <c r="J140" s="136">
        <f t="shared" si="5"/>
        <v>0</v>
      </c>
      <c r="K140" s="137"/>
      <c r="L140" s="138"/>
      <c r="M140" s="139" t="s">
        <v>1</v>
      </c>
      <c r="N140" s="140" t="s">
        <v>34</v>
      </c>
      <c r="O140" s="58"/>
      <c r="P140" s="141" t="e">
        <f>O140*#REF!</f>
        <v>#REF!</v>
      </c>
      <c r="Q140" s="141">
        <v>2.5000000000000001E-4</v>
      </c>
      <c r="R140" s="141" t="e">
        <f>Q140*#REF!</f>
        <v>#REF!</v>
      </c>
      <c r="S140" s="141">
        <v>0</v>
      </c>
      <c r="T140" s="142" t="e">
        <f>S140*#REF!</f>
        <v>#REF!</v>
      </c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R140" s="143" t="s">
        <v>101</v>
      </c>
      <c r="AT140" s="143" t="s">
        <v>99</v>
      </c>
      <c r="AU140" s="143" t="s">
        <v>68</v>
      </c>
      <c r="AY140" s="14" t="s">
        <v>102</v>
      </c>
      <c r="BE140" s="144">
        <f t="shared" ref="BE140:BE141" si="16">IF(N140="základná",J140,0)</f>
        <v>0</v>
      </c>
      <c r="BF140" s="144">
        <f t="shared" ref="BF140:BF141" si="17">IF(N140="znížená",J140,0)</f>
        <v>0</v>
      </c>
      <c r="BG140" s="144">
        <f t="shared" ref="BG140:BG141" si="18">IF(N140="zákl. prenesená",J140,0)</f>
        <v>0</v>
      </c>
      <c r="BH140" s="144">
        <f t="shared" ref="BH140:BH141" si="19">IF(N140="zníž. prenesená",J140,0)</f>
        <v>0</v>
      </c>
      <c r="BI140" s="144">
        <f t="shared" ref="BI140:BI141" si="20">IF(N140="nulová",J140,0)</f>
        <v>0</v>
      </c>
      <c r="BJ140" s="14" t="s">
        <v>76</v>
      </c>
      <c r="BK140" s="144" t="e">
        <f>ROUND(I140*#REF!,2)</f>
        <v>#REF!</v>
      </c>
      <c r="BL140" s="14" t="s">
        <v>103</v>
      </c>
      <c r="BM140" s="143" t="s">
        <v>142</v>
      </c>
    </row>
    <row r="141" spans="1:65" s="2" customFormat="1" ht="16.5" customHeight="1">
      <c r="A141" s="188"/>
      <c r="B141" s="129"/>
      <c r="C141" s="130">
        <v>19</v>
      </c>
      <c r="D141" s="130"/>
      <c r="E141" s="131"/>
      <c r="F141" s="132" t="s">
        <v>162</v>
      </c>
      <c r="G141" s="133" t="s">
        <v>100</v>
      </c>
      <c r="H141" s="134">
        <v>2</v>
      </c>
      <c r="I141" s="135"/>
      <c r="J141" s="136">
        <f t="shared" si="5"/>
        <v>0</v>
      </c>
      <c r="K141" s="137"/>
      <c r="L141" s="138"/>
      <c r="M141" s="139" t="s">
        <v>1</v>
      </c>
      <c r="N141" s="140" t="s">
        <v>34</v>
      </c>
      <c r="O141" s="58"/>
      <c r="P141" s="141" t="e">
        <f>O141*#REF!</f>
        <v>#REF!</v>
      </c>
      <c r="Q141" s="141">
        <v>2.5000000000000001E-4</v>
      </c>
      <c r="R141" s="141" t="e">
        <f>Q141*#REF!</f>
        <v>#REF!</v>
      </c>
      <c r="S141" s="141">
        <v>0</v>
      </c>
      <c r="T141" s="142" t="e">
        <f>S141*#REF!</f>
        <v>#REF!</v>
      </c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R141" s="143" t="s">
        <v>101</v>
      </c>
      <c r="AT141" s="143" t="s">
        <v>99</v>
      </c>
      <c r="AU141" s="143" t="s">
        <v>68</v>
      </c>
      <c r="AY141" s="14" t="s">
        <v>102</v>
      </c>
      <c r="BE141" s="144">
        <f t="shared" si="16"/>
        <v>0</v>
      </c>
      <c r="BF141" s="144">
        <f t="shared" si="17"/>
        <v>0</v>
      </c>
      <c r="BG141" s="144">
        <f t="shared" si="18"/>
        <v>0</v>
      </c>
      <c r="BH141" s="144">
        <f t="shared" si="19"/>
        <v>0</v>
      </c>
      <c r="BI141" s="144">
        <f t="shared" si="20"/>
        <v>0</v>
      </c>
      <c r="BJ141" s="14" t="s">
        <v>76</v>
      </c>
      <c r="BK141" s="144" t="e">
        <f>ROUND(I141*#REF!,2)</f>
        <v>#REF!</v>
      </c>
      <c r="BL141" s="14" t="s">
        <v>103</v>
      </c>
      <c r="BM141" s="143" t="s">
        <v>142</v>
      </c>
    </row>
    <row r="142" spans="1:65" s="2" customFormat="1" ht="16.5" customHeight="1">
      <c r="A142" s="188"/>
      <c r="B142" s="129"/>
      <c r="C142" s="130">
        <v>20</v>
      </c>
      <c r="D142" s="130"/>
      <c r="E142" s="131"/>
      <c r="F142" s="132" t="s">
        <v>169</v>
      </c>
      <c r="G142" s="133" t="s">
        <v>100</v>
      </c>
      <c r="H142" s="134">
        <v>2</v>
      </c>
      <c r="I142" s="135"/>
      <c r="J142" s="136">
        <f t="shared" si="5"/>
        <v>0</v>
      </c>
      <c r="K142" s="137"/>
      <c r="L142" s="138"/>
      <c r="M142" s="139" t="s">
        <v>1</v>
      </c>
      <c r="N142" s="140" t="s">
        <v>34</v>
      </c>
      <c r="O142" s="58"/>
      <c r="P142" s="141" t="e">
        <f>O142*#REF!</f>
        <v>#REF!</v>
      </c>
      <c r="Q142" s="141">
        <v>2.5000000000000001E-4</v>
      </c>
      <c r="R142" s="141" t="e">
        <f>Q142*#REF!</f>
        <v>#REF!</v>
      </c>
      <c r="S142" s="141">
        <v>0</v>
      </c>
      <c r="T142" s="142" t="e">
        <f>S142*#REF!</f>
        <v>#REF!</v>
      </c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R142" s="143" t="s">
        <v>101</v>
      </c>
      <c r="AT142" s="143" t="s">
        <v>99</v>
      </c>
      <c r="AU142" s="143" t="s">
        <v>68</v>
      </c>
      <c r="AY142" s="14" t="s">
        <v>102</v>
      </c>
      <c r="BE142" s="144">
        <f t="shared" si="11"/>
        <v>0</v>
      </c>
      <c r="BF142" s="144">
        <f t="shared" si="12"/>
        <v>0</v>
      </c>
      <c r="BG142" s="144">
        <f t="shared" si="13"/>
        <v>0</v>
      </c>
      <c r="BH142" s="144">
        <f t="shared" si="14"/>
        <v>0</v>
      </c>
      <c r="BI142" s="144">
        <f t="shared" si="15"/>
        <v>0</v>
      </c>
      <c r="BJ142" s="14" t="s">
        <v>76</v>
      </c>
      <c r="BK142" s="144" t="e">
        <f>ROUND(I142*#REF!,2)</f>
        <v>#REF!</v>
      </c>
      <c r="BL142" s="14" t="s">
        <v>103</v>
      </c>
      <c r="BM142" s="143" t="s">
        <v>142</v>
      </c>
    </row>
    <row r="143" spans="1:65" s="2" customFormat="1" ht="11.4">
      <c r="A143" s="188"/>
      <c r="B143" s="129"/>
      <c r="C143" s="130">
        <v>21</v>
      </c>
      <c r="D143" s="130"/>
      <c r="E143" s="131"/>
      <c r="F143" s="132" t="s">
        <v>171</v>
      </c>
      <c r="G143" s="133" t="s">
        <v>100</v>
      </c>
      <c r="H143" s="134">
        <v>32</v>
      </c>
      <c r="I143" s="135"/>
      <c r="J143" s="136">
        <f t="shared" si="5"/>
        <v>0</v>
      </c>
      <c r="K143" s="137"/>
      <c r="L143" s="138"/>
      <c r="M143" s="139" t="s">
        <v>1</v>
      </c>
      <c r="N143" s="140" t="s">
        <v>34</v>
      </c>
      <c r="O143" s="58"/>
      <c r="P143" s="141" t="e">
        <f>O143*#REF!</f>
        <v>#REF!</v>
      </c>
      <c r="Q143" s="141">
        <v>2.5000000000000001E-4</v>
      </c>
      <c r="R143" s="141" t="e">
        <f>Q143*#REF!</f>
        <v>#REF!</v>
      </c>
      <c r="S143" s="141">
        <v>0</v>
      </c>
      <c r="T143" s="142" t="e">
        <f>S143*#REF!</f>
        <v>#REF!</v>
      </c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R143" s="143" t="s">
        <v>101</v>
      </c>
      <c r="AT143" s="143" t="s">
        <v>99</v>
      </c>
      <c r="AU143" s="143" t="s">
        <v>68</v>
      </c>
      <c r="AY143" s="14" t="s">
        <v>102</v>
      </c>
      <c r="BE143" s="144">
        <f t="shared" si="11"/>
        <v>0</v>
      </c>
      <c r="BF143" s="144">
        <f t="shared" si="12"/>
        <v>0</v>
      </c>
      <c r="BG143" s="144">
        <f t="shared" si="13"/>
        <v>0</v>
      </c>
      <c r="BH143" s="144">
        <f t="shared" si="14"/>
        <v>0</v>
      </c>
      <c r="BI143" s="144">
        <f t="shared" si="15"/>
        <v>0</v>
      </c>
      <c r="BJ143" s="14" t="s">
        <v>76</v>
      </c>
      <c r="BK143" s="144" t="e">
        <f>ROUND(I143*#REF!,2)</f>
        <v>#REF!</v>
      </c>
      <c r="BL143" s="14" t="s">
        <v>103</v>
      </c>
      <c r="BM143" s="143" t="s">
        <v>142</v>
      </c>
    </row>
    <row r="144" spans="1:65" s="2" customFormat="1" ht="16.5" customHeight="1">
      <c r="A144" s="188"/>
      <c r="B144" s="129"/>
      <c r="C144" s="130">
        <v>22</v>
      </c>
      <c r="D144" s="130"/>
      <c r="E144" s="131"/>
      <c r="F144" s="132" t="s">
        <v>181</v>
      </c>
      <c r="G144" s="133" t="s">
        <v>165</v>
      </c>
      <c r="H144" s="134">
        <v>15</v>
      </c>
      <c r="I144" s="135"/>
      <c r="J144" s="136">
        <f t="shared" si="5"/>
        <v>0</v>
      </c>
      <c r="K144" s="137"/>
      <c r="L144" s="138"/>
      <c r="M144" s="139" t="s">
        <v>1</v>
      </c>
      <c r="N144" s="140" t="s">
        <v>34</v>
      </c>
      <c r="O144" s="58"/>
      <c r="P144" s="141" t="e">
        <f>O144*#REF!</f>
        <v>#REF!</v>
      </c>
      <c r="Q144" s="141">
        <v>2.5000000000000001E-4</v>
      </c>
      <c r="R144" s="141" t="e">
        <f>Q144*#REF!</f>
        <v>#REF!</v>
      </c>
      <c r="S144" s="141">
        <v>0</v>
      </c>
      <c r="T144" s="142" t="e">
        <f>S144*#REF!</f>
        <v>#REF!</v>
      </c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R144" s="143" t="s">
        <v>101</v>
      </c>
      <c r="AT144" s="143" t="s">
        <v>99</v>
      </c>
      <c r="AU144" s="143" t="s">
        <v>68</v>
      </c>
      <c r="AY144" s="14" t="s">
        <v>102</v>
      </c>
      <c r="BE144" s="144">
        <f t="shared" si="11"/>
        <v>0</v>
      </c>
      <c r="BF144" s="144">
        <f t="shared" si="12"/>
        <v>0</v>
      </c>
      <c r="BG144" s="144">
        <f t="shared" si="13"/>
        <v>0</v>
      </c>
      <c r="BH144" s="144">
        <f t="shared" si="14"/>
        <v>0</v>
      </c>
      <c r="BI144" s="144">
        <f t="shared" si="15"/>
        <v>0</v>
      </c>
      <c r="BJ144" s="14" t="s">
        <v>76</v>
      </c>
      <c r="BK144" s="144" t="e">
        <f>ROUND(I144*#REF!,2)</f>
        <v>#REF!</v>
      </c>
      <c r="BL144" s="14" t="s">
        <v>103</v>
      </c>
      <c r="BM144" s="143" t="s">
        <v>142</v>
      </c>
    </row>
    <row r="145" spans="1:65" s="2" customFormat="1" ht="22.8">
      <c r="A145" s="29"/>
      <c r="B145" s="129"/>
      <c r="C145" s="130">
        <v>23</v>
      </c>
      <c r="D145" s="130"/>
      <c r="E145" s="131"/>
      <c r="F145" s="132" t="s">
        <v>182</v>
      </c>
      <c r="G145" s="133" t="s">
        <v>183</v>
      </c>
      <c r="H145" s="134">
        <v>100</v>
      </c>
      <c r="I145" s="135"/>
      <c r="J145" s="136">
        <f t="shared" si="5"/>
        <v>0</v>
      </c>
      <c r="K145" s="137"/>
      <c r="L145" s="138"/>
      <c r="M145" s="139" t="s">
        <v>1</v>
      </c>
      <c r="N145" s="140" t="s">
        <v>34</v>
      </c>
      <c r="O145" s="58"/>
      <c r="P145" s="141" t="e">
        <f>O145*#REF!</f>
        <v>#REF!</v>
      </c>
      <c r="Q145" s="141">
        <v>2.5000000000000001E-4</v>
      </c>
      <c r="R145" s="141" t="e">
        <f>Q145*#REF!</f>
        <v>#REF!</v>
      </c>
      <c r="S145" s="141">
        <v>0</v>
      </c>
      <c r="T145" s="142" t="e">
        <f>S145*#REF!</f>
        <v>#REF!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3" t="s">
        <v>101</v>
      </c>
      <c r="AT145" s="143" t="s">
        <v>99</v>
      </c>
      <c r="AU145" s="143" t="s">
        <v>68</v>
      </c>
      <c r="AY145" s="14" t="s">
        <v>102</v>
      </c>
      <c r="BE145" s="144">
        <f t="shared" si="0"/>
        <v>0</v>
      </c>
      <c r="BF145" s="144">
        <f t="shared" si="1"/>
        <v>0</v>
      </c>
      <c r="BG145" s="144">
        <f t="shared" si="2"/>
        <v>0</v>
      </c>
      <c r="BH145" s="144">
        <f t="shared" si="3"/>
        <v>0</v>
      </c>
      <c r="BI145" s="144">
        <f t="shared" si="4"/>
        <v>0</v>
      </c>
      <c r="BJ145" s="14" t="s">
        <v>76</v>
      </c>
      <c r="BK145" s="144" t="e">
        <f>ROUND(I145*#REF!,2)</f>
        <v>#REF!</v>
      </c>
      <c r="BL145" s="14" t="s">
        <v>103</v>
      </c>
      <c r="BM145" s="143" t="s">
        <v>142</v>
      </c>
    </row>
    <row r="146" spans="1:65" s="2" customFormat="1" ht="15.75" customHeight="1">
      <c r="A146" s="194"/>
      <c r="B146" s="129"/>
      <c r="C146" s="130">
        <v>24</v>
      </c>
      <c r="D146" s="130"/>
      <c r="E146" s="131"/>
      <c r="F146" s="132" t="s">
        <v>188</v>
      </c>
      <c r="G146" s="133" t="s">
        <v>100</v>
      </c>
      <c r="H146" s="134">
        <v>2</v>
      </c>
      <c r="I146" s="135"/>
      <c r="J146" s="136">
        <f t="shared" si="5"/>
        <v>0</v>
      </c>
      <c r="K146" s="137"/>
      <c r="L146" s="138"/>
      <c r="M146" s="139"/>
      <c r="N146" s="140"/>
      <c r="O146" s="58"/>
      <c r="P146" s="141" t="e">
        <f>O146*#REF!</f>
        <v>#REF!</v>
      </c>
      <c r="Q146" s="141"/>
      <c r="R146" s="141"/>
      <c r="S146" s="141"/>
      <c r="T146" s="142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R146" s="143"/>
      <c r="AT146" s="143"/>
      <c r="AU146" s="143"/>
      <c r="AY146" s="14"/>
      <c r="BE146" s="144"/>
      <c r="BF146" s="144"/>
      <c r="BG146" s="144"/>
      <c r="BH146" s="144"/>
      <c r="BI146" s="144"/>
      <c r="BJ146" s="14"/>
      <c r="BK146" s="144" t="e">
        <f>ROUND(I146*#REF!,2)</f>
        <v>#REF!</v>
      </c>
      <c r="BL146" s="14"/>
      <c r="BM146" s="143"/>
    </row>
    <row r="147" spans="1:65" s="2" customFormat="1" ht="16.5" customHeight="1">
      <c r="A147" s="29"/>
      <c r="B147" s="129"/>
      <c r="C147" s="130">
        <v>25</v>
      </c>
      <c r="D147" s="130"/>
      <c r="E147" s="131"/>
      <c r="F147" s="132" t="s">
        <v>190</v>
      </c>
      <c r="G147" s="133" t="s">
        <v>100</v>
      </c>
      <c r="H147" s="134">
        <v>32</v>
      </c>
      <c r="I147" s="135"/>
      <c r="J147" s="136">
        <f t="shared" si="5"/>
        <v>0</v>
      </c>
      <c r="K147" s="137"/>
      <c r="L147" s="138"/>
      <c r="M147" s="139" t="s">
        <v>1</v>
      </c>
      <c r="N147" s="140" t="s">
        <v>34</v>
      </c>
      <c r="O147" s="58"/>
      <c r="P147" s="141" t="e">
        <f>O147*#REF!</f>
        <v>#REF!</v>
      </c>
      <c r="Q147" s="141">
        <v>2.5000000000000001E-4</v>
      </c>
      <c r="R147" s="141" t="e">
        <f>Q147*#REF!</f>
        <v>#REF!</v>
      </c>
      <c r="S147" s="141">
        <v>0</v>
      </c>
      <c r="T147" s="142" t="e">
        <f>S147*#REF!</f>
        <v>#REF!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43" t="s">
        <v>101</v>
      </c>
      <c r="AT147" s="143" t="s">
        <v>99</v>
      </c>
      <c r="AU147" s="143" t="s">
        <v>68</v>
      </c>
      <c r="AY147" s="14" t="s">
        <v>102</v>
      </c>
      <c r="BE147" s="144">
        <f t="shared" si="0"/>
        <v>0</v>
      </c>
      <c r="BF147" s="144">
        <f t="shared" si="1"/>
        <v>0</v>
      </c>
      <c r="BG147" s="144">
        <f t="shared" si="2"/>
        <v>0</v>
      </c>
      <c r="BH147" s="144">
        <f t="shared" si="3"/>
        <v>0</v>
      </c>
      <c r="BI147" s="144">
        <f t="shared" si="4"/>
        <v>0</v>
      </c>
      <c r="BJ147" s="14" t="s">
        <v>76</v>
      </c>
      <c r="BK147" s="144" t="e">
        <f>ROUND(I147*#REF!,2)</f>
        <v>#REF!</v>
      </c>
      <c r="BL147" s="14" t="s">
        <v>103</v>
      </c>
      <c r="BM147" s="143" t="s">
        <v>143</v>
      </c>
    </row>
    <row r="148" spans="1:65" s="12" customFormat="1" ht="22.8">
      <c r="B148" s="167"/>
      <c r="C148" s="130">
        <v>26</v>
      </c>
      <c r="D148" s="130"/>
      <c r="E148" s="131"/>
      <c r="F148" s="132" t="s">
        <v>189</v>
      </c>
      <c r="G148" s="133" t="s">
        <v>100</v>
      </c>
      <c r="H148" s="134">
        <v>32</v>
      </c>
      <c r="I148" s="135"/>
      <c r="J148" s="136">
        <f t="shared" si="5"/>
        <v>0</v>
      </c>
      <c r="L148" s="167"/>
      <c r="M148" s="170"/>
      <c r="N148" s="171"/>
      <c r="O148" s="171"/>
      <c r="P148" s="172">
        <f>P149+P151</f>
        <v>0</v>
      </c>
      <c r="Q148" s="171"/>
      <c r="R148" s="172">
        <f>R149+R151</f>
        <v>0</v>
      </c>
      <c r="S148" s="171"/>
      <c r="T148" s="173">
        <f>T149+T151</f>
        <v>0</v>
      </c>
      <c r="AR148" s="168" t="s">
        <v>73</v>
      </c>
      <c r="AT148" s="174" t="s">
        <v>67</v>
      </c>
      <c r="AU148" s="174" t="s">
        <v>68</v>
      </c>
      <c r="AY148" s="168" t="s">
        <v>102</v>
      </c>
      <c r="BK148" s="175">
        <f>BK149+BK151</f>
        <v>0</v>
      </c>
    </row>
    <row r="149" spans="1:65" s="12" customFormat="1" ht="22.95" customHeight="1">
      <c r="B149" s="167"/>
      <c r="D149" s="168"/>
      <c r="E149" s="176"/>
      <c r="F149" s="176"/>
      <c r="I149" s="169"/>
      <c r="J149" s="177"/>
      <c r="L149" s="167"/>
      <c r="M149" s="170"/>
      <c r="N149" s="171"/>
      <c r="O149" s="171"/>
      <c r="P149" s="172">
        <f>P150</f>
        <v>0</v>
      </c>
      <c r="Q149" s="171"/>
      <c r="R149" s="172">
        <f>R150</f>
        <v>0</v>
      </c>
      <c r="S149" s="171"/>
      <c r="T149" s="173">
        <f>T150</f>
        <v>0</v>
      </c>
      <c r="AR149" s="168" t="s">
        <v>73</v>
      </c>
      <c r="AT149" s="174" t="s">
        <v>67</v>
      </c>
      <c r="AU149" s="174" t="s">
        <v>73</v>
      </c>
      <c r="AY149" s="168" t="s">
        <v>102</v>
      </c>
      <c r="BK149" s="175">
        <f>BK150</f>
        <v>0</v>
      </c>
    </row>
    <row r="150" spans="1:65" s="2" customFormat="1" ht="16.5" customHeight="1">
      <c r="A150" s="29"/>
      <c r="B150" s="129"/>
      <c r="C150" s="178"/>
      <c r="D150" s="178"/>
      <c r="E150" s="179"/>
      <c r="F150" s="180"/>
      <c r="G150" s="181"/>
      <c r="H150" s="182"/>
      <c r="I150" s="183"/>
      <c r="J150" s="183"/>
      <c r="K150" s="184"/>
      <c r="L150" s="30"/>
      <c r="M150" s="185" t="s">
        <v>1</v>
      </c>
      <c r="N150" s="186" t="s">
        <v>34</v>
      </c>
      <c r="O150" s="58"/>
      <c r="P150" s="141">
        <f>O150*H150</f>
        <v>0</v>
      </c>
      <c r="Q150" s="141">
        <v>7.2090000000000001E-2</v>
      </c>
      <c r="R150" s="141">
        <f>Q150*H150</f>
        <v>0</v>
      </c>
      <c r="S150" s="141">
        <v>0</v>
      </c>
      <c r="T150" s="142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43" t="s">
        <v>103</v>
      </c>
      <c r="AT150" s="143" t="s">
        <v>131</v>
      </c>
      <c r="AU150" s="143" t="s">
        <v>76</v>
      </c>
      <c r="AY150" s="14" t="s">
        <v>102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4" t="s">
        <v>76</v>
      </c>
      <c r="BK150" s="144">
        <f>ROUND(I150*H150,2)</f>
        <v>0</v>
      </c>
      <c r="BL150" s="14" t="s">
        <v>103</v>
      </c>
      <c r="BM150" s="143" t="s">
        <v>144</v>
      </c>
    </row>
    <row r="151" spans="1:65" s="12" customFormat="1" ht="22.95" customHeight="1">
      <c r="B151" s="167"/>
      <c r="D151" s="168"/>
      <c r="E151" s="176"/>
      <c r="F151" s="176"/>
      <c r="I151" s="189"/>
      <c r="J151" s="177"/>
      <c r="L151" s="167"/>
      <c r="M151" s="170"/>
      <c r="N151" s="171"/>
      <c r="O151" s="171"/>
      <c r="P151" s="172">
        <f>P152</f>
        <v>0</v>
      </c>
      <c r="Q151" s="171"/>
      <c r="R151" s="172">
        <f>R152</f>
        <v>0</v>
      </c>
      <c r="S151" s="171"/>
      <c r="T151" s="173">
        <f>T152</f>
        <v>0</v>
      </c>
      <c r="AR151" s="168" t="s">
        <v>73</v>
      </c>
      <c r="AT151" s="174" t="s">
        <v>67</v>
      </c>
      <c r="AU151" s="174" t="s">
        <v>73</v>
      </c>
      <c r="AY151" s="168" t="s">
        <v>102</v>
      </c>
      <c r="BK151" s="175">
        <f>BK152</f>
        <v>0</v>
      </c>
    </row>
    <row r="152" spans="1:65" s="2" customFormat="1" ht="16.5" customHeight="1">
      <c r="A152" s="29"/>
      <c r="B152" s="129"/>
      <c r="C152" s="178"/>
      <c r="D152" s="178"/>
      <c r="E152" s="179"/>
      <c r="F152" s="180"/>
      <c r="G152" s="181"/>
      <c r="H152" s="182"/>
      <c r="I152" s="183"/>
      <c r="J152" s="183"/>
      <c r="K152" s="184"/>
      <c r="L152" s="30"/>
      <c r="M152" s="185" t="s">
        <v>1</v>
      </c>
      <c r="N152" s="186" t="s">
        <v>34</v>
      </c>
      <c r="O152" s="58"/>
      <c r="P152" s="141">
        <f>O152*H152</f>
        <v>0</v>
      </c>
      <c r="Q152" s="141">
        <v>0</v>
      </c>
      <c r="R152" s="141">
        <f>Q152*H152</f>
        <v>0</v>
      </c>
      <c r="S152" s="141">
        <v>4.4999999999999999E-4</v>
      </c>
      <c r="T152" s="142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3" t="s">
        <v>103</v>
      </c>
      <c r="AT152" s="143" t="s">
        <v>131</v>
      </c>
      <c r="AU152" s="143" t="s">
        <v>76</v>
      </c>
      <c r="AY152" s="14" t="s">
        <v>102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4" t="s">
        <v>76</v>
      </c>
      <c r="BK152" s="144">
        <f>ROUND(I152*H152,2)</f>
        <v>0</v>
      </c>
      <c r="BL152" s="14" t="s">
        <v>103</v>
      </c>
      <c r="BM152" s="143" t="s">
        <v>145</v>
      </c>
    </row>
    <row r="153" spans="1:65" s="12" customFormat="1" ht="25.95" customHeight="1">
      <c r="B153" s="167"/>
      <c r="D153" s="168"/>
      <c r="E153" s="145"/>
      <c r="F153" s="145"/>
      <c r="I153" s="189"/>
      <c r="J153" s="117"/>
      <c r="L153" s="167"/>
      <c r="M153" s="170"/>
      <c r="N153" s="171"/>
      <c r="O153" s="171"/>
      <c r="P153" s="172">
        <f>P154</f>
        <v>0</v>
      </c>
      <c r="Q153" s="171"/>
      <c r="R153" s="172">
        <f>R154</f>
        <v>0</v>
      </c>
      <c r="S153" s="171"/>
      <c r="T153" s="173">
        <f>T154</f>
        <v>0</v>
      </c>
      <c r="AR153" s="168" t="s">
        <v>76</v>
      </c>
      <c r="AT153" s="174" t="s">
        <v>67</v>
      </c>
      <c r="AU153" s="174" t="s">
        <v>68</v>
      </c>
      <c r="AY153" s="168" t="s">
        <v>102</v>
      </c>
      <c r="BK153" s="175">
        <f>BK154</f>
        <v>0</v>
      </c>
    </row>
    <row r="154" spans="1:65" s="12" customFormat="1" ht="22.95" customHeight="1">
      <c r="B154" s="167"/>
      <c r="D154" s="168"/>
      <c r="E154" s="176"/>
      <c r="F154" s="176"/>
      <c r="I154" s="189"/>
      <c r="J154" s="177"/>
      <c r="L154" s="167"/>
      <c r="M154" s="170"/>
      <c r="N154" s="171"/>
      <c r="O154" s="171"/>
      <c r="P154" s="172">
        <f>P155</f>
        <v>0</v>
      </c>
      <c r="Q154" s="171"/>
      <c r="R154" s="172">
        <f>R155</f>
        <v>0</v>
      </c>
      <c r="S154" s="171"/>
      <c r="T154" s="173">
        <f>T155</f>
        <v>0</v>
      </c>
      <c r="AR154" s="168" t="s">
        <v>76</v>
      </c>
      <c r="AT154" s="174" t="s">
        <v>67</v>
      </c>
      <c r="AU154" s="174" t="s">
        <v>73</v>
      </c>
      <c r="AY154" s="168" t="s">
        <v>102</v>
      </c>
      <c r="BK154" s="175">
        <f>BK155</f>
        <v>0</v>
      </c>
    </row>
    <row r="155" spans="1:65" s="2" customFormat="1" ht="37.950000000000003" customHeight="1">
      <c r="A155" s="29"/>
      <c r="B155" s="129"/>
      <c r="C155" s="178"/>
      <c r="D155" s="178"/>
      <c r="E155" s="179"/>
      <c r="F155" s="180"/>
      <c r="G155" s="181"/>
      <c r="H155" s="182"/>
      <c r="I155" s="183"/>
      <c r="J155" s="183"/>
      <c r="K155" s="184"/>
      <c r="L155" s="30"/>
      <c r="M155" s="185" t="s">
        <v>1</v>
      </c>
      <c r="N155" s="186" t="s">
        <v>34</v>
      </c>
      <c r="O155" s="58"/>
      <c r="P155" s="141">
        <f>O155*H155</f>
        <v>0</v>
      </c>
      <c r="Q155" s="141">
        <v>1.1E-4</v>
      </c>
      <c r="R155" s="141">
        <f>Q155*H155</f>
        <v>0</v>
      </c>
      <c r="S155" s="141">
        <v>0</v>
      </c>
      <c r="T155" s="142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3" t="s">
        <v>115</v>
      </c>
      <c r="AT155" s="143" t="s">
        <v>131</v>
      </c>
      <c r="AU155" s="143" t="s">
        <v>76</v>
      </c>
      <c r="AY155" s="14" t="s">
        <v>102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14" t="s">
        <v>76</v>
      </c>
      <c r="BK155" s="144">
        <f>ROUND(I155*H155,2)</f>
        <v>0</v>
      </c>
      <c r="BL155" s="14" t="s">
        <v>115</v>
      </c>
      <c r="BM155" s="143" t="s">
        <v>146</v>
      </c>
    </row>
    <row r="156" spans="1:65" s="2" customFormat="1" ht="49.95" customHeight="1">
      <c r="A156" s="29"/>
      <c r="B156" s="30"/>
      <c r="C156" s="29"/>
      <c r="D156" s="29"/>
      <c r="E156" s="145" t="s">
        <v>128</v>
      </c>
      <c r="F156" s="145" t="s">
        <v>129</v>
      </c>
      <c r="G156" s="29"/>
      <c r="H156" s="29"/>
      <c r="I156" s="29"/>
      <c r="J156" s="117">
        <f t="shared" ref="J156:J161" si="21">BK156</f>
        <v>0</v>
      </c>
      <c r="K156" s="29"/>
      <c r="L156" s="30"/>
      <c r="M156" s="146"/>
      <c r="N156" s="147"/>
      <c r="O156" s="58"/>
      <c r="P156" s="58"/>
      <c r="Q156" s="58"/>
      <c r="R156" s="58"/>
      <c r="S156" s="58"/>
      <c r="T156" s="5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T156" s="14" t="s">
        <v>67</v>
      </c>
      <c r="AU156" s="14" t="s">
        <v>68</v>
      </c>
      <c r="AY156" s="14" t="s">
        <v>130</v>
      </c>
      <c r="BK156" s="144">
        <f>SUM(BK157:BK161)</f>
        <v>0</v>
      </c>
    </row>
    <row r="157" spans="1:65" s="2" customFormat="1" ht="16.350000000000001" customHeight="1">
      <c r="A157" s="29"/>
      <c r="B157" s="30"/>
      <c r="C157" s="148" t="s">
        <v>1</v>
      </c>
      <c r="D157" s="148" t="s">
        <v>131</v>
      </c>
      <c r="E157" s="149" t="s">
        <v>1</v>
      </c>
      <c r="F157" s="150" t="s">
        <v>1</v>
      </c>
      <c r="G157" s="151" t="s">
        <v>1</v>
      </c>
      <c r="H157" s="152"/>
      <c r="I157" s="153"/>
      <c r="J157" s="154">
        <f t="shared" si="21"/>
        <v>0</v>
      </c>
      <c r="K157" s="155"/>
      <c r="L157" s="30"/>
      <c r="M157" s="156" t="s">
        <v>1</v>
      </c>
      <c r="N157" s="157" t="s">
        <v>34</v>
      </c>
      <c r="O157" s="58"/>
      <c r="P157" s="58"/>
      <c r="Q157" s="58"/>
      <c r="R157" s="58"/>
      <c r="S157" s="58"/>
      <c r="T157" s="5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T157" s="14" t="s">
        <v>130</v>
      </c>
      <c r="AU157" s="14" t="s">
        <v>73</v>
      </c>
      <c r="AY157" s="14" t="s">
        <v>130</v>
      </c>
      <c r="BE157" s="144">
        <f>IF(N157="základná",J157,0)</f>
        <v>0</v>
      </c>
      <c r="BF157" s="144">
        <f>IF(N157="znížená",J157,0)</f>
        <v>0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14" t="s">
        <v>76</v>
      </c>
      <c r="BK157" s="144">
        <f>I157*H157</f>
        <v>0</v>
      </c>
    </row>
    <row r="158" spans="1:65" s="2" customFormat="1" ht="16.350000000000001" customHeight="1">
      <c r="A158" s="29"/>
      <c r="B158" s="30"/>
      <c r="C158" s="148" t="s">
        <v>1</v>
      </c>
      <c r="D158" s="148" t="s">
        <v>131</v>
      </c>
      <c r="E158" s="149" t="s">
        <v>1</v>
      </c>
      <c r="F158" s="150" t="s">
        <v>1</v>
      </c>
      <c r="G158" s="151" t="s">
        <v>1</v>
      </c>
      <c r="H158" s="152"/>
      <c r="I158" s="153"/>
      <c r="J158" s="154">
        <f t="shared" si="21"/>
        <v>0</v>
      </c>
      <c r="K158" s="155"/>
      <c r="L158" s="30"/>
      <c r="M158" s="156" t="s">
        <v>1</v>
      </c>
      <c r="N158" s="157" t="s">
        <v>34</v>
      </c>
      <c r="O158" s="58"/>
      <c r="P158" s="58"/>
      <c r="Q158" s="58"/>
      <c r="R158" s="58"/>
      <c r="S158" s="58"/>
      <c r="T158" s="5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T158" s="14" t="s">
        <v>130</v>
      </c>
      <c r="AU158" s="14" t="s">
        <v>73</v>
      </c>
      <c r="AY158" s="14" t="s">
        <v>130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4" t="s">
        <v>76</v>
      </c>
      <c r="BK158" s="144">
        <f>I158*H158</f>
        <v>0</v>
      </c>
    </row>
    <row r="159" spans="1:65" s="2" customFormat="1" ht="16.350000000000001" customHeight="1">
      <c r="A159" s="29"/>
      <c r="B159" s="30"/>
      <c r="C159" s="148" t="s">
        <v>1</v>
      </c>
      <c r="D159" s="148" t="s">
        <v>131</v>
      </c>
      <c r="E159" s="149" t="s">
        <v>1</v>
      </c>
      <c r="F159" s="150" t="s">
        <v>1</v>
      </c>
      <c r="G159" s="151" t="s">
        <v>1</v>
      </c>
      <c r="H159" s="152"/>
      <c r="I159" s="153"/>
      <c r="J159" s="154">
        <f t="shared" si="21"/>
        <v>0</v>
      </c>
      <c r="K159" s="155"/>
      <c r="L159" s="30"/>
      <c r="M159" s="156" t="s">
        <v>1</v>
      </c>
      <c r="N159" s="157" t="s">
        <v>34</v>
      </c>
      <c r="O159" s="58"/>
      <c r="P159" s="58"/>
      <c r="Q159" s="58"/>
      <c r="R159" s="58"/>
      <c r="S159" s="58"/>
      <c r="T159" s="5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T159" s="14" t="s">
        <v>130</v>
      </c>
      <c r="AU159" s="14" t="s">
        <v>73</v>
      </c>
      <c r="AY159" s="14" t="s">
        <v>130</v>
      </c>
      <c r="BE159" s="144">
        <f>IF(N159="základná",J159,0)</f>
        <v>0</v>
      </c>
      <c r="BF159" s="144">
        <f>IF(N159="znížená",J159,0)</f>
        <v>0</v>
      </c>
      <c r="BG159" s="144">
        <f>IF(N159="zákl. prenesená",J159,0)</f>
        <v>0</v>
      </c>
      <c r="BH159" s="144">
        <f>IF(N159="zníž. prenesená",J159,0)</f>
        <v>0</v>
      </c>
      <c r="BI159" s="144">
        <f>IF(N159="nulová",J159,0)</f>
        <v>0</v>
      </c>
      <c r="BJ159" s="14" t="s">
        <v>76</v>
      </c>
      <c r="BK159" s="144">
        <f>I159*H159</f>
        <v>0</v>
      </c>
    </row>
    <row r="160" spans="1:65" s="2" customFormat="1" ht="16.350000000000001" customHeight="1">
      <c r="A160" s="29"/>
      <c r="B160" s="30"/>
      <c r="C160" s="148" t="s">
        <v>1</v>
      </c>
      <c r="D160" s="148" t="s">
        <v>131</v>
      </c>
      <c r="E160" s="149" t="s">
        <v>1</v>
      </c>
      <c r="F160" s="150" t="s">
        <v>1</v>
      </c>
      <c r="G160" s="151" t="s">
        <v>1</v>
      </c>
      <c r="H160" s="152"/>
      <c r="I160" s="153"/>
      <c r="J160" s="154">
        <f t="shared" si="21"/>
        <v>0</v>
      </c>
      <c r="K160" s="155"/>
      <c r="L160" s="30"/>
      <c r="M160" s="156" t="s">
        <v>1</v>
      </c>
      <c r="N160" s="157" t="s">
        <v>34</v>
      </c>
      <c r="O160" s="58"/>
      <c r="P160" s="58"/>
      <c r="Q160" s="58"/>
      <c r="R160" s="58"/>
      <c r="S160" s="58"/>
      <c r="T160" s="5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T160" s="14" t="s">
        <v>130</v>
      </c>
      <c r="AU160" s="14" t="s">
        <v>73</v>
      </c>
      <c r="AY160" s="14" t="s">
        <v>130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14" t="s">
        <v>76</v>
      </c>
      <c r="BK160" s="144">
        <f>I160*H160</f>
        <v>0</v>
      </c>
    </row>
    <row r="161" spans="1:63" s="2" customFormat="1" ht="16.350000000000001" customHeight="1">
      <c r="A161" s="29"/>
      <c r="B161" s="30"/>
      <c r="C161" s="148" t="s">
        <v>1</v>
      </c>
      <c r="D161" s="148" t="s">
        <v>131</v>
      </c>
      <c r="E161" s="149" t="s">
        <v>1</v>
      </c>
      <c r="F161" s="150" t="s">
        <v>1</v>
      </c>
      <c r="G161" s="151" t="s">
        <v>1</v>
      </c>
      <c r="H161" s="152"/>
      <c r="I161" s="153"/>
      <c r="J161" s="154">
        <f t="shared" si="21"/>
        <v>0</v>
      </c>
      <c r="K161" s="155"/>
      <c r="L161" s="30"/>
      <c r="M161" s="156" t="s">
        <v>1</v>
      </c>
      <c r="N161" s="157" t="s">
        <v>34</v>
      </c>
      <c r="O161" s="158"/>
      <c r="P161" s="158"/>
      <c r="Q161" s="158"/>
      <c r="R161" s="158"/>
      <c r="S161" s="158"/>
      <c r="T161" s="15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T161" s="14" t="s">
        <v>130</v>
      </c>
      <c r="AU161" s="14" t="s">
        <v>73</v>
      </c>
      <c r="AY161" s="14" t="s">
        <v>130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14" t="s">
        <v>76</v>
      </c>
      <c r="BK161" s="144">
        <f>I161*H161</f>
        <v>0</v>
      </c>
    </row>
    <row r="162" spans="1:63" s="2" customFormat="1" ht="6.9" customHeight="1">
      <c r="A162" s="29"/>
      <c r="B162" s="47"/>
      <c r="C162" s="48"/>
      <c r="D162" s="48"/>
      <c r="E162" s="48"/>
      <c r="F162" s="48"/>
      <c r="G162" s="48"/>
      <c r="H162" s="48"/>
      <c r="I162" s="48"/>
      <c r="J162" s="48"/>
      <c r="K162" s="48"/>
      <c r="L162" s="30"/>
      <c r="M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</sheetData>
  <autoFilter ref="C121:K161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dataValidations disablePrompts="1" count="2">
    <dataValidation type="list" allowBlank="1" showInputMessage="1" showErrorMessage="1" error="Povolené sú hodnoty K, M." sqref="D157:D162" xr:uid="{00000000-0002-0000-0200-000000000000}">
      <formula1>"K, M"</formula1>
    </dataValidation>
    <dataValidation type="list" allowBlank="1" showInputMessage="1" showErrorMessage="1" error="Povolené sú hodnoty základná, znížená, nulová." sqref="N157:N162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1 - Objekt</vt:lpstr>
      <vt:lpstr>2 -Práca</vt:lpstr>
      <vt:lpstr>'1 - Objekt'!Názvy_tlače</vt:lpstr>
      <vt:lpstr>'2 -Práca'!Názvy_tlače</vt:lpstr>
      <vt:lpstr>'Rekapitulácia stavby'!Názvy_tlače</vt:lpstr>
      <vt:lpstr>'1 - Objekt'!Oblasť_tlače</vt:lpstr>
      <vt:lpstr>'2 -Práca'!Oblasť_tlače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DESKTOP-O3RFL6R\Rasťo</dc:creator>
  <cp:lastModifiedBy>Mgr. Ladislav Gomboš</cp:lastModifiedBy>
  <cp:lastPrinted>2022-08-09T07:13:06Z</cp:lastPrinted>
  <dcterms:created xsi:type="dcterms:W3CDTF">2021-12-09T13:35:49Z</dcterms:created>
  <dcterms:modified xsi:type="dcterms:W3CDTF">2022-10-05T12:22:38Z</dcterms:modified>
</cp:coreProperties>
</file>