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5.3.21 - Čierny USB\Prenos - KAMO z počítača\KAMO - Trnava, Nitra, Prešov\CP Trnava\OU Skalica\Realizácia II. etapa\Rozpočet na sherpoint\"/>
    </mc:Choice>
  </mc:AlternateContent>
  <bookViews>
    <workbookView xWindow="0" yWindow="0" windowWidth="28800" windowHeight="11835" activeTab="1"/>
  </bookViews>
  <sheets>
    <sheet name="Rekapitulácia stavby" sheetId="1" r:id="rId1"/>
    <sheet name="1 - Architektonicko - sta..." sheetId="2" r:id="rId2"/>
    <sheet name="2 - Elektroinštalácia - S..." sheetId="3" r:id="rId3"/>
    <sheet name="3 - Elektroinštalácia - S..." sheetId="4" r:id="rId4"/>
    <sheet name="4 - Elektroinštalácia - S..." sheetId="5" r:id="rId5"/>
    <sheet name="Demontaž - Zdravotechnika..." sheetId="6" r:id="rId6"/>
    <sheet name="Nový stav - Zdravotechnik..." sheetId="7" r:id="rId7"/>
    <sheet name="6 - Ústredné vykurovanie" sheetId="8" r:id="rId8"/>
    <sheet name="Zoznam figúr" sheetId="9" r:id="rId9"/>
  </sheets>
  <definedNames>
    <definedName name="_xlnm._FilterDatabase" localSheetId="1" hidden="1">'1 - Architektonicko - sta...'!$C$141:$K$432</definedName>
    <definedName name="_xlnm._FilterDatabase" localSheetId="2" hidden="1">'2 - Elektroinštalácia - S...'!$C$149:$K$348</definedName>
    <definedName name="_xlnm._FilterDatabase" localSheetId="3" hidden="1">'3 - Elektroinštalácia - S...'!$C$126:$K$151</definedName>
    <definedName name="_xlnm._FilterDatabase" localSheetId="4" hidden="1">'4 - Elektroinštalácia - S...'!$C$126:$K$163</definedName>
    <definedName name="_xlnm._FilterDatabase" localSheetId="7" hidden="1">'6 - Ústredné vykurovanie'!$C$129:$K$187</definedName>
    <definedName name="_xlnm._FilterDatabase" localSheetId="5" hidden="1">'Demontaž - Zdravotechnika...'!$C$133:$K$168</definedName>
    <definedName name="_xlnm._FilterDatabase" localSheetId="6" hidden="1">'Nový stav - Zdravotechnik...'!$C$133:$K$188</definedName>
    <definedName name="_xlnm.Print_Titles" localSheetId="1">'1 - Architektonicko - sta...'!$141:$141</definedName>
    <definedName name="_xlnm.Print_Titles" localSheetId="2">'2 - Elektroinštalácia - S...'!$149:$149</definedName>
    <definedName name="_xlnm.Print_Titles" localSheetId="3">'3 - Elektroinštalácia - S...'!$126:$126</definedName>
    <definedName name="_xlnm.Print_Titles" localSheetId="4">'4 - Elektroinštalácia - S...'!$126:$126</definedName>
    <definedName name="_xlnm.Print_Titles" localSheetId="7">'6 - Ústredné vykurovanie'!$129:$129</definedName>
    <definedName name="_xlnm.Print_Titles" localSheetId="5">'Demontaž - Zdravotechnika...'!$133:$133</definedName>
    <definedName name="_xlnm.Print_Titles" localSheetId="6">'Nový stav - Zdravotechnik...'!$133:$133</definedName>
    <definedName name="_xlnm.Print_Titles" localSheetId="0">'Rekapitulácia stavby'!$92:$92</definedName>
    <definedName name="_xlnm.Print_Titles" localSheetId="8">'Zoznam figúr'!$9:$9</definedName>
    <definedName name="_xlnm.Print_Area" localSheetId="1">'1 - Architektonicko - sta...'!$C$4:$J$76,'1 - Architektonicko - sta...'!$C$82:$J$121,'1 - Architektonicko - sta...'!$C$127:$K$432</definedName>
    <definedName name="_xlnm.Print_Area" localSheetId="2">'2 - Elektroinštalácia - S...'!$C$4:$J$76,'2 - Elektroinštalácia - S...'!$C$82:$J$129,'2 - Elektroinštalácia - S...'!$C$135:$K$348</definedName>
    <definedName name="_xlnm.Print_Area" localSheetId="3">'3 - Elektroinštalácia - S...'!$C$4:$J$76,'3 - Elektroinštalácia - S...'!$C$82:$J$106,'3 - Elektroinštalácia - S...'!$C$112:$K$151</definedName>
    <definedName name="_xlnm.Print_Area" localSheetId="4">'4 - Elektroinštalácia - S...'!$C$4:$J$76,'4 - Elektroinštalácia - S...'!$C$82:$J$106,'4 - Elektroinštalácia - S...'!$C$112:$K$163</definedName>
    <definedName name="_xlnm.Print_Area" localSheetId="7">'6 - Ústredné vykurovanie'!$C$4:$J$76,'6 - Ústredné vykurovanie'!$C$82:$J$109,'6 - Ústredné vykurovanie'!$C$115:$K$187</definedName>
    <definedName name="_xlnm.Print_Area" localSheetId="5">'Demontaž - Zdravotechnika...'!$C$4:$J$76,'Demontaž - Zdravotechnika...'!$C$82:$J$111,'Demontaž - Zdravotechnika...'!$C$117:$K$168</definedName>
    <definedName name="_xlnm.Print_Area" localSheetId="6">'Nový stav - Zdravotechnik...'!$C$4:$J$76,'Nový stav - Zdravotechnik...'!$C$82:$J$111,'Nový stav - Zdravotechnik...'!$C$117:$K$188</definedName>
    <definedName name="_xlnm.Print_Area" localSheetId="0">'Rekapitulácia stavby'!$D$4:$AO$76,'Rekapitulácia stavby'!$C$82:$AQ$104</definedName>
    <definedName name="_xlnm.Print_Area" localSheetId="8">'Zoznam figúr'!$C$4:$G$160</definedName>
  </definedNames>
  <calcPr calcId="152511"/>
</workbook>
</file>

<file path=xl/calcChain.xml><?xml version="1.0" encoding="utf-8"?>
<calcChain xmlns="http://schemas.openxmlformats.org/spreadsheetml/2006/main">
  <c r="D7" i="9" l="1"/>
  <c r="AY103" i="1"/>
  <c r="AX103" i="1"/>
  <c r="BI187" i="8"/>
  <c r="BH187" i="8"/>
  <c r="BG187" i="8"/>
  <c r="BE187" i="8"/>
  <c r="T187" i="8"/>
  <c r="R187" i="8"/>
  <c r="P187" i="8"/>
  <c r="BI186" i="8"/>
  <c r="BH186" i="8"/>
  <c r="BG186" i="8"/>
  <c r="BE186" i="8"/>
  <c r="T186" i="8"/>
  <c r="R186" i="8"/>
  <c r="P186" i="8"/>
  <c r="BI185" i="8"/>
  <c r="BH185" i="8"/>
  <c r="BG185" i="8"/>
  <c r="BE185" i="8"/>
  <c r="T185" i="8"/>
  <c r="R185" i="8"/>
  <c r="P185" i="8"/>
  <c r="BI184" i="8"/>
  <c r="BH184" i="8"/>
  <c r="BG184" i="8"/>
  <c r="BE184" i="8"/>
  <c r="T184" i="8"/>
  <c r="R184" i="8"/>
  <c r="P184" i="8"/>
  <c r="BI183" i="8"/>
  <c r="BH183" i="8"/>
  <c r="BG183" i="8"/>
  <c r="BE183" i="8"/>
  <c r="T183" i="8"/>
  <c r="R183" i="8"/>
  <c r="P183" i="8"/>
  <c r="BI182" i="8"/>
  <c r="BH182" i="8"/>
  <c r="BG182" i="8"/>
  <c r="BE182" i="8"/>
  <c r="T182" i="8"/>
  <c r="R182" i="8"/>
  <c r="P182" i="8"/>
  <c r="BI181" i="8"/>
  <c r="BH181" i="8"/>
  <c r="BG181" i="8"/>
  <c r="BE181" i="8"/>
  <c r="T181" i="8"/>
  <c r="R181" i="8"/>
  <c r="P181" i="8"/>
  <c r="BI180" i="8"/>
  <c r="BH180" i="8"/>
  <c r="BG180" i="8"/>
  <c r="BE180" i="8"/>
  <c r="T180" i="8"/>
  <c r="R180" i="8"/>
  <c r="P180" i="8"/>
  <c r="BI179" i="8"/>
  <c r="BH179" i="8"/>
  <c r="BG179" i="8"/>
  <c r="BE179" i="8"/>
  <c r="T179" i="8"/>
  <c r="R179" i="8"/>
  <c r="P179" i="8"/>
  <c r="BI178" i="8"/>
  <c r="BH178" i="8"/>
  <c r="BG178" i="8"/>
  <c r="BE178" i="8"/>
  <c r="T178" i="8"/>
  <c r="R178" i="8"/>
  <c r="P178" i="8"/>
  <c r="BI177" i="8"/>
  <c r="BH177" i="8"/>
  <c r="BG177" i="8"/>
  <c r="BE177" i="8"/>
  <c r="T177" i="8"/>
  <c r="R177" i="8"/>
  <c r="P177" i="8"/>
  <c r="BI176" i="8"/>
  <c r="BH176" i="8"/>
  <c r="BG176" i="8"/>
  <c r="BE176" i="8"/>
  <c r="T176" i="8"/>
  <c r="R176" i="8"/>
  <c r="P176" i="8"/>
  <c r="BI175" i="8"/>
  <c r="BH175" i="8"/>
  <c r="BG175" i="8"/>
  <c r="BE175" i="8"/>
  <c r="T175" i="8"/>
  <c r="R175" i="8"/>
  <c r="P175" i="8"/>
  <c r="BI174" i="8"/>
  <c r="BH174" i="8"/>
  <c r="BG174" i="8"/>
  <c r="BE174" i="8"/>
  <c r="T174" i="8"/>
  <c r="R174" i="8"/>
  <c r="P174" i="8"/>
  <c r="BI173" i="8"/>
  <c r="BH173" i="8"/>
  <c r="BG173" i="8"/>
  <c r="BE173" i="8"/>
  <c r="T173" i="8"/>
  <c r="R173" i="8"/>
  <c r="P173" i="8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4" i="8"/>
  <c r="BH164" i="8"/>
  <c r="BG164" i="8"/>
  <c r="BE164" i="8"/>
  <c r="T164" i="8"/>
  <c r="R164" i="8"/>
  <c r="P164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2" i="8"/>
  <c r="BH152" i="8"/>
  <c r="BG152" i="8"/>
  <c r="BE152" i="8"/>
  <c r="T152" i="8"/>
  <c r="R152" i="8"/>
  <c r="P152" i="8"/>
  <c r="BI151" i="8"/>
  <c r="BH151" i="8"/>
  <c r="BG151" i="8"/>
  <c r="BE151" i="8"/>
  <c r="T151" i="8"/>
  <c r="R151" i="8"/>
  <c r="P151" i="8"/>
  <c r="BI150" i="8"/>
  <c r="BH150" i="8"/>
  <c r="BG150" i="8"/>
  <c r="BE150" i="8"/>
  <c r="T150" i="8"/>
  <c r="R150" i="8"/>
  <c r="P150" i="8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40" i="8"/>
  <c r="BH140" i="8"/>
  <c r="BG140" i="8"/>
  <c r="BE140" i="8"/>
  <c r="T140" i="8"/>
  <c r="R140" i="8"/>
  <c r="P140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J126" i="8"/>
  <c r="F126" i="8"/>
  <c r="F124" i="8"/>
  <c r="E122" i="8"/>
  <c r="J93" i="8"/>
  <c r="F93" i="8"/>
  <c r="F91" i="8"/>
  <c r="E89" i="8"/>
  <c r="J26" i="8"/>
  <c r="E26" i="8"/>
  <c r="J94" i="8" s="1"/>
  <c r="J25" i="8"/>
  <c r="J20" i="8"/>
  <c r="E20" i="8"/>
  <c r="F127" i="8" s="1"/>
  <c r="J19" i="8"/>
  <c r="J14" i="8"/>
  <c r="J91" i="8" s="1"/>
  <c r="E7" i="8"/>
  <c r="E118" i="8" s="1"/>
  <c r="AY102" i="1"/>
  <c r="AX102" i="1"/>
  <c r="BI188" i="7"/>
  <c r="BH188" i="7"/>
  <c r="BG188" i="7"/>
  <c r="BE188" i="7"/>
  <c r="T188" i="7"/>
  <c r="T187" i="7" s="1"/>
  <c r="R188" i="7"/>
  <c r="R187" i="7" s="1"/>
  <c r="P188" i="7"/>
  <c r="P187" i="7" s="1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6" i="7"/>
  <c r="BH176" i="7"/>
  <c r="BG176" i="7"/>
  <c r="BE176" i="7"/>
  <c r="T176" i="7"/>
  <c r="R176" i="7"/>
  <c r="P176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3" i="7"/>
  <c r="BH173" i="7"/>
  <c r="BG173" i="7"/>
  <c r="BE173" i="7"/>
  <c r="T173" i="7"/>
  <c r="R173" i="7"/>
  <c r="P173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2" i="7"/>
  <c r="BH142" i="7"/>
  <c r="BG142" i="7"/>
  <c r="BE142" i="7"/>
  <c r="T142" i="7"/>
  <c r="R142" i="7"/>
  <c r="P142" i="7"/>
  <c r="BI138" i="7"/>
  <c r="BH138" i="7"/>
  <c r="BG138" i="7"/>
  <c r="BE138" i="7"/>
  <c r="T138" i="7"/>
  <c r="R138" i="7"/>
  <c r="P138" i="7"/>
  <c r="BI137" i="7"/>
  <c r="BH137" i="7"/>
  <c r="BG137" i="7"/>
  <c r="BE137" i="7"/>
  <c r="T137" i="7"/>
  <c r="R137" i="7"/>
  <c r="P137" i="7"/>
  <c r="J130" i="7"/>
  <c r="F130" i="7"/>
  <c r="F128" i="7"/>
  <c r="E126" i="7"/>
  <c r="J95" i="7"/>
  <c r="F95" i="7"/>
  <c r="F93" i="7"/>
  <c r="E91" i="7"/>
  <c r="J28" i="7"/>
  <c r="E28" i="7"/>
  <c r="J131" i="7" s="1"/>
  <c r="J27" i="7"/>
  <c r="J22" i="7"/>
  <c r="E22" i="7"/>
  <c r="F96" i="7" s="1"/>
  <c r="J21" i="7"/>
  <c r="J128" i="7"/>
  <c r="E7" i="7"/>
  <c r="E120" i="7" s="1"/>
  <c r="AY101" i="1"/>
  <c r="AX101" i="1"/>
  <c r="BI168" i="6"/>
  <c r="BH168" i="6"/>
  <c r="BG168" i="6"/>
  <c r="BE168" i="6"/>
  <c r="T168" i="6"/>
  <c r="R168" i="6"/>
  <c r="P168" i="6"/>
  <c r="BI167" i="6"/>
  <c r="BH167" i="6"/>
  <c r="BG167" i="6"/>
  <c r="BE167" i="6"/>
  <c r="T167" i="6"/>
  <c r="R167" i="6"/>
  <c r="P167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3" i="6"/>
  <c r="BH143" i="6"/>
  <c r="BG143" i="6"/>
  <c r="BE143" i="6"/>
  <c r="T143" i="6"/>
  <c r="R143" i="6"/>
  <c r="P143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J130" i="6"/>
  <c r="F130" i="6"/>
  <c r="F128" i="6"/>
  <c r="E126" i="6"/>
  <c r="J95" i="6"/>
  <c r="F95" i="6"/>
  <c r="F93" i="6"/>
  <c r="E91" i="6"/>
  <c r="J28" i="6"/>
  <c r="E28" i="6"/>
  <c r="J131" i="6" s="1"/>
  <c r="J27" i="6"/>
  <c r="J22" i="6"/>
  <c r="E22" i="6"/>
  <c r="F131" i="6" s="1"/>
  <c r="J21" i="6"/>
  <c r="J128" i="6"/>
  <c r="E7" i="6"/>
  <c r="E120" i="6" s="1"/>
  <c r="AY99" i="1"/>
  <c r="AX99" i="1"/>
  <c r="BI163" i="5"/>
  <c r="BH163" i="5"/>
  <c r="BG163" i="5"/>
  <c r="BE163" i="5"/>
  <c r="T163" i="5"/>
  <c r="T162" i="5" s="1"/>
  <c r="R163" i="5"/>
  <c r="R162" i="5" s="1"/>
  <c r="P163" i="5"/>
  <c r="P162" i="5" s="1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J123" i="5"/>
  <c r="F123" i="5"/>
  <c r="F121" i="5"/>
  <c r="E119" i="5"/>
  <c r="J93" i="5"/>
  <c r="F93" i="5"/>
  <c r="F91" i="5"/>
  <c r="E89" i="5"/>
  <c r="J26" i="5"/>
  <c r="E26" i="5"/>
  <c r="J94" i="5" s="1"/>
  <c r="J25" i="5"/>
  <c r="J20" i="5"/>
  <c r="E20" i="5"/>
  <c r="F124" i="5" s="1"/>
  <c r="J19" i="5"/>
  <c r="J91" i="5"/>
  <c r="E7" i="5"/>
  <c r="E115" i="5"/>
  <c r="AY98" i="1"/>
  <c r="AX98" i="1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J123" i="4"/>
  <c r="F123" i="4"/>
  <c r="F121" i="4"/>
  <c r="E119" i="4"/>
  <c r="J93" i="4"/>
  <c r="F93" i="4"/>
  <c r="F91" i="4"/>
  <c r="E89" i="4"/>
  <c r="J26" i="4"/>
  <c r="E26" i="4"/>
  <c r="J94" i="4" s="1"/>
  <c r="J25" i="4"/>
  <c r="J20" i="4"/>
  <c r="E20" i="4"/>
  <c r="F94" i="4" s="1"/>
  <c r="J19" i="4"/>
  <c r="J121" i="4"/>
  <c r="E7" i="4"/>
  <c r="E115" i="4" s="1"/>
  <c r="J41" i="3"/>
  <c r="J40" i="3"/>
  <c r="AY97" i="1" s="1"/>
  <c r="J39" i="3"/>
  <c r="AX97" i="1" s="1"/>
  <c r="BI348" i="3"/>
  <c r="BH348" i="3"/>
  <c r="BG348" i="3"/>
  <c r="BE348" i="3"/>
  <c r="T348" i="3"/>
  <c r="R348" i="3"/>
  <c r="P348" i="3"/>
  <c r="BI347" i="3"/>
  <c r="BH347" i="3"/>
  <c r="BG347" i="3"/>
  <c r="BE347" i="3"/>
  <c r="T347" i="3"/>
  <c r="R347" i="3"/>
  <c r="P347" i="3"/>
  <c r="BI346" i="3"/>
  <c r="BH346" i="3"/>
  <c r="BG346" i="3"/>
  <c r="BE346" i="3"/>
  <c r="T346" i="3"/>
  <c r="R346" i="3"/>
  <c r="P346" i="3"/>
  <c r="BI345" i="3"/>
  <c r="BH345" i="3"/>
  <c r="BG345" i="3"/>
  <c r="BE345" i="3"/>
  <c r="T345" i="3"/>
  <c r="R345" i="3"/>
  <c r="P345" i="3"/>
  <c r="BI344" i="3"/>
  <c r="BH344" i="3"/>
  <c r="BG344" i="3"/>
  <c r="BE344" i="3"/>
  <c r="T344" i="3"/>
  <c r="R344" i="3"/>
  <c r="P344" i="3"/>
  <c r="BI343" i="3"/>
  <c r="BH343" i="3"/>
  <c r="BG343" i="3"/>
  <c r="BE343" i="3"/>
  <c r="T343" i="3"/>
  <c r="R343" i="3"/>
  <c r="P343" i="3"/>
  <c r="BI342" i="3"/>
  <c r="BH342" i="3"/>
  <c r="BG342" i="3"/>
  <c r="BE342" i="3"/>
  <c r="T342" i="3"/>
  <c r="R342" i="3"/>
  <c r="P342" i="3"/>
  <c r="BI341" i="3"/>
  <c r="BH341" i="3"/>
  <c r="BG341" i="3"/>
  <c r="BE341" i="3"/>
  <c r="T341" i="3"/>
  <c r="R341" i="3"/>
  <c r="P341" i="3"/>
  <c r="BI340" i="3"/>
  <c r="BH340" i="3"/>
  <c r="BG340" i="3"/>
  <c r="BE340" i="3"/>
  <c r="T340" i="3"/>
  <c r="R340" i="3"/>
  <c r="P340" i="3"/>
  <c r="BI338" i="3"/>
  <c r="BH338" i="3"/>
  <c r="BG338" i="3"/>
  <c r="BE338" i="3"/>
  <c r="T338" i="3"/>
  <c r="R338" i="3"/>
  <c r="P338" i="3"/>
  <c r="BI337" i="3"/>
  <c r="BH337" i="3"/>
  <c r="BG337" i="3"/>
  <c r="BE337" i="3"/>
  <c r="T337" i="3"/>
  <c r="R337" i="3"/>
  <c r="P337" i="3"/>
  <c r="BI336" i="3"/>
  <c r="BH336" i="3"/>
  <c r="BG336" i="3"/>
  <c r="BE336" i="3"/>
  <c r="T336" i="3"/>
  <c r="R336" i="3"/>
  <c r="P336" i="3"/>
  <c r="BI335" i="3"/>
  <c r="BH335" i="3"/>
  <c r="BG335" i="3"/>
  <c r="BE335" i="3"/>
  <c r="T335" i="3"/>
  <c r="R335" i="3"/>
  <c r="P335" i="3"/>
  <c r="BI333" i="3"/>
  <c r="BH333" i="3"/>
  <c r="BG333" i="3"/>
  <c r="BE333" i="3"/>
  <c r="T333" i="3"/>
  <c r="R333" i="3"/>
  <c r="P333" i="3"/>
  <c r="BI332" i="3"/>
  <c r="BH332" i="3"/>
  <c r="BG332" i="3"/>
  <c r="BE332" i="3"/>
  <c r="T332" i="3"/>
  <c r="R332" i="3"/>
  <c r="P332" i="3"/>
  <c r="BI331" i="3"/>
  <c r="BH331" i="3"/>
  <c r="BG331" i="3"/>
  <c r="BE331" i="3"/>
  <c r="T331" i="3"/>
  <c r="R331" i="3"/>
  <c r="P331" i="3"/>
  <c r="BI329" i="3"/>
  <c r="BH329" i="3"/>
  <c r="BG329" i="3"/>
  <c r="BE329" i="3"/>
  <c r="T329" i="3"/>
  <c r="R329" i="3"/>
  <c r="P329" i="3"/>
  <c r="BI328" i="3"/>
  <c r="BH328" i="3"/>
  <c r="BG328" i="3"/>
  <c r="BE328" i="3"/>
  <c r="T328" i="3"/>
  <c r="R328" i="3"/>
  <c r="P328" i="3"/>
  <c r="BI327" i="3"/>
  <c r="BH327" i="3"/>
  <c r="BG327" i="3"/>
  <c r="BE327" i="3"/>
  <c r="T327" i="3"/>
  <c r="R327" i="3"/>
  <c r="P327" i="3"/>
  <c r="BI326" i="3"/>
  <c r="BH326" i="3"/>
  <c r="BG326" i="3"/>
  <c r="BE326" i="3"/>
  <c r="T326" i="3"/>
  <c r="R326" i="3"/>
  <c r="P326" i="3"/>
  <c r="BI325" i="3"/>
  <c r="BH325" i="3"/>
  <c r="BG325" i="3"/>
  <c r="BE325" i="3"/>
  <c r="T325" i="3"/>
  <c r="R325" i="3"/>
  <c r="P325" i="3"/>
  <c r="BI324" i="3"/>
  <c r="BH324" i="3"/>
  <c r="BG324" i="3"/>
  <c r="BE324" i="3"/>
  <c r="T324" i="3"/>
  <c r="R324" i="3"/>
  <c r="P324" i="3"/>
  <c r="BI322" i="3"/>
  <c r="BH322" i="3"/>
  <c r="BG322" i="3"/>
  <c r="BE322" i="3"/>
  <c r="T322" i="3"/>
  <c r="R322" i="3"/>
  <c r="P322" i="3"/>
  <c r="BI321" i="3"/>
  <c r="BH321" i="3"/>
  <c r="BG321" i="3"/>
  <c r="BE321" i="3"/>
  <c r="T321" i="3"/>
  <c r="R321" i="3"/>
  <c r="P321" i="3"/>
  <c r="BI320" i="3"/>
  <c r="BH320" i="3"/>
  <c r="BG320" i="3"/>
  <c r="BE320" i="3"/>
  <c r="T320" i="3"/>
  <c r="R320" i="3"/>
  <c r="P320" i="3"/>
  <c r="BI319" i="3"/>
  <c r="BH319" i="3"/>
  <c r="BG319" i="3"/>
  <c r="BE319" i="3"/>
  <c r="T319" i="3"/>
  <c r="R319" i="3"/>
  <c r="P319" i="3"/>
  <c r="BI317" i="3"/>
  <c r="BH317" i="3"/>
  <c r="BG317" i="3"/>
  <c r="BE317" i="3"/>
  <c r="T317" i="3"/>
  <c r="R317" i="3"/>
  <c r="P317" i="3"/>
  <c r="BI316" i="3"/>
  <c r="BH316" i="3"/>
  <c r="BG316" i="3"/>
  <c r="BE316" i="3"/>
  <c r="T316" i="3"/>
  <c r="R316" i="3"/>
  <c r="P316" i="3"/>
  <c r="BI314" i="3"/>
  <c r="BH314" i="3"/>
  <c r="BG314" i="3"/>
  <c r="BE314" i="3"/>
  <c r="T314" i="3"/>
  <c r="R314" i="3"/>
  <c r="P314" i="3"/>
  <c r="BI313" i="3"/>
  <c r="BH313" i="3"/>
  <c r="BG313" i="3"/>
  <c r="BE313" i="3"/>
  <c r="T313" i="3"/>
  <c r="R313" i="3"/>
  <c r="P313" i="3"/>
  <c r="BI312" i="3"/>
  <c r="BH312" i="3"/>
  <c r="BG312" i="3"/>
  <c r="BE312" i="3"/>
  <c r="T312" i="3"/>
  <c r="R312" i="3"/>
  <c r="P312" i="3"/>
  <c r="BI311" i="3"/>
  <c r="BH311" i="3"/>
  <c r="BG311" i="3"/>
  <c r="BE311" i="3"/>
  <c r="T311" i="3"/>
  <c r="R311" i="3"/>
  <c r="P311" i="3"/>
  <c r="BI310" i="3"/>
  <c r="BH310" i="3"/>
  <c r="BG310" i="3"/>
  <c r="BE310" i="3"/>
  <c r="T310" i="3"/>
  <c r="R310" i="3"/>
  <c r="P310" i="3"/>
  <c r="BI309" i="3"/>
  <c r="BH309" i="3"/>
  <c r="BG309" i="3"/>
  <c r="BE309" i="3"/>
  <c r="T309" i="3"/>
  <c r="R309" i="3"/>
  <c r="P309" i="3"/>
  <c r="BI308" i="3"/>
  <c r="BH308" i="3"/>
  <c r="BG308" i="3"/>
  <c r="BE308" i="3"/>
  <c r="T308" i="3"/>
  <c r="R308" i="3"/>
  <c r="P308" i="3"/>
  <c r="BI307" i="3"/>
  <c r="BH307" i="3"/>
  <c r="BG307" i="3"/>
  <c r="BE307" i="3"/>
  <c r="T307" i="3"/>
  <c r="R307" i="3"/>
  <c r="P307" i="3"/>
  <c r="BI306" i="3"/>
  <c r="BH306" i="3"/>
  <c r="BG306" i="3"/>
  <c r="BE306" i="3"/>
  <c r="T306" i="3"/>
  <c r="R306" i="3"/>
  <c r="P306" i="3"/>
  <c r="BI305" i="3"/>
  <c r="BH305" i="3"/>
  <c r="BG305" i="3"/>
  <c r="BE305" i="3"/>
  <c r="T305" i="3"/>
  <c r="R305" i="3"/>
  <c r="P305" i="3"/>
  <c r="BI303" i="3"/>
  <c r="BH303" i="3"/>
  <c r="BG303" i="3"/>
  <c r="BE303" i="3"/>
  <c r="T303" i="3"/>
  <c r="R303" i="3"/>
  <c r="P303" i="3"/>
  <c r="BI302" i="3"/>
  <c r="BH302" i="3"/>
  <c r="BG302" i="3"/>
  <c r="BE302" i="3"/>
  <c r="T302" i="3"/>
  <c r="R302" i="3"/>
  <c r="P302" i="3"/>
  <c r="BI301" i="3"/>
  <c r="BH301" i="3"/>
  <c r="BG301" i="3"/>
  <c r="BE301" i="3"/>
  <c r="T301" i="3"/>
  <c r="R301" i="3"/>
  <c r="P301" i="3"/>
  <c r="BI300" i="3"/>
  <c r="BH300" i="3"/>
  <c r="BG300" i="3"/>
  <c r="BE300" i="3"/>
  <c r="T300" i="3"/>
  <c r="R300" i="3"/>
  <c r="P300" i="3"/>
  <c r="BI299" i="3"/>
  <c r="BH299" i="3"/>
  <c r="BG299" i="3"/>
  <c r="BE299" i="3"/>
  <c r="T299" i="3"/>
  <c r="R299" i="3"/>
  <c r="P299" i="3"/>
  <c r="BI298" i="3"/>
  <c r="BH298" i="3"/>
  <c r="BG298" i="3"/>
  <c r="BE298" i="3"/>
  <c r="T298" i="3"/>
  <c r="R298" i="3"/>
  <c r="P298" i="3"/>
  <c r="BI297" i="3"/>
  <c r="BH297" i="3"/>
  <c r="BG297" i="3"/>
  <c r="BE297" i="3"/>
  <c r="T297" i="3"/>
  <c r="R297" i="3"/>
  <c r="P297" i="3"/>
  <c r="BI296" i="3"/>
  <c r="BH296" i="3"/>
  <c r="BG296" i="3"/>
  <c r="BE296" i="3"/>
  <c r="T296" i="3"/>
  <c r="R296" i="3"/>
  <c r="P296" i="3"/>
  <c r="BI295" i="3"/>
  <c r="BH295" i="3"/>
  <c r="BG295" i="3"/>
  <c r="BE295" i="3"/>
  <c r="T295" i="3"/>
  <c r="R295" i="3"/>
  <c r="P295" i="3"/>
  <c r="BI294" i="3"/>
  <c r="BH294" i="3"/>
  <c r="BG294" i="3"/>
  <c r="BE294" i="3"/>
  <c r="T294" i="3"/>
  <c r="R294" i="3"/>
  <c r="P294" i="3"/>
  <c r="BI293" i="3"/>
  <c r="BH293" i="3"/>
  <c r="BG293" i="3"/>
  <c r="BE293" i="3"/>
  <c r="T293" i="3"/>
  <c r="R293" i="3"/>
  <c r="P293" i="3"/>
  <c r="BI292" i="3"/>
  <c r="BH292" i="3"/>
  <c r="BG292" i="3"/>
  <c r="BE292" i="3"/>
  <c r="T292" i="3"/>
  <c r="R292" i="3"/>
  <c r="P292" i="3"/>
  <c r="BI291" i="3"/>
  <c r="BH291" i="3"/>
  <c r="BG291" i="3"/>
  <c r="BE291" i="3"/>
  <c r="T291" i="3"/>
  <c r="R291" i="3"/>
  <c r="P291" i="3"/>
  <c r="BI290" i="3"/>
  <c r="BH290" i="3"/>
  <c r="BG290" i="3"/>
  <c r="BE290" i="3"/>
  <c r="T290" i="3"/>
  <c r="R290" i="3"/>
  <c r="P290" i="3"/>
  <c r="BI289" i="3"/>
  <c r="BH289" i="3"/>
  <c r="BG289" i="3"/>
  <c r="BE289" i="3"/>
  <c r="T289" i="3"/>
  <c r="R289" i="3"/>
  <c r="P289" i="3"/>
  <c r="BI288" i="3"/>
  <c r="BH288" i="3"/>
  <c r="BG288" i="3"/>
  <c r="BE288" i="3"/>
  <c r="T288" i="3"/>
  <c r="R288" i="3"/>
  <c r="P288" i="3"/>
  <c r="BI287" i="3"/>
  <c r="BH287" i="3"/>
  <c r="BG287" i="3"/>
  <c r="BE287" i="3"/>
  <c r="T287" i="3"/>
  <c r="R287" i="3"/>
  <c r="P287" i="3"/>
  <c r="BI286" i="3"/>
  <c r="BH286" i="3"/>
  <c r="BG286" i="3"/>
  <c r="BE286" i="3"/>
  <c r="T286" i="3"/>
  <c r="R286" i="3"/>
  <c r="P286" i="3"/>
  <c r="BI285" i="3"/>
  <c r="BH285" i="3"/>
  <c r="BG285" i="3"/>
  <c r="BE285" i="3"/>
  <c r="T285" i="3"/>
  <c r="R285" i="3"/>
  <c r="P285" i="3"/>
  <c r="BI284" i="3"/>
  <c r="BH284" i="3"/>
  <c r="BG284" i="3"/>
  <c r="BE284" i="3"/>
  <c r="T284" i="3"/>
  <c r="R284" i="3"/>
  <c r="P284" i="3"/>
  <c r="BI283" i="3"/>
  <c r="BH283" i="3"/>
  <c r="BG283" i="3"/>
  <c r="BE283" i="3"/>
  <c r="T283" i="3"/>
  <c r="R283" i="3"/>
  <c r="P283" i="3"/>
  <c r="BI282" i="3"/>
  <c r="BH282" i="3"/>
  <c r="BG282" i="3"/>
  <c r="BE282" i="3"/>
  <c r="T282" i="3"/>
  <c r="R282" i="3"/>
  <c r="P282" i="3"/>
  <c r="BI281" i="3"/>
  <c r="BH281" i="3"/>
  <c r="BG281" i="3"/>
  <c r="BE281" i="3"/>
  <c r="T281" i="3"/>
  <c r="R281" i="3"/>
  <c r="P281" i="3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3" i="3"/>
  <c r="BH273" i="3"/>
  <c r="BG273" i="3"/>
  <c r="BE273" i="3"/>
  <c r="T273" i="3"/>
  <c r="R273" i="3"/>
  <c r="P273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8" i="3"/>
  <c r="BH268" i="3"/>
  <c r="BG268" i="3"/>
  <c r="BE268" i="3"/>
  <c r="T268" i="3"/>
  <c r="R268" i="3"/>
  <c r="P268" i="3"/>
  <c r="BI266" i="3"/>
  <c r="BH266" i="3"/>
  <c r="BG266" i="3"/>
  <c r="BE266" i="3"/>
  <c r="T266" i="3"/>
  <c r="R266" i="3"/>
  <c r="P266" i="3"/>
  <c r="BI265" i="3"/>
  <c r="BH265" i="3"/>
  <c r="BG265" i="3"/>
  <c r="BE265" i="3"/>
  <c r="T265" i="3"/>
  <c r="R265" i="3"/>
  <c r="P265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J146" i="3"/>
  <c r="F146" i="3"/>
  <c r="F144" i="3"/>
  <c r="E142" i="3"/>
  <c r="J93" i="3"/>
  <c r="F93" i="3"/>
  <c r="F91" i="3"/>
  <c r="E89" i="3"/>
  <c r="J26" i="3"/>
  <c r="E26" i="3"/>
  <c r="J147" i="3" s="1"/>
  <c r="J25" i="3"/>
  <c r="J20" i="3"/>
  <c r="E20" i="3"/>
  <c r="F94" i="3" s="1"/>
  <c r="J19" i="3"/>
  <c r="J144" i="3"/>
  <c r="E7" i="3"/>
  <c r="E85" i="3" s="1"/>
  <c r="J41" i="2"/>
  <c r="J40" i="2"/>
  <c r="AY96" i="1" s="1"/>
  <c r="J39" i="2"/>
  <c r="AX96" i="1" s="1"/>
  <c r="BI431" i="2"/>
  <c r="BH431" i="2"/>
  <c r="BG431" i="2"/>
  <c r="BE431" i="2"/>
  <c r="T431" i="2"/>
  <c r="T430" i="2" s="1"/>
  <c r="R431" i="2"/>
  <c r="R430" i="2"/>
  <c r="P431" i="2"/>
  <c r="P430" i="2" s="1"/>
  <c r="BI429" i="2"/>
  <c r="BH429" i="2"/>
  <c r="BG429" i="2"/>
  <c r="BE429" i="2"/>
  <c r="T429" i="2"/>
  <c r="R429" i="2"/>
  <c r="P429" i="2"/>
  <c r="BI428" i="2"/>
  <c r="BH428" i="2"/>
  <c r="BG428" i="2"/>
  <c r="BE428" i="2"/>
  <c r="T428" i="2"/>
  <c r="R428" i="2"/>
  <c r="P428" i="2"/>
  <c r="BI419" i="2"/>
  <c r="BH419" i="2"/>
  <c r="BG419" i="2"/>
  <c r="BE419" i="2"/>
  <c r="T419" i="2"/>
  <c r="R419" i="2"/>
  <c r="P419" i="2"/>
  <c r="BI418" i="2"/>
  <c r="BH418" i="2"/>
  <c r="BG418" i="2"/>
  <c r="BE418" i="2"/>
  <c r="T418" i="2"/>
  <c r="R418" i="2"/>
  <c r="P418" i="2"/>
  <c r="BI414" i="2"/>
  <c r="BH414" i="2"/>
  <c r="BG414" i="2"/>
  <c r="BE414" i="2"/>
  <c r="T414" i="2"/>
  <c r="R414" i="2"/>
  <c r="P414" i="2"/>
  <c r="BI408" i="2"/>
  <c r="BH408" i="2"/>
  <c r="BG408" i="2"/>
  <c r="BE408" i="2"/>
  <c r="T408" i="2"/>
  <c r="R408" i="2"/>
  <c r="P408" i="2"/>
  <c r="BI407" i="2"/>
  <c r="BH407" i="2"/>
  <c r="BG407" i="2"/>
  <c r="BE407" i="2"/>
  <c r="T407" i="2"/>
  <c r="R407" i="2"/>
  <c r="P407" i="2"/>
  <c r="BI406" i="2"/>
  <c r="BH406" i="2"/>
  <c r="BG406" i="2"/>
  <c r="BE406" i="2"/>
  <c r="T406" i="2"/>
  <c r="R406" i="2"/>
  <c r="P406" i="2"/>
  <c r="BI404" i="2"/>
  <c r="BH404" i="2"/>
  <c r="BG404" i="2"/>
  <c r="BE404" i="2"/>
  <c r="T404" i="2"/>
  <c r="R404" i="2"/>
  <c r="P404" i="2"/>
  <c r="BI402" i="2"/>
  <c r="BH402" i="2"/>
  <c r="BG402" i="2"/>
  <c r="BE402" i="2"/>
  <c r="T402" i="2"/>
  <c r="R402" i="2"/>
  <c r="P402" i="2"/>
  <c r="BI398" i="2"/>
  <c r="BH398" i="2"/>
  <c r="BG398" i="2"/>
  <c r="BE398" i="2"/>
  <c r="T398" i="2"/>
  <c r="R398" i="2"/>
  <c r="P398" i="2"/>
  <c r="BI397" i="2"/>
  <c r="BH397" i="2"/>
  <c r="BG397" i="2"/>
  <c r="BE397" i="2"/>
  <c r="T397" i="2"/>
  <c r="R397" i="2"/>
  <c r="P397" i="2"/>
  <c r="BI395" i="2"/>
  <c r="BH395" i="2"/>
  <c r="BG395" i="2"/>
  <c r="BE395" i="2"/>
  <c r="T395" i="2"/>
  <c r="R395" i="2"/>
  <c r="P395" i="2"/>
  <c r="BI394" i="2"/>
  <c r="BH394" i="2"/>
  <c r="BG394" i="2"/>
  <c r="BE394" i="2"/>
  <c r="T394" i="2"/>
  <c r="R394" i="2"/>
  <c r="P394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4" i="2"/>
  <c r="BH384" i="2"/>
  <c r="BG384" i="2"/>
  <c r="BE384" i="2"/>
  <c r="T384" i="2"/>
  <c r="R384" i="2"/>
  <c r="P384" i="2"/>
  <c r="BI382" i="2"/>
  <c r="BH382" i="2"/>
  <c r="BG382" i="2"/>
  <c r="BE382" i="2"/>
  <c r="T382" i="2"/>
  <c r="R382" i="2"/>
  <c r="P382" i="2"/>
  <c r="BI380" i="2"/>
  <c r="BH380" i="2"/>
  <c r="BG380" i="2"/>
  <c r="BE380" i="2"/>
  <c r="T380" i="2"/>
  <c r="R380" i="2"/>
  <c r="P380" i="2"/>
  <c r="BI378" i="2"/>
  <c r="BH378" i="2"/>
  <c r="BG378" i="2"/>
  <c r="BE378" i="2"/>
  <c r="T378" i="2"/>
  <c r="R378" i="2"/>
  <c r="P378" i="2"/>
  <c r="BI376" i="2"/>
  <c r="BH376" i="2"/>
  <c r="BG376" i="2"/>
  <c r="BE376" i="2"/>
  <c r="T376" i="2"/>
  <c r="R376" i="2"/>
  <c r="P376" i="2"/>
  <c r="BI372" i="2"/>
  <c r="BH372" i="2"/>
  <c r="BG372" i="2"/>
  <c r="BE372" i="2"/>
  <c r="T372" i="2"/>
  <c r="R372" i="2"/>
  <c r="P372" i="2"/>
  <c r="BI368" i="2"/>
  <c r="BH368" i="2"/>
  <c r="BG368" i="2"/>
  <c r="BE368" i="2"/>
  <c r="T368" i="2"/>
  <c r="R368" i="2"/>
  <c r="P368" i="2"/>
  <c r="BI367" i="2"/>
  <c r="BH367" i="2"/>
  <c r="BG367" i="2"/>
  <c r="BE367" i="2"/>
  <c r="T367" i="2"/>
  <c r="R367" i="2"/>
  <c r="P367" i="2"/>
  <c r="BI366" i="2"/>
  <c r="BH366" i="2"/>
  <c r="BG366" i="2"/>
  <c r="BE366" i="2"/>
  <c r="T366" i="2"/>
  <c r="R366" i="2"/>
  <c r="P366" i="2"/>
  <c r="BI364" i="2"/>
  <c r="BH364" i="2"/>
  <c r="BG364" i="2"/>
  <c r="BE364" i="2"/>
  <c r="T364" i="2"/>
  <c r="R364" i="2"/>
  <c r="P364" i="2"/>
  <c r="BI363" i="2"/>
  <c r="BH363" i="2"/>
  <c r="BG363" i="2"/>
  <c r="BE363" i="2"/>
  <c r="T363" i="2"/>
  <c r="R363" i="2"/>
  <c r="P363" i="2"/>
  <c r="BI358" i="2"/>
  <c r="BH358" i="2"/>
  <c r="BG358" i="2"/>
  <c r="BE358" i="2"/>
  <c r="T358" i="2"/>
  <c r="R358" i="2"/>
  <c r="P358" i="2"/>
  <c r="BI356" i="2"/>
  <c r="BH356" i="2"/>
  <c r="BG356" i="2"/>
  <c r="BE356" i="2"/>
  <c r="T356" i="2"/>
  <c r="R356" i="2"/>
  <c r="P356" i="2"/>
  <c r="BI355" i="2"/>
  <c r="BH355" i="2"/>
  <c r="BG355" i="2"/>
  <c r="BE355" i="2"/>
  <c r="T355" i="2"/>
  <c r="R355" i="2"/>
  <c r="P355" i="2"/>
  <c r="BI354" i="2"/>
  <c r="BH354" i="2"/>
  <c r="BG354" i="2"/>
  <c r="BE354" i="2"/>
  <c r="T354" i="2"/>
  <c r="R354" i="2"/>
  <c r="P354" i="2"/>
  <c r="BI353" i="2"/>
  <c r="BH353" i="2"/>
  <c r="BG353" i="2"/>
  <c r="BE353" i="2"/>
  <c r="T353" i="2"/>
  <c r="R353" i="2"/>
  <c r="P353" i="2"/>
  <c r="BI351" i="2"/>
  <c r="BH351" i="2"/>
  <c r="BG351" i="2"/>
  <c r="BE351" i="2"/>
  <c r="T351" i="2"/>
  <c r="R351" i="2"/>
  <c r="P351" i="2"/>
  <c r="BI349" i="2"/>
  <c r="BH349" i="2"/>
  <c r="BG349" i="2"/>
  <c r="BE349" i="2"/>
  <c r="T349" i="2"/>
  <c r="R349" i="2"/>
  <c r="P349" i="2"/>
  <c r="BI347" i="2"/>
  <c r="BH347" i="2"/>
  <c r="BG347" i="2"/>
  <c r="BE347" i="2"/>
  <c r="T347" i="2"/>
  <c r="R347" i="2"/>
  <c r="P347" i="2"/>
  <c r="BI346" i="2"/>
  <c r="BH346" i="2"/>
  <c r="BG346" i="2"/>
  <c r="BE346" i="2"/>
  <c r="T346" i="2"/>
  <c r="R346" i="2"/>
  <c r="P346" i="2"/>
  <c r="BI345" i="2"/>
  <c r="BH345" i="2"/>
  <c r="BG345" i="2"/>
  <c r="BE345" i="2"/>
  <c r="T345" i="2"/>
  <c r="R345" i="2"/>
  <c r="P345" i="2"/>
  <c r="BI344" i="2"/>
  <c r="BH344" i="2"/>
  <c r="BG344" i="2"/>
  <c r="BE344" i="2"/>
  <c r="T344" i="2"/>
  <c r="R344" i="2"/>
  <c r="P344" i="2"/>
  <c r="BI343" i="2"/>
  <c r="BH343" i="2"/>
  <c r="BG343" i="2"/>
  <c r="BE343" i="2"/>
  <c r="T343" i="2"/>
  <c r="R343" i="2"/>
  <c r="P34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4" i="2"/>
  <c r="BH324" i="2"/>
  <c r="BG324" i="2"/>
  <c r="BE324" i="2"/>
  <c r="T324" i="2"/>
  <c r="R324" i="2"/>
  <c r="P324" i="2"/>
  <c r="BI322" i="2"/>
  <c r="BH322" i="2"/>
  <c r="BG322" i="2"/>
  <c r="BE322" i="2"/>
  <c r="T322" i="2"/>
  <c r="R322" i="2"/>
  <c r="P322" i="2"/>
  <c r="BI320" i="2"/>
  <c r="BH320" i="2"/>
  <c r="BG320" i="2"/>
  <c r="BE320" i="2"/>
  <c r="T320" i="2"/>
  <c r="R320" i="2"/>
  <c r="P320" i="2"/>
  <c r="BI318" i="2"/>
  <c r="BH318" i="2"/>
  <c r="BG318" i="2"/>
  <c r="BE318" i="2"/>
  <c r="T318" i="2"/>
  <c r="R318" i="2"/>
  <c r="P318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10" i="2"/>
  <c r="BH310" i="2"/>
  <c r="BG310" i="2"/>
  <c r="BE310" i="2"/>
  <c r="T310" i="2"/>
  <c r="R310" i="2"/>
  <c r="P310" i="2"/>
  <c r="BI308" i="2"/>
  <c r="BH308" i="2"/>
  <c r="BG308" i="2"/>
  <c r="BE308" i="2"/>
  <c r="T308" i="2"/>
  <c r="R308" i="2"/>
  <c r="P308" i="2"/>
  <c r="BI305" i="2"/>
  <c r="BH305" i="2"/>
  <c r="BG305" i="2"/>
  <c r="BE305" i="2"/>
  <c r="T305" i="2"/>
  <c r="R305" i="2"/>
  <c r="P305" i="2"/>
  <c r="BI303" i="2"/>
  <c r="BH303" i="2"/>
  <c r="BG303" i="2"/>
  <c r="BE303" i="2"/>
  <c r="T303" i="2"/>
  <c r="R303" i="2"/>
  <c r="P303" i="2"/>
  <c r="BI301" i="2"/>
  <c r="BH301" i="2"/>
  <c r="BG301" i="2"/>
  <c r="BE301" i="2"/>
  <c r="T301" i="2"/>
  <c r="R301" i="2"/>
  <c r="P301" i="2"/>
  <c r="BI299" i="2"/>
  <c r="BH299" i="2"/>
  <c r="BG299" i="2"/>
  <c r="BE299" i="2"/>
  <c r="T299" i="2"/>
  <c r="R299" i="2"/>
  <c r="P299" i="2"/>
  <c r="BI297" i="2"/>
  <c r="BH297" i="2"/>
  <c r="BG297" i="2"/>
  <c r="BE297" i="2"/>
  <c r="T297" i="2"/>
  <c r="R297" i="2"/>
  <c r="P297" i="2"/>
  <c r="BI295" i="2"/>
  <c r="BH295" i="2"/>
  <c r="BG295" i="2"/>
  <c r="BE295" i="2"/>
  <c r="T295" i="2"/>
  <c r="R295" i="2"/>
  <c r="P295" i="2"/>
  <c r="BI293" i="2"/>
  <c r="BH293" i="2"/>
  <c r="BG293" i="2"/>
  <c r="BE293" i="2"/>
  <c r="T293" i="2"/>
  <c r="R293" i="2"/>
  <c r="P293" i="2"/>
  <c r="BI290" i="2"/>
  <c r="BH290" i="2"/>
  <c r="BG290" i="2"/>
  <c r="BE290" i="2"/>
  <c r="T290" i="2"/>
  <c r="T289" i="2"/>
  <c r="R290" i="2"/>
  <c r="R289" i="2" s="1"/>
  <c r="P290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6" i="2"/>
  <c r="BH276" i="2"/>
  <c r="BG276" i="2"/>
  <c r="BE276" i="2"/>
  <c r="T276" i="2"/>
  <c r="R276" i="2"/>
  <c r="P276" i="2"/>
  <c r="BI271" i="2"/>
  <c r="BH271" i="2"/>
  <c r="BG271" i="2"/>
  <c r="BE271" i="2"/>
  <c r="T271" i="2"/>
  <c r="R271" i="2"/>
  <c r="P271" i="2"/>
  <c r="BI269" i="2"/>
  <c r="BH269" i="2"/>
  <c r="BG269" i="2"/>
  <c r="BE269" i="2"/>
  <c r="T269" i="2"/>
  <c r="R269" i="2"/>
  <c r="P269" i="2"/>
  <c r="BI267" i="2"/>
  <c r="BH267" i="2"/>
  <c r="BG267" i="2"/>
  <c r="BE267" i="2"/>
  <c r="T267" i="2"/>
  <c r="R267" i="2"/>
  <c r="P267" i="2"/>
  <c r="BI265" i="2"/>
  <c r="BH265" i="2"/>
  <c r="BG265" i="2"/>
  <c r="BE265" i="2"/>
  <c r="T265" i="2"/>
  <c r="R265" i="2"/>
  <c r="P265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0" i="2"/>
  <c r="BH260" i="2"/>
  <c r="BG260" i="2"/>
  <c r="BE260" i="2"/>
  <c r="T260" i="2"/>
  <c r="R260" i="2"/>
  <c r="P260" i="2"/>
  <c r="BI254" i="2"/>
  <c r="BH254" i="2"/>
  <c r="BG254" i="2"/>
  <c r="BE254" i="2"/>
  <c r="T254" i="2"/>
  <c r="R254" i="2"/>
  <c r="P254" i="2"/>
  <c r="BI252" i="2"/>
  <c r="BH252" i="2"/>
  <c r="BG252" i="2"/>
  <c r="BE252" i="2"/>
  <c r="T252" i="2"/>
  <c r="R252" i="2"/>
  <c r="P252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7" i="2"/>
  <c r="BH247" i="2"/>
  <c r="BG247" i="2"/>
  <c r="BE247" i="2"/>
  <c r="T247" i="2"/>
  <c r="R247" i="2"/>
  <c r="P247" i="2"/>
  <c r="BI243" i="2"/>
  <c r="BH243" i="2"/>
  <c r="BG243" i="2"/>
  <c r="BE243" i="2"/>
  <c r="T243" i="2"/>
  <c r="R243" i="2"/>
  <c r="P243" i="2"/>
  <c r="BI238" i="2"/>
  <c r="BH238" i="2"/>
  <c r="BG238" i="2"/>
  <c r="BE238" i="2"/>
  <c r="T238" i="2"/>
  <c r="R238" i="2"/>
  <c r="P238" i="2"/>
  <c r="BI233" i="2"/>
  <c r="BH233" i="2"/>
  <c r="BG233" i="2"/>
  <c r="BE233" i="2"/>
  <c r="T233" i="2"/>
  <c r="R233" i="2"/>
  <c r="P233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2" i="2"/>
  <c r="BH212" i="2"/>
  <c r="BG212" i="2"/>
  <c r="BE212" i="2"/>
  <c r="T212" i="2"/>
  <c r="R212" i="2"/>
  <c r="P212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1" i="2"/>
  <c r="BH201" i="2"/>
  <c r="BG201" i="2"/>
  <c r="BE201" i="2"/>
  <c r="T201" i="2"/>
  <c r="R201" i="2"/>
  <c r="P201" i="2"/>
  <c r="BI199" i="2"/>
  <c r="BH199" i="2"/>
  <c r="BG199" i="2"/>
  <c r="BE199" i="2"/>
  <c r="T199" i="2"/>
  <c r="R199" i="2"/>
  <c r="P199" i="2"/>
  <c r="BI197" i="2"/>
  <c r="BH197" i="2"/>
  <c r="BG197" i="2"/>
  <c r="BE197" i="2"/>
  <c r="T197" i="2"/>
  <c r="R197" i="2"/>
  <c r="P197" i="2"/>
  <c r="BI193" i="2"/>
  <c r="BH193" i="2"/>
  <c r="BG193" i="2"/>
  <c r="BE193" i="2"/>
  <c r="T193" i="2"/>
  <c r="R193" i="2"/>
  <c r="P193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5" i="2"/>
  <c r="BH185" i="2"/>
  <c r="BG185" i="2"/>
  <c r="BE185" i="2"/>
  <c r="T185" i="2"/>
  <c r="R185" i="2"/>
  <c r="P185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2" i="2"/>
  <c r="BH172" i="2"/>
  <c r="BG172" i="2"/>
  <c r="BE172" i="2"/>
  <c r="T172" i="2"/>
  <c r="R172" i="2"/>
  <c r="P172" i="2"/>
  <c r="BI170" i="2"/>
  <c r="BH170" i="2"/>
  <c r="BG170" i="2"/>
  <c r="BE170" i="2"/>
  <c r="T170" i="2"/>
  <c r="R170" i="2"/>
  <c r="P170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45" i="2"/>
  <c r="BH145" i="2"/>
  <c r="BG145" i="2"/>
  <c r="BE145" i="2"/>
  <c r="T145" i="2"/>
  <c r="R145" i="2"/>
  <c r="P145" i="2"/>
  <c r="J138" i="2"/>
  <c r="F138" i="2"/>
  <c r="F136" i="2"/>
  <c r="E134" i="2"/>
  <c r="J93" i="2"/>
  <c r="F93" i="2"/>
  <c r="F91" i="2"/>
  <c r="E89" i="2"/>
  <c r="J26" i="2"/>
  <c r="E26" i="2"/>
  <c r="J139" i="2" s="1"/>
  <c r="J25" i="2"/>
  <c r="J20" i="2"/>
  <c r="E20" i="2"/>
  <c r="F139" i="2" s="1"/>
  <c r="J19" i="2"/>
  <c r="J136" i="2"/>
  <c r="E7" i="2"/>
  <c r="E85" i="2" s="1"/>
  <c r="L90" i="1"/>
  <c r="AM90" i="1"/>
  <c r="AM89" i="1"/>
  <c r="L89" i="1"/>
  <c r="AM87" i="1"/>
  <c r="L87" i="1"/>
  <c r="L85" i="1"/>
  <c r="BK187" i="8"/>
  <c r="BK182" i="8"/>
  <c r="BK180" i="8"/>
  <c r="BK157" i="8"/>
  <c r="BK152" i="8"/>
  <c r="BK142" i="8"/>
  <c r="BK138" i="8"/>
  <c r="BK135" i="8"/>
  <c r="BK188" i="7"/>
  <c r="BK182" i="7"/>
  <c r="BK180" i="7"/>
  <c r="BK176" i="7"/>
  <c r="BK172" i="7"/>
  <c r="BK169" i="7"/>
  <c r="BK168" i="7"/>
  <c r="BK151" i="7"/>
  <c r="BK150" i="7"/>
  <c r="BK138" i="7"/>
  <c r="BK137" i="7"/>
  <c r="BK167" i="6"/>
  <c r="BK166" i="6"/>
  <c r="BK165" i="6"/>
  <c r="BK163" i="6"/>
  <c r="BK159" i="6"/>
  <c r="BK151" i="6"/>
  <c r="BK143" i="6"/>
  <c r="BK139" i="6"/>
  <c r="BK152" i="5"/>
  <c r="BK149" i="5"/>
  <c r="BK144" i="5"/>
  <c r="BK141" i="5"/>
  <c r="BK139" i="5"/>
  <c r="BK134" i="5"/>
  <c r="BK130" i="5"/>
  <c r="BK129" i="5"/>
  <c r="BK141" i="4"/>
  <c r="BK135" i="4"/>
  <c r="BK133" i="4"/>
  <c r="BK345" i="3"/>
  <c r="BK344" i="3"/>
  <c r="BK342" i="3"/>
  <c r="BK341" i="3"/>
  <c r="BK335" i="3"/>
  <c r="BK332" i="3"/>
  <c r="BK327" i="3"/>
  <c r="BK322" i="3"/>
  <c r="BK320" i="3"/>
  <c r="BK316" i="3"/>
  <c r="BK294" i="3"/>
  <c r="BK288" i="3"/>
  <c r="BK285" i="3"/>
  <c r="BK282" i="3"/>
  <c r="BK278" i="3"/>
  <c r="BK274" i="3"/>
  <c r="BK270" i="3"/>
  <c r="BK269" i="3"/>
  <c r="BK263" i="3"/>
  <c r="BK261" i="3"/>
  <c r="BK260" i="3"/>
  <c r="BK259" i="3"/>
  <c r="BK245" i="3"/>
  <c r="BK242" i="3"/>
  <c r="BK240" i="3"/>
  <c r="BK237" i="3"/>
  <c r="BK235" i="3"/>
  <c r="BK230" i="3"/>
  <c r="BK229" i="3"/>
  <c r="BK228" i="3"/>
  <c r="BK223" i="3"/>
  <c r="BK221" i="3"/>
  <c r="BK219" i="3"/>
  <c r="BK207" i="3"/>
  <c r="BK204" i="3"/>
  <c r="BK201" i="3"/>
  <c r="BK198" i="3"/>
  <c r="BK194" i="3"/>
  <c r="BK192" i="3"/>
  <c r="BK189" i="3"/>
  <c r="BK187" i="3"/>
  <c r="BK186" i="3"/>
  <c r="BK177" i="3"/>
  <c r="BK165" i="3"/>
  <c r="BK414" i="2"/>
  <c r="BK408" i="2"/>
  <c r="BK380" i="2"/>
  <c r="BK372" i="2"/>
  <c r="BK367" i="2"/>
  <c r="BK363" i="2"/>
  <c r="BK346" i="2"/>
  <c r="BK343" i="2"/>
  <c r="BK324" i="2"/>
  <c r="BK318" i="2"/>
  <c r="BK314" i="2"/>
  <c r="BK311" i="2"/>
  <c r="BK310" i="2"/>
  <c r="BK301" i="2"/>
  <c r="BK293" i="2"/>
  <c r="BK284" i="2"/>
  <c r="BK279" i="2"/>
  <c r="BK269" i="2"/>
  <c r="BK267" i="2"/>
  <c r="BK247" i="2"/>
  <c r="BK214" i="2"/>
  <c r="BK188" i="2"/>
  <c r="BK187" i="2"/>
  <c r="BK172" i="2"/>
  <c r="BK163" i="2"/>
  <c r="BK161" i="2"/>
  <c r="BK157" i="2"/>
  <c r="BK153" i="2"/>
  <c r="BK186" i="8"/>
  <c r="BK181" i="8"/>
  <c r="BK179" i="8"/>
  <c r="BK178" i="8"/>
  <c r="BK177" i="8"/>
  <c r="BK176" i="8"/>
  <c r="BK175" i="8"/>
  <c r="BK174" i="8"/>
  <c r="BK173" i="8"/>
  <c r="BK171" i="8"/>
  <c r="BK170" i="8"/>
  <c r="BK169" i="8"/>
  <c r="BK168" i="8"/>
  <c r="BK163" i="8"/>
  <c r="BK158" i="8"/>
  <c r="BK134" i="8"/>
  <c r="BK185" i="7"/>
  <c r="BK184" i="7"/>
  <c r="BK183" i="7"/>
  <c r="BK175" i="7"/>
  <c r="BK170" i="7"/>
  <c r="BK164" i="7"/>
  <c r="BK158" i="7"/>
  <c r="BK157" i="7"/>
  <c r="BK155" i="7"/>
  <c r="BK153" i="7"/>
  <c r="BK147" i="7"/>
  <c r="BK144" i="7"/>
  <c r="BK168" i="6"/>
  <c r="BK154" i="6"/>
  <c r="BK148" i="6"/>
  <c r="BK138" i="6"/>
  <c r="BK161" i="5"/>
  <c r="BK159" i="5"/>
  <c r="BK157" i="5"/>
  <c r="BK155" i="5"/>
  <c r="BK153" i="5"/>
  <c r="BK147" i="5"/>
  <c r="BK148" i="4"/>
  <c r="BK146" i="4"/>
  <c r="BK145" i="4"/>
  <c r="BK144" i="4"/>
  <c r="BK131" i="4"/>
  <c r="BK343" i="3"/>
  <c r="BK336" i="3"/>
  <c r="BK325" i="3"/>
  <c r="BK319" i="3"/>
  <c r="BK314" i="3"/>
  <c r="BK312" i="3"/>
  <c r="BK309" i="3"/>
  <c r="BK307" i="3"/>
  <c r="BK305" i="3"/>
  <c r="BK299" i="3"/>
  <c r="BK296" i="3"/>
  <c r="BK295" i="3"/>
  <c r="BK292" i="3"/>
  <c r="BK290" i="3"/>
  <c r="BK275" i="3"/>
  <c r="BK272" i="3"/>
  <c r="BK262" i="3"/>
  <c r="BK258" i="3"/>
  <c r="BK255" i="3"/>
  <c r="BK254" i="3"/>
  <c r="BK252" i="3"/>
  <c r="BK250" i="3"/>
  <c r="BK244" i="3"/>
  <c r="BK241" i="3"/>
  <c r="BK238" i="3"/>
  <c r="BK234" i="3"/>
  <c r="BK233" i="3"/>
  <c r="BK232" i="3"/>
  <c r="BK225" i="3"/>
  <c r="BK224" i="3"/>
  <c r="BK218" i="3"/>
  <c r="BK216" i="3"/>
  <c r="BK215" i="3"/>
  <c r="BK212" i="3"/>
  <c r="BK203" i="3"/>
  <c r="BK200" i="3"/>
  <c r="BK190" i="3"/>
  <c r="BK185" i="3"/>
  <c r="BK184" i="3"/>
  <c r="BK176" i="3"/>
  <c r="BK174" i="3"/>
  <c r="BK173" i="3"/>
  <c r="BK171" i="3"/>
  <c r="BK169" i="3"/>
  <c r="BK167" i="3"/>
  <c r="BK166" i="3"/>
  <c r="BK164" i="3"/>
  <c r="BK160" i="3"/>
  <c r="BK157" i="3"/>
  <c r="BK155" i="3"/>
  <c r="BK407" i="2"/>
  <c r="BK398" i="2"/>
  <c r="BK382" i="2"/>
  <c r="BK376" i="2"/>
  <c r="BK366" i="2"/>
  <c r="BK354" i="2"/>
  <c r="BK351" i="2"/>
  <c r="BK347" i="2"/>
  <c r="BK345" i="2"/>
  <c r="BK320" i="2"/>
  <c r="BK313" i="2"/>
  <c r="BK308" i="2"/>
  <c r="BK297" i="2"/>
  <c r="BK288" i="2"/>
  <c r="BK276" i="2"/>
  <c r="BK271" i="2"/>
  <c r="BK260" i="2"/>
  <c r="BK254" i="2"/>
  <c r="BK243" i="2"/>
  <c r="BK231" i="2"/>
  <c r="BK229" i="2"/>
  <c r="BK228" i="2"/>
  <c r="BK216" i="2"/>
  <c r="BK205" i="2"/>
  <c r="BK199" i="2"/>
  <c r="BK155" i="2"/>
  <c r="AS100" i="1"/>
  <c r="BK167" i="8"/>
  <c r="BK164" i="8"/>
  <c r="BK161" i="8"/>
  <c r="BK160" i="8"/>
  <c r="BK159" i="8"/>
  <c r="BK154" i="8"/>
  <c r="BK151" i="8"/>
  <c r="BK150" i="8"/>
  <c r="BK149" i="8"/>
  <c r="BK147" i="8"/>
  <c r="BK145" i="8"/>
  <c r="BK141" i="8"/>
  <c r="BK140" i="8"/>
  <c r="BK137" i="8"/>
  <c r="BK136" i="8"/>
  <c r="BK181" i="7"/>
  <c r="BK179" i="7"/>
  <c r="BK178" i="7"/>
  <c r="BK174" i="7"/>
  <c r="BK167" i="7"/>
  <c r="BK165" i="7"/>
  <c r="BK162" i="7"/>
  <c r="BK160" i="7"/>
  <c r="BK154" i="7"/>
  <c r="BK148" i="7"/>
  <c r="BK162" i="6"/>
  <c r="BK155" i="6"/>
  <c r="BK152" i="6"/>
  <c r="BK149" i="6"/>
  <c r="BK147" i="6"/>
  <c r="BK146" i="6"/>
  <c r="BK140" i="6"/>
  <c r="BK137" i="6"/>
  <c r="BK163" i="5"/>
  <c r="BK156" i="5"/>
  <c r="BK154" i="5"/>
  <c r="BK151" i="5"/>
  <c r="BK146" i="5"/>
  <c r="BK140" i="5"/>
  <c r="BK137" i="5"/>
  <c r="BK151" i="4"/>
  <c r="BK149" i="4"/>
  <c r="BK147" i="4"/>
  <c r="BK140" i="4"/>
  <c r="BK137" i="4"/>
  <c r="BK134" i="4"/>
  <c r="BK130" i="4"/>
  <c r="BK347" i="3"/>
  <c r="BK346" i="3"/>
  <c r="BK338" i="3"/>
  <c r="BK333" i="3"/>
  <c r="BK331" i="3"/>
  <c r="BK328" i="3"/>
  <c r="BK317" i="3"/>
  <c r="BK313" i="3"/>
  <c r="BK311" i="3"/>
  <c r="BK310" i="3"/>
  <c r="BK303" i="3"/>
  <c r="BK301" i="3"/>
  <c r="BK297" i="3"/>
  <c r="BK293" i="3"/>
  <c r="BK289" i="3"/>
  <c r="BK287" i="3"/>
  <c r="BK286" i="3"/>
  <c r="BK284" i="3"/>
  <c r="BK283" i="3"/>
  <c r="BK281" i="3"/>
  <c r="BK276" i="3"/>
  <c r="BK273" i="3"/>
  <c r="BK271" i="3"/>
  <c r="BK268" i="3"/>
  <c r="BK266" i="3"/>
  <c r="BK265" i="3"/>
  <c r="BK264" i="3"/>
  <c r="BK248" i="3"/>
  <c r="BK243" i="3"/>
  <c r="BK226" i="3"/>
  <c r="BK220" i="3"/>
  <c r="BK213" i="3"/>
  <c r="BK205" i="3"/>
  <c r="BK196" i="3"/>
  <c r="BK195" i="3"/>
  <c r="BK193" i="3"/>
  <c r="BK188" i="3"/>
  <c r="BK183" i="3"/>
  <c r="BK182" i="3"/>
  <c r="BK180" i="3"/>
  <c r="BK162" i="3"/>
  <c r="BK158" i="3"/>
  <c r="BK154" i="3"/>
  <c r="BK153" i="3"/>
  <c r="BK419" i="2"/>
  <c r="BK406" i="2"/>
  <c r="BK402" i="2"/>
  <c r="BK397" i="2"/>
  <c r="BK394" i="2"/>
  <c r="BK385" i="2"/>
  <c r="BK368" i="2"/>
  <c r="BK358" i="2"/>
  <c r="BK355" i="2"/>
  <c r="BK349" i="2"/>
  <c r="BK331" i="2"/>
  <c r="BK329" i="2"/>
  <c r="BK316" i="2"/>
  <c r="BK315" i="2"/>
  <c r="BK305" i="2"/>
  <c r="BK295" i="2"/>
  <c r="BK290" i="2"/>
  <c r="BK287" i="2"/>
  <c r="BK282" i="2"/>
  <c r="BK280" i="2"/>
  <c r="BK265" i="2"/>
  <c r="BK262" i="2"/>
  <c r="BK249" i="2"/>
  <c r="BK233" i="2"/>
  <c r="BK210" i="2"/>
  <c r="BK206" i="2"/>
  <c r="BK197" i="2"/>
  <c r="BK193" i="2"/>
  <c r="BK185" i="2"/>
  <c r="BK180" i="2"/>
  <c r="BK176" i="2"/>
  <c r="BK174" i="2"/>
  <c r="BK170" i="2"/>
  <c r="BK165" i="2"/>
  <c r="BK185" i="8"/>
  <c r="BK184" i="8"/>
  <c r="BK183" i="8"/>
  <c r="BK166" i="8"/>
  <c r="BK165" i="8"/>
  <c r="BK162" i="8"/>
  <c r="BK156" i="8"/>
  <c r="BK155" i="8"/>
  <c r="BK148" i="8"/>
  <c r="BK146" i="8"/>
  <c r="BK144" i="8"/>
  <c r="BK133" i="8"/>
  <c r="BK186" i="7"/>
  <c r="BK177" i="7"/>
  <c r="BK173" i="7"/>
  <c r="BK171" i="7"/>
  <c r="BK166" i="7"/>
  <c r="BK163" i="7"/>
  <c r="BK159" i="7"/>
  <c r="BK156" i="7"/>
  <c r="BK152" i="7"/>
  <c r="BK146" i="7"/>
  <c r="BK145" i="7"/>
  <c r="BK142" i="7"/>
  <c r="BK160" i="6"/>
  <c r="BK160" i="5"/>
  <c r="BK158" i="5"/>
  <c r="BK150" i="5"/>
  <c r="BK148" i="5"/>
  <c r="BK143" i="5"/>
  <c r="BK142" i="5"/>
  <c r="BK138" i="5"/>
  <c r="BK136" i="5"/>
  <c r="BK135" i="5"/>
  <c r="BK133" i="5"/>
  <c r="BK132" i="5"/>
  <c r="BK131" i="5"/>
  <c r="BK150" i="4"/>
  <c r="BK143" i="4"/>
  <c r="BK139" i="4"/>
  <c r="BK138" i="4"/>
  <c r="BK136" i="4"/>
  <c r="BK132" i="4"/>
  <c r="BK348" i="3"/>
  <c r="BK340" i="3"/>
  <c r="BK337" i="3"/>
  <c r="BK329" i="3"/>
  <c r="BK326" i="3"/>
  <c r="BK324" i="3"/>
  <c r="BK321" i="3"/>
  <c r="BK308" i="3"/>
  <c r="BK306" i="3"/>
  <c r="BK302" i="3"/>
  <c r="BK300" i="3"/>
  <c r="BK298" i="3"/>
  <c r="BK291" i="3"/>
  <c r="BK279" i="3"/>
  <c r="BK277" i="3"/>
  <c r="BK257" i="3"/>
  <c r="BK253" i="3"/>
  <c r="BK249" i="3"/>
  <c r="BK239" i="3"/>
  <c r="BK222" i="3"/>
  <c r="BK217" i="3"/>
  <c r="BK211" i="3"/>
  <c r="BK210" i="3"/>
  <c r="BK208" i="3"/>
  <c r="BK202" i="3"/>
  <c r="BK197" i="3"/>
  <c r="BK191" i="3"/>
  <c r="BK179" i="3"/>
  <c r="BK178" i="3"/>
  <c r="BK175" i="3"/>
  <c r="BK172" i="3"/>
  <c r="BK170" i="3"/>
  <c r="BK163" i="3"/>
  <c r="BK161" i="3"/>
  <c r="BK431" i="2"/>
  <c r="BK429" i="2"/>
  <c r="BK428" i="2"/>
  <c r="BK418" i="2"/>
  <c r="BK404" i="2"/>
  <c r="BK395" i="2"/>
  <c r="BK386" i="2"/>
  <c r="BK384" i="2"/>
  <c r="BK378" i="2"/>
  <c r="BK364" i="2"/>
  <c r="BK356" i="2"/>
  <c r="BK353" i="2"/>
  <c r="BK344" i="2"/>
  <c r="BK332" i="2"/>
  <c r="BK330" i="2"/>
  <c r="BK322" i="2"/>
  <c r="BK317" i="2"/>
  <c r="BK312" i="2"/>
  <c r="BK303" i="2"/>
  <c r="BK299" i="2"/>
  <c r="BK285" i="2"/>
  <c r="BK281" i="2"/>
  <c r="BK263" i="2"/>
  <c r="BK252" i="2"/>
  <c r="BK250" i="2"/>
  <c r="BK238" i="2"/>
  <c r="BK230" i="2"/>
  <c r="BK218" i="2"/>
  <c r="BK212" i="2"/>
  <c r="BK208" i="2"/>
  <c r="BK201" i="2"/>
  <c r="BK178" i="2"/>
  <c r="BK152" i="2"/>
  <c r="BK145" i="2"/>
  <c r="T144" i="2" l="1"/>
  <c r="P184" i="2"/>
  <c r="BK215" i="2"/>
  <c r="T292" i="2"/>
  <c r="P296" i="2"/>
  <c r="R304" i="2"/>
  <c r="T323" i="2"/>
  <c r="T350" i="2"/>
  <c r="R357" i="2"/>
  <c r="R365" i="2"/>
  <c r="R379" i="2"/>
  <c r="T396" i="2"/>
  <c r="R403" i="2"/>
  <c r="T413" i="2"/>
  <c r="BK152" i="3"/>
  <c r="T152" i="3"/>
  <c r="BK159" i="3"/>
  <c r="P159" i="3"/>
  <c r="P168" i="3"/>
  <c r="T181" i="3"/>
  <c r="R199" i="3"/>
  <c r="P206" i="3"/>
  <c r="T209" i="3"/>
  <c r="P214" i="3"/>
  <c r="P227" i="3"/>
  <c r="R231" i="3"/>
  <c r="R236" i="3"/>
  <c r="BK247" i="3"/>
  <c r="BK251" i="3"/>
  <c r="T251" i="3"/>
  <c r="BK267" i="3"/>
  <c r="R267" i="3"/>
  <c r="R280" i="3"/>
  <c r="R304" i="3"/>
  <c r="BK318" i="3"/>
  <c r="BK323" i="3"/>
  <c r="R323" i="3"/>
  <c r="R330" i="3"/>
  <c r="P334" i="3"/>
  <c r="T334" i="3"/>
  <c r="T339" i="3"/>
  <c r="T129" i="4"/>
  <c r="T128" i="4"/>
  <c r="T127" i="4"/>
  <c r="T142" i="4"/>
  <c r="BK128" i="5"/>
  <c r="BK145" i="5"/>
  <c r="BK136" i="6"/>
  <c r="BK135" i="6" s="1"/>
  <c r="BK145" i="6"/>
  <c r="T145" i="6"/>
  <c r="T153" i="6"/>
  <c r="BK136" i="7"/>
  <c r="R136" i="7"/>
  <c r="BK143" i="7"/>
  <c r="R143" i="7"/>
  <c r="T143" i="7"/>
  <c r="P149" i="7"/>
  <c r="R149" i="7"/>
  <c r="BK161" i="7"/>
  <c r="T161" i="7"/>
  <c r="T132" i="8"/>
  <c r="R139" i="8"/>
  <c r="R143" i="8"/>
  <c r="R172" i="8"/>
  <c r="BK144" i="2"/>
  <c r="BK184" i="2"/>
  <c r="P215" i="2"/>
  <c r="P143" i="2" s="1"/>
  <c r="R292" i="2"/>
  <c r="R296" i="2"/>
  <c r="T304" i="2"/>
  <c r="R323" i="2"/>
  <c r="BK357" i="2"/>
  <c r="BK365" i="2"/>
  <c r="BK379" i="2"/>
  <c r="BK396" i="2"/>
  <c r="P396" i="2"/>
  <c r="P403" i="2"/>
  <c r="R413" i="2"/>
  <c r="R152" i="3"/>
  <c r="P156" i="3"/>
  <c r="BK168" i="3"/>
  <c r="R168" i="3"/>
  <c r="R181" i="3"/>
  <c r="P199" i="3"/>
  <c r="R206" i="3"/>
  <c r="R209" i="3"/>
  <c r="R214" i="3"/>
  <c r="BK231" i="3"/>
  <c r="BK236" i="3"/>
  <c r="P247" i="3"/>
  <c r="BK256" i="3"/>
  <c r="R256" i="3"/>
  <c r="P267" i="3"/>
  <c r="P280" i="3"/>
  <c r="P304" i="3"/>
  <c r="P315" i="3"/>
  <c r="P318" i="3"/>
  <c r="P323" i="3"/>
  <c r="R129" i="4"/>
  <c r="P142" i="4"/>
  <c r="T128" i="5"/>
  <c r="T145" i="5"/>
  <c r="P136" i="6"/>
  <c r="P135" i="6" s="1"/>
  <c r="R145" i="6"/>
  <c r="P150" i="6"/>
  <c r="P153" i="6"/>
  <c r="BK139" i="8"/>
  <c r="BK143" i="8"/>
  <c r="BK153" i="8"/>
  <c r="P153" i="8"/>
  <c r="T153" i="8"/>
  <c r="T172" i="8"/>
  <c r="R144" i="2"/>
  <c r="T184" i="2"/>
  <c r="R215" i="2"/>
  <c r="BK292" i="2"/>
  <c r="BK296" i="2"/>
  <c r="T296" i="2"/>
  <c r="P304" i="2"/>
  <c r="P323" i="2"/>
  <c r="R350" i="2"/>
  <c r="T357" i="2"/>
  <c r="P365" i="2"/>
  <c r="P379" i="2"/>
  <c r="BK403" i="2"/>
  <c r="T403" i="2"/>
  <c r="P152" i="3"/>
  <c r="T156" i="3"/>
  <c r="R159" i="3"/>
  <c r="T168" i="3"/>
  <c r="P181" i="3"/>
  <c r="T199" i="3"/>
  <c r="BK209" i="3"/>
  <c r="P209" i="3"/>
  <c r="T214" i="3"/>
  <c r="R227" i="3"/>
  <c r="P231" i="3"/>
  <c r="P236" i="3"/>
  <c r="T247" i="3"/>
  <c r="R251" i="3"/>
  <c r="P256" i="3"/>
  <c r="T267" i="3"/>
  <c r="T280" i="3"/>
  <c r="T304" i="3"/>
  <c r="R315" i="3"/>
  <c r="R318" i="3"/>
  <c r="T323" i="3"/>
  <c r="P330" i="3"/>
  <c r="BK334" i="3"/>
  <c r="R334" i="3"/>
  <c r="R339" i="3"/>
  <c r="BK129" i="4"/>
  <c r="BK142" i="4"/>
  <c r="R128" i="5"/>
  <c r="P145" i="5"/>
  <c r="R136" i="6"/>
  <c r="R135" i="6" s="1"/>
  <c r="P145" i="6"/>
  <c r="R150" i="6"/>
  <c r="R153" i="6"/>
  <c r="BK132" i="8"/>
  <c r="R132" i="8"/>
  <c r="P139" i="8"/>
  <c r="P143" i="8"/>
  <c r="P172" i="8"/>
  <c r="P144" i="2"/>
  <c r="R184" i="2"/>
  <c r="T215" i="2"/>
  <c r="P292" i="2"/>
  <c r="BK304" i="2"/>
  <c r="BK323" i="2"/>
  <c r="BK350" i="2"/>
  <c r="P350" i="2"/>
  <c r="P357" i="2"/>
  <c r="T365" i="2"/>
  <c r="T379" i="2"/>
  <c r="R396" i="2"/>
  <c r="BK413" i="2"/>
  <c r="P413" i="2"/>
  <c r="BK156" i="3"/>
  <c r="R156" i="3"/>
  <c r="T159" i="3"/>
  <c r="BK181" i="3"/>
  <c r="BK199" i="3"/>
  <c r="BK206" i="3"/>
  <c r="T206" i="3"/>
  <c r="BK214" i="3"/>
  <c r="BK227" i="3"/>
  <c r="T227" i="3"/>
  <c r="T231" i="3"/>
  <c r="T236" i="3"/>
  <c r="R247" i="3"/>
  <c r="P251" i="3"/>
  <c r="T256" i="3"/>
  <c r="BK280" i="3"/>
  <c r="BK304" i="3"/>
  <c r="BK315" i="3"/>
  <c r="T315" i="3"/>
  <c r="T318" i="3"/>
  <c r="BK330" i="3"/>
  <c r="T330" i="3"/>
  <c r="BK339" i="3"/>
  <c r="P339" i="3"/>
  <c r="P129" i="4"/>
  <c r="P128" i="4" s="1"/>
  <c r="P127" i="4" s="1"/>
  <c r="AU98" i="1" s="1"/>
  <c r="R142" i="4"/>
  <c r="P128" i="5"/>
  <c r="P127" i="5" s="1"/>
  <c r="AU99" i="1" s="1"/>
  <c r="R145" i="5"/>
  <c r="T136" i="6"/>
  <c r="T135" i="6" s="1"/>
  <c r="BK150" i="6"/>
  <c r="T150" i="6"/>
  <c r="BK153" i="6"/>
  <c r="P136" i="7"/>
  <c r="T136" i="7"/>
  <c r="P143" i="7"/>
  <c r="BK149" i="7"/>
  <c r="T149" i="7"/>
  <c r="P161" i="7"/>
  <c r="R161" i="7"/>
  <c r="P132" i="8"/>
  <c r="T139" i="8"/>
  <c r="T143" i="8"/>
  <c r="R153" i="8"/>
  <c r="BK172" i="8"/>
  <c r="J91" i="2"/>
  <c r="E130" i="2"/>
  <c r="BF152" i="2"/>
  <c r="BF153" i="2"/>
  <c r="BF155" i="2"/>
  <c r="BF170" i="2"/>
  <c r="BF172" i="2"/>
  <c r="BF176" i="2"/>
  <c r="BF205" i="2"/>
  <c r="BF243" i="2"/>
  <c r="BF247" i="2"/>
  <c r="BF269" i="2"/>
  <c r="BF276" i="2"/>
  <c r="BF281" i="2"/>
  <c r="BF284" i="2"/>
  <c r="BF288" i="2"/>
  <c r="BF301" i="2"/>
  <c r="BF303" i="2"/>
  <c r="BF305" i="2"/>
  <c r="BF308" i="2"/>
  <c r="BF314" i="2"/>
  <c r="BF322" i="2"/>
  <c r="BF331" i="2"/>
  <c r="BF344" i="2"/>
  <c r="BF347" i="2"/>
  <c r="BF351" i="2"/>
  <c r="BF366" i="2"/>
  <c r="BF368" i="2"/>
  <c r="BF372" i="2"/>
  <c r="BF376" i="2"/>
  <c r="BF380" i="2"/>
  <c r="BF429" i="2"/>
  <c r="BF431" i="2"/>
  <c r="BK289" i="2"/>
  <c r="J91" i="3"/>
  <c r="J94" i="3"/>
  <c r="E138" i="3"/>
  <c r="F147" i="3"/>
  <c r="BF154" i="3"/>
  <c r="BF163" i="3"/>
  <c r="BF170" i="3"/>
  <c r="BF171" i="3"/>
  <c r="BF174" i="3"/>
  <c r="BF178" i="3"/>
  <c r="BF184" i="3"/>
  <c r="BF186" i="3"/>
  <c r="BF195" i="3"/>
  <c r="BF215" i="3"/>
  <c r="BF219" i="3"/>
  <c r="BF223" i="3"/>
  <c r="BF235" i="3"/>
  <c r="BF238" i="3"/>
  <c r="BF244" i="3"/>
  <c r="BF249" i="3"/>
  <c r="BF252" i="3"/>
  <c r="BF257" i="3"/>
  <c r="BF258" i="3"/>
  <c r="BF260" i="3"/>
  <c r="BF262" i="3"/>
  <c r="BF273" i="3"/>
  <c r="BF277" i="3"/>
  <c r="BF278" i="3"/>
  <c r="BF283" i="3"/>
  <c r="BF292" i="3"/>
  <c r="BF298" i="3"/>
  <c r="BF302" i="3"/>
  <c r="BF307" i="3"/>
  <c r="BF309" i="3"/>
  <c r="BF310" i="3"/>
  <c r="BF314" i="3"/>
  <c r="BF317" i="3"/>
  <c r="BF327" i="3"/>
  <c r="BF331" i="3"/>
  <c r="BF332" i="3"/>
  <c r="BF333" i="3"/>
  <c r="BF336" i="3"/>
  <c r="BF345" i="3"/>
  <c r="BF347" i="3"/>
  <c r="BF348" i="3"/>
  <c r="J124" i="4"/>
  <c r="BF131" i="4"/>
  <c r="BF133" i="4"/>
  <c r="BF134" i="4"/>
  <c r="BF137" i="4"/>
  <c r="BF143" i="4"/>
  <c r="BF148" i="4"/>
  <c r="BF151" i="4"/>
  <c r="F94" i="5"/>
  <c r="BF137" i="5"/>
  <c r="BF141" i="5"/>
  <c r="BF150" i="5"/>
  <c r="BF152" i="5"/>
  <c r="BF155" i="5"/>
  <c r="J93" i="6"/>
  <c r="BF138" i="6"/>
  <c r="BF140" i="6"/>
  <c r="BF146" i="6"/>
  <c r="BF148" i="6"/>
  <c r="BF149" i="6"/>
  <c r="BF154" i="6"/>
  <c r="BF160" i="6"/>
  <c r="BF162" i="6"/>
  <c r="BF168" i="6"/>
  <c r="F131" i="7"/>
  <c r="BF147" i="7"/>
  <c r="BF148" i="7"/>
  <c r="BF152" i="7"/>
  <c r="BF153" i="7"/>
  <c r="BF156" i="7"/>
  <c r="BF163" i="7"/>
  <c r="BF175" i="7"/>
  <c r="BF186" i="7"/>
  <c r="BF188" i="7"/>
  <c r="J127" i="8"/>
  <c r="BF133" i="8"/>
  <c r="BF137" i="8"/>
  <c r="BF138" i="8"/>
  <c r="BF141" i="8"/>
  <c r="BF147" i="8"/>
  <c r="BF149" i="8"/>
  <c r="BF150" i="8"/>
  <c r="BF161" i="8"/>
  <c r="BF163" i="8"/>
  <c r="BF167" i="8"/>
  <c r="BF185" i="8"/>
  <c r="F94" i="2"/>
  <c r="BF145" i="2"/>
  <c r="BF161" i="2"/>
  <c r="BF165" i="2"/>
  <c r="BF174" i="2"/>
  <c r="BF201" i="2"/>
  <c r="BF206" i="2"/>
  <c r="BF216" i="2"/>
  <c r="BF228" i="2"/>
  <c r="BF254" i="2"/>
  <c r="BF260" i="2"/>
  <c r="BF262" i="2"/>
  <c r="BF267" i="2"/>
  <c r="BF290" i="2"/>
  <c r="BF293" i="2"/>
  <c r="BF310" i="2"/>
  <c r="BF312" i="2"/>
  <c r="BF317" i="2"/>
  <c r="BF318" i="2"/>
  <c r="BF343" i="2"/>
  <c r="BF349" i="2"/>
  <c r="BF355" i="2"/>
  <c r="BF358" i="2"/>
  <c r="BF363" i="2"/>
  <c r="BF364" i="2"/>
  <c r="BF397" i="2"/>
  <c r="BF398" i="2"/>
  <c r="BF155" i="3"/>
  <c r="BF166" i="3"/>
  <c r="BF167" i="3"/>
  <c r="BF175" i="3"/>
  <c r="BF176" i="3"/>
  <c r="BF177" i="3"/>
  <c r="BF180" i="3"/>
  <c r="BF191" i="3"/>
  <c r="BF197" i="3"/>
  <c r="BF200" i="3"/>
  <c r="BF207" i="3"/>
  <c r="BF211" i="3"/>
  <c r="BF212" i="3"/>
  <c r="BF218" i="3"/>
  <c r="BF221" i="3"/>
  <c r="BF222" i="3"/>
  <c r="BF225" i="3"/>
  <c r="BF229" i="3"/>
  <c r="BF232" i="3"/>
  <c r="BF237" i="3"/>
  <c r="BF240" i="3"/>
  <c r="BF250" i="3"/>
  <c r="BF253" i="3"/>
  <c r="BF254" i="3"/>
  <c r="BF255" i="3"/>
  <c r="BF259" i="3"/>
  <c r="BF261" i="3"/>
  <c r="BF263" i="3"/>
  <c r="BF264" i="3"/>
  <c r="BF268" i="3"/>
  <c r="BF272" i="3"/>
  <c r="BF275" i="3"/>
  <c r="BF291" i="3"/>
  <c r="BF294" i="3"/>
  <c r="BF295" i="3"/>
  <c r="BF296" i="3"/>
  <c r="BF299" i="3"/>
  <c r="BF303" i="3"/>
  <c r="BF308" i="3"/>
  <c r="BF313" i="3"/>
  <c r="BF319" i="3"/>
  <c r="BF335" i="3"/>
  <c r="BF342" i="3"/>
  <c r="E85" i="4"/>
  <c r="J91" i="4"/>
  <c r="F124" i="4"/>
  <c r="BF130" i="4"/>
  <c r="BF138" i="4"/>
  <c r="BF139" i="4"/>
  <c r="BF144" i="4"/>
  <c r="BF147" i="4"/>
  <c r="BF150" i="4"/>
  <c r="J121" i="5"/>
  <c r="J124" i="5"/>
  <c r="BF129" i="5"/>
  <c r="BF130" i="5"/>
  <c r="BF132" i="5"/>
  <c r="BF133" i="5"/>
  <c r="BF134" i="5"/>
  <c r="BF144" i="5"/>
  <c r="BF149" i="5"/>
  <c r="BF151" i="5"/>
  <c r="BF153" i="5"/>
  <c r="BF156" i="5"/>
  <c r="BF157" i="5"/>
  <c r="BF160" i="5"/>
  <c r="J96" i="6"/>
  <c r="BF137" i="6"/>
  <c r="BF147" i="6"/>
  <c r="BF165" i="6"/>
  <c r="BF166" i="6"/>
  <c r="BF137" i="7"/>
  <c r="BF138" i="7"/>
  <c r="BF144" i="7"/>
  <c r="BF146" i="7"/>
  <c r="BF150" i="7"/>
  <c r="BF151" i="7"/>
  <c r="BF154" i="7"/>
  <c r="BF155" i="7"/>
  <c r="BF158" i="7"/>
  <c r="BF160" i="7"/>
  <c r="BF166" i="7"/>
  <c r="BF169" i="7"/>
  <c r="BF170" i="7"/>
  <c r="BF171" i="7"/>
  <c r="BF176" i="7"/>
  <c r="BF177" i="7"/>
  <c r="BF179" i="7"/>
  <c r="BF180" i="7"/>
  <c r="BF182" i="7"/>
  <c r="E85" i="8"/>
  <c r="F94" i="8"/>
  <c r="J124" i="8"/>
  <c r="BF136" i="8"/>
  <c r="BF140" i="8"/>
  <c r="BF142" i="8"/>
  <c r="BF144" i="8"/>
  <c r="BF145" i="8"/>
  <c r="BF152" i="8"/>
  <c r="BF158" i="8"/>
  <c r="BF162" i="8"/>
  <c r="J94" i="2"/>
  <c r="BF157" i="2"/>
  <c r="BF163" i="2"/>
  <c r="BF178" i="2"/>
  <c r="BF185" i="2"/>
  <c r="BF187" i="2"/>
  <c r="BF188" i="2"/>
  <c r="BF193" i="2"/>
  <c r="BF208" i="2"/>
  <c r="BF210" i="2"/>
  <c r="BF214" i="2"/>
  <c r="BF233" i="2"/>
  <c r="BF252" i="2"/>
  <c r="BF279" i="2"/>
  <c r="BF282" i="2"/>
  <c r="BF295" i="2"/>
  <c r="BF311" i="2"/>
  <c r="BF315" i="2"/>
  <c r="BF320" i="2"/>
  <c r="BF324" i="2"/>
  <c r="BF329" i="2"/>
  <c r="BF332" i="2"/>
  <c r="BF346" i="2"/>
  <c r="BF356" i="2"/>
  <c r="BF378" i="2"/>
  <c r="BF382" i="2"/>
  <c r="BF386" i="2"/>
  <c r="BF394" i="2"/>
  <c r="BF402" i="2"/>
  <c r="BF407" i="2"/>
  <c r="BF414" i="2"/>
  <c r="BF153" i="3"/>
  <c r="BF157" i="3"/>
  <c r="BF158" i="3"/>
  <c r="BF161" i="3"/>
  <c r="BF164" i="3"/>
  <c r="BF165" i="3"/>
  <c r="BF179" i="3"/>
  <c r="BF183" i="3"/>
  <c r="BF185" i="3"/>
  <c r="BF187" i="3"/>
  <c r="BF188" i="3"/>
  <c r="BF189" i="3"/>
  <c r="BF190" i="3"/>
  <c r="BF193" i="3"/>
  <c r="BF196" i="3"/>
  <c r="BF201" i="3"/>
  <c r="BF204" i="3"/>
  <c r="BF205" i="3"/>
  <c r="BF213" i="3"/>
  <c r="BF216" i="3"/>
  <c r="BF224" i="3"/>
  <c r="BF226" i="3"/>
  <c r="BF239" i="3"/>
  <c r="BF241" i="3"/>
  <c r="BF243" i="3"/>
  <c r="BF245" i="3"/>
  <c r="BF265" i="3"/>
  <c r="BF266" i="3"/>
  <c r="BF269" i="3"/>
  <c r="BF270" i="3"/>
  <c r="BF274" i="3"/>
  <c r="BF279" i="3"/>
  <c r="BF281" i="3"/>
  <c r="BF282" i="3"/>
  <c r="BF286" i="3"/>
  <c r="BF289" i="3"/>
  <c r="BF311" i="3"/>
  <c r="BF320" i="3"/>
  <c r="BF322" i="3"/>
  <c r="BF324" i="3"/>
  <c r="BF326" i="3"/>
  <c r="BF338" i="3"/>
  <c r="BF341" i="3"/>
  <c r="BF344" i="3"/>
  <c r="BF132" i="4"/>
  <c r="BF135" i="4"/>
  <c r="BF136" i="4"/>
  <c r="BF135" i="5"/>
  <c r="BF136" i="5"/>
  <c r="BF138" i="5"/>
  <c r="BF139" i="5"/>
  <c r="BF159" i="5"/>
  <c r="BF163" i="5"/>
  <c r="BK162" i="5"/>
  <c r="BF139" i="6"/>
  <c r="BF143" i="6"/>
  <c r="BF151" i="6"/>
  <c r="BF152" i="6"/>
  <c r="BF155" i="6"/>
  <c r="BF167" i="6"/>
  <c r="E85" i="7"/>
  <c r="J96" i="7"/>
  <c r="BF142" i="7"/>
  <c r="BF159" i="7"/>
  <c r="BF162" i="7"/>
  <c r="BF164" i="7"/>
  <c r="BF165" i="7"/>
  <c r="BF167" i="7"/>
  <c r="BF168" i="7"/>
  <c r="BF172" i="7"/>
  <c r="BF181" i="7"/>
  <c r="BF183" i="7"/>
  <c r="BF134" i="8"/>
  <c r="BF135" i="8"/>
  <c r="BF146" i="8"/>
  <c r="BF155" i="8"/>
  <c r="BF159" i="8"/>
  <c r="BF160" i="8"/>
  <c r="BF164" i="8"/>
  <c r="BF165" i="8"/>
  <c r="BF168" i="8"/>
  <c r="BF169" i="8"/>
  <c r="BF170" i="8"/>
  <c r="BF171" i="8"/>
  <c r="BF173" i="8"/>
  <c r="BF174" i="8"/>
  <c r="BF175" i="8"/>
  <c r="BF176" i="8"/>
  <c r="BF177" i="8"/>
  <c r="BF178" i="8"/>
  <c r="BF179" i="8"/>
  <c r="BF180" i="8"/>
  <c r="BF186" i="8"/>
  <c r="BF180" i="2"/>
  <c r="BF197" i="2"/>
  <c r="BF199" i="2"/>
  <c r="BF212" i="2"/>
  <c r="BF218" i="2"/>
  <c r="BF229" i="2"/>
  <c r="BF230" i="2"/>
  <c r="BF231" i="2"/>
  <c r="BF238" i="2"/>
  <c r="BF249" i="2"/>
  <c r="BF250" i="2"/>
  <c r="BF263" i="2"/>
  <c r="BF265" i="2"/>
  <c r="BF271" i="2"/>
  <c r="BF280" i="2"/>
  <c r="BF285" i="2"/>
  <c r="BF287" i="2"/>
  <c r="BF297" i="2"/>
  <c r="BF299" i="2"/>
  <c r="BF313" i="2"/>
  <c r="BF316" i="2"/>
  <c r="BF330" i="2"/>
  <c r="BF345" i="2"/>
  <c r="BF353" i="2"/>
  <c r="BF354" i="2"/>
  <c r="BF367" i="2"/>
  <c r="BF384" i="2"/>
  <c r="BF385" i="2"/>
  <c r="BF395" i="2"/>
  <c r="BF404" i="2"/>
  <c r="BF406" i="2"/>
  <c r="BF408" i="2"/>
  <c r="BF418" i="2"/>
  <c r="BF419" i="2"/>
  <c r="BF428" i="2"/>
  <c r="BK430" i="2"/>
  <c r="BF160" i="3"/>
  <c r="BF162" i="3"/>
  <c r="BF169" i="3"/>
  <c r="BF172" i="3"/>
  <c r="BF173" i="3"/>
  <c r="BF182" i="3"/>
  <c r="BF192" i="3"/>
  <c r="BF194" i="3"/>
  <c r="BF198" i="3"/>
  <c r="BF202" i="3"/>
  <c r="BF203" i="3"/>
  <c r="BF208" i="3"/>
  <c r="BF210" i="3"/>
  <c r="BF217" i="3"/>
  <c r="BF220" i="3"/>
  <c r="BF228" i="3"/>
  <c r="BF230" i="3"/>
  <c r="BF233" i="3"/>
  <c r="BF234" i="3"/>
  <c r="BF242" i="3"/>
  <c r="BF248" i="3"/>
  <c r="BF271" i="3"/>
  <c r="BF276" i="3"/>
  <c r="BF284" i="3"/>
  <c r="BF285" i="3"/>
  <c r="BF287" i="3"/>
  <c r="BF288" i="3"/>
  <c r="BF290" i="3"/>
  <c r="BF293" i="3"/>
  <c r="BF297" i="3"/>
  <c r="BF300" i="3"/>
  <c r="BF301" i="3"/>
  <c r="BF305" i="3"/>
  <c r="BF306" i="3"/>
  <c r="BF312" i="3"/>
  <c r="BF316" i="3"/>
  <c r="BF321" i="3"/>
  <c r="BF325" i="3"/>
  <c r="BF328" i="3"/>
  <c r="BF329" i="3"/>
  <c r="BF337" i="3"/>
  <c r="BF340" i="3"/>
  <c r="BF343" i="3"/>
  <c r="BF346" i="3"/>
  <c r="BF140" i="4"/>
  <c r="BF141" i="4"/>
  <c r="BF145" i="4"/>
  <c r="BF146" i="4"/>
  <c r="BF149" i="4"/>
  <c r="E85" i="5"/>
  <c r="BF131" i="5"/>
  <c r="BF140" i="5"/>
  <c r="BF142" i="5"/>
  <c r="BF143" i="5"/>
  <c r="BF146" i="5"/>
  <c r="BF147" i="5"/>
  <c r="BF148" i="5"/>
  <c r="BF154" i="5"/>
  <c r="BF158" i="5"/>
  <c r="BF161" i="5"/>
  <c r="E85" i="6"/>
  <c r="F96" i="6"/>
  <c r="BF159" i="6"/>
  <c r="BF163" i="6"/>
  <c r="J93" i="7"/>
  <c r="BF145" i="7"/>
  <c r="BF157" i="7"/>
  <c r="BF173" i="7"/>
  <c r="BF174" i="7"/>
  <c r="BF178" i="7"/>
  <c r="BF184" i="7"/>
  <c r="BF185" i="7"/>
  <c r="BK187" i="7"/>
  <c r="BF148" i="8"/>
  <c r="BF151" i="8"/>
  <c r="BF154" i="8"/>
  <c r="BF156" i="8"/>
  <c r="BF157" i="8"/>
  <c r="BF166" i="8"/>
  <c r="BF181" i="8"/>
  <c r="BF182" i="8"/>
  <c r="BF183" i="8"/>
  <c r="BF184" i="8"/>
  <c r="BF187" i="8"/>
  <c r="F39" i="2"/>
  <c r="BB96" i="1" s="1"/>
  <c r="AZ103" i="1"/>
  <c r="BD103" i="1"/>
  <c r="F40" i="3"/>
  <c r="BC97" i="1" s="1"/>
  <c r="F42" i="6"/>
  <c r="BC101" i="1" s="1"/>
  <c r="F41" i="3"/>
  <c r="BD97" i="1" s="1"/>
  <c r="F41" i="6"/>
  <c r="BB101" i="1" s="1"/>
  <c r="F42" i="7"/>
  <c r="BC102" i="1" s="1"/>
  <c r="BC103" i="1"/>
  <c r="F40" i="4"/>
  <c r="BC98" i="1" s="1"/>
  <c r="AZ102" i="1"/>
  <c r="F41" i="2"/>
  <c r="BD96" i="1" s="1"/>
  <c r="F40" i="5"/>
  <c r="BC99" i="1" s="1"/>
  <c r="AZ97" i="1"/>
  <c r="F39" i="4"/>
  <c r="BB98" i="1" s="1"/>
  <c r="F43" i="7"/>
  <c r="BD102" i="1" s="1"/>
  <c r="BB103" i="1"/>
  <c r="AS95" i="1"/>
  <c r="AS94" i="1" s="1"/>
  <c r="F40" i="2"/>
  <c r="BC96" i="1" s="1"/>
  <c r="F39" i="5"/>
  <c r="BB99" i="1" s="1"/>
  <c r="AV97" i="1"/>
  <c r="AV102" i="1"/>
  <c r="F41" i="5"/>
  <c r="BD99" i="1" s="1"/>
  <c r="AV99" i="1"/>
  <c r="AV96" i="1"/>
  <c r="AZ98" i="1"/>
  <c r="AV101" i="1"/>
  <c r="F41" i="7"/>
  <c r="BB102" i="1" s="1"/>
  <c r="F39" i="3"/>
  <c r="BB97" i="1" s="1"/>
  <c r="F41" i="4"/>
  <c r="BD98" i="1" s="1"/>
  <c r="AZ101" i="1"/>
  <c r="F43" i="6"/>
  <c r="BD101" i="1" s="1"/>
  <c r="AZ96" i="1"/>
  <c r="AV98" i="1"/>
  <c r="AZ99" i="1"/>
  <c r="AV103" i="1"/>
  <c r="P144" i="6" l="1"/>
  <c r="P131" i="8"/>
  <c r="P130" i="8" s="1"/>
  <c r="AU103" i="1" s="1"/>
  <c r="R246" i="3"/>
  <c r="P135" i="7"/>
  <c r="P134" i="7" s="1"/>
  <c r="AU102" i="1" s="1"/>
  <c r="R131" i="8"/>
  <c r="R130" i="8" s="1"/>
  <c r="R151" i="3"/>
  <c r="T131" i="8"/>
  <c r="T130" i="8" s="1"/>
  <c r="BK291" i="2"/>
  <c r="R144" i="6"/>
  <c r="R134" i="6" s="1"/>
  <c r="P246" i="3"/>
  <c r="R135" i="7"/>
  <c r="R134" i="7" s="1"/>
  <c r="T144" i="6"/>
  <c r="T134" i="6" s="1"/>
  <c r="BK127" i="5"/>
  <c r="T151" i="3"/>
  <c r="T291" i="2"/>
  <c r="T143" i="2"/>
  <c r="T135" i="7"/>
  <c r="T134" i="7" s="1"/>
  <c r="P291" i="2"/>
  <c r="P142" i="2" s="1"/>
  <c r="AU96" i="1" s="1"/>
  <c r="R127" i="5"/>
  <c r="T246" i="3"/>
  <c r="P151" i="3"/>
  <c r="P150" i="3"/>
  <c r="AU97" i="1" s="1"/>
  <c r="R143" i="2"/>
  <c r="P134" i="6"/>
  <c r="AU101" i="1"/>
  <c r="T127" i="5"/>
  <c r="R128" i="4"/>
  <c r="R127" i="4" s="1"/>
  <c r="R291" i="2"/>
  <c r="BK143" i="2"/>
  <c r="BK135" i="7"/>
  <c r="BK151" i="3"/>
  <c r="BK128" i="4"/>
  <c r="BK127" i="4" s="1"/>
  <c r="BK144" i="6"/>
  <c r="BK134" i="6" s="1"/>
  <c r="BK246" i="3"/>
  <c r="BK131" i="8"/>
  <c r="AW98" i="1"/>
  <c r="AT98" i="1" s="1"/>
  <c r="AW99" i="1"/>
  <c r="AT99" i="1" s="1"/>
  <c r="BA97" i="1"/>
  <c r="BC100" i="1"/>
  <c r="AY100" i="1" s="1"/>
  <c r="AW96" i="1"/>
  <c r="AT96" i="1" s="1"/>
  <c r="BD100" i="1"/>
  <c r="AW103" i="1"/>
  <c r="AT103" i="1" s="1"/>
  <c r="BA99" i="1"/>
  <c r="AW101" i="1"/>
  <c r="AT101" i="1" s="1"/>
  <c r="BB100" i="1"/>
  <c r="AX100" i="1" s="1"/>
  <c r="BA96" i="1"/>
  <c r="AZ100" i="1"/>
  <c r="AV100" i="1" s="1"/>
  <c r="BA102" i="1"/>
  <c r="AW97" i="1"/>
  <c r="AT97" i="1" s="1"/>
  <c r="BA98" i="1"/>
  <c r="BA101" i="1"/>
  <c r="AW102" i="1"/>
  <c r="AT102" i="1" s="1"/>
  <c r="BA103" i="1"/>
  <c r="R150" i="3" l="1"/>
  <c r="T142" i="2"/>
  <c r="R142" i="2"/>
  <c r="T150" i="3"/>
  <c r="BK150" i="3"/>
  <c r="BK134" i="7"/>
  <c r="BK142" i="2"/>
  <c r="BK130" i="8"/>
  <c r="BB95" i="1"/>
  <c r="BB94" i="1" s="1"/>
  <c r="AX94" i="1" s="1"/>
  <c r="BD95" i="1"/>
  <c r="BD94" i="1" s="1"/>
  <c r="W33" i="1" s="1"/>
  <c r="BC95" i="1"/>
  <c r="BC94" i="1" s="1"/>
  <c r="AY94" i="1" s="1"/>
  <c r="AZ95" i="1"/>
  <c r="AV95" i="1" s="1"/>
  <c r="AU100" i="1"/>
  <c r="BA100" i="1"/>
  <c r="AW100" i="1" s="1"/>
  <c r="AT100" i="1" s="1"/>
  <c r="BA95" i="1" l="1"/>
  <c r="AW95" i="1" s="1"/>
  <c r="AT95" i="1" s="1"/>
  <c r="AU95" i="1"/>
  <c r="AU94" i="1" s="1"/>
  <c r="AX95" i="1"/>
  <c r="AZ94" i="1"/>
  <c r="W32" i="1"/>
  <c r="AY95" i="1"/>
  <c r="W31" i="1"/>
  <c r="AV94" i="1" l="1"/>
  <c r="BA94" i="1"/>
  <c r="AW94" i="1" l="1"/>
  <c r="AT94" i="1" l="1"/>
</calcChain>
</file>

<file path=xl/sharedStrings.xml><?xml version="1.0" encoding="utf-8"?>
<sst xmlns="http://schemas.openxmlformats.org/spreadsheetml/2006/main" count="10007" uniqueCount="1806">
  <si>
    <t>Export Komplet</t>
  </si>
  <si>
    <t/>
  </si>
  <si>
    <t>2.0</t>
  </si>
  <si>
    <t>False</t>
  </si>
  <si>
    <t>{bde98248-ce5f-4719-b8d0-9738cfa5dde4}</t>
  </si>
  <si>
    <t>&gt;&gt;  skryté stĺpce  &lt;&lt;</t>
  </si>
  <si>
    <t>0,001</t>
  </si>
  <si>
    <t>20</t>
  </si>
  <si>
    <t>v ---  nižšie sa nachádzajú doplnkové a pomocné údaje k zostavám  --- v</t>
  </si>
  <si>
    <t>Kód:</t>
  </si>
  <si>
    <t>Stavba:</t>
  </si>
  <si>
    <t>OÚ Skalica, klientske centrum – stavebné úpravy</t>
  </si>
  <si>
    <t>JKSO:</t>
  </si>
  <si>
    <t>KS:</t>
  </si>
  <si>
    <t>Miesto:</t>
  </si>
  <si>
    <t>Dom zdravia, Štefánikova 2157/20, Skalica</t>
  </si>
  <si>
    <t>Dátum:</t>
  </si>
  <si>
    <t>Objednávateľ:</t>
  </si>
  <si>
    <t>IČO:</t>
  </si>
  <si>
    <t>Ministerstvo vnútra SR, Pribinova 2157/20, Skalica</t>
  </si>
  <si>
    <t>IČ DPH:</t>
  </si>
  <si>
    <t>Zhotoviteľ:</t>
  </si>
  <si>
    <t xml:space="preserve"> </t>
  </si>
  <si>
    <t>Projektant:</t>
  </si>
  <si>
    <t xml:space="preserve">Modulor Bratislava, s.r.o.    </t>
  </si>
  <si>
    <t>True</t>
  </si>
  <si>
    <t>0,01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</si>
  <si>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</si>
  <si>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</si>
  <si>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</si>
  <si>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</si>
  <si>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</si>
  <si>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</si>
  <si>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</si>
  <si>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</si>
  <si>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</si>
  <si>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</si>
  <si>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</si>
  <si>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</si>
  <si>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</si>
  <si>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</si>
  <si>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</si>
  <si>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</si>
  <si>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</si>
  <si>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</si>
  <si>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</si>
  <si>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</si>
  <si>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</si>
  <si>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</si>
  <si>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</si>
  <si>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</si>
  <si>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</si>
  <si>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</si>
  <si>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</si>
  <si>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</si>
  <si>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</si>
  <si>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</si>
  <si>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</si>
  <si>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</si>
  <si>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</si>
  <si>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</si>
  <si>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</si>
  <si>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</si>
  <si>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</si>
  <si>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</si>
  <si>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</si>
  <si>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</si>
  <si>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</si>
  <si>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</si>
  <si>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</si>
  <si>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</si>
  <si>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</si>
  <si>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</si>
  <si>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1</t>
  </si>
  <si>
    <t>Dom zdravia, Štefánikova 2157/20, 909 01 Skalica</t>
  </si>
  <si>
    <t>STA</t>
  </si>
  <si>
    <t>{e4bca2e2-0460-49ec-8644-7965912fe058}</t>
  </si>
  <si>
    <t>/</t>
  </si>
  <si>
    <t>Architektonicko - stavebné riešenie</t>
  </si>
  <si>
    <t>Časť</t>
  </si>
  <si>
    <t>2</t>
  </si>
  <si>
    <t>{d833fe22-fb72-43c9-a8d2-c18fdf72b0b4}</t>
  </si>
  <si>
    <t>Elektroinštalácia - Silnoprúd</t>
  </si>
  <si>
    <t>{45be0428-5c9e-454c-b910-7e777c3d5964}</t>
  </si>
  <si>
    <t>3</t>
  </si>
  <si>
    <t>Elektroinštalácia - Slaboprúdové rozvody (ŠK)</t>
  </si>
  <si>
    <t>{17026001-674d-48c1-b1c7-f46fcb1bbde5}</t>
  </si>
  <si>
    <t>4</t>
  </si>
  <si>
    <t xml:space="preserve">Elektroinštalácia - Slaboprúdové rozvody EZS </t>
  </si>
  <si>
    <t>{d5c7d7de-b94c-4c9a-a0ea-eaceba33c56e}</t>
  </si>
  <si>
    <t>5</t>
  </si>
  <si>
    <t>Zdravotechnická inštalácia ZTI</t>
  </si>
  <si>
    <t>{149fae9e-69e0-4c96-ab66-d0b940bb7e13}</t>
  </si>
  <si>
    <t>Demontaž</t>
  </si>
  <si>
    <t>Zdravotechnika - Demontáž</t>
  </si>
  <si>
    <t>{5dbe16ae-9ee3-4550-a384-682f07d5642c}</t>
  </si>
  <si>
    <t>Nový stav</t>
  </si>
  <si>
    <t>Zdravotechnika - Nový stav</t>
  </si>
  <si>
    <t>{47668eba-da0a-4586-b039-4c090145159d}</t>
  </si>
  <si>
    <t>6</t>
  </si>
  <si>
    <t>Ústredné vykurovanie</t>
  </si>
  <si>
    <t>{89b66aa5-72b8-47d6-b859-029c2744bc10}</t>
  </si>
  <si>
    <t>Steny_1PP</t>
  </si>
  <si>
    <t>Steny 1.PP - nove omietky</t>
  </si>
  <si>
    <t>504,649</t>
  </si>
  <si>
    <t>Steny_2_NP</t>
  </si>
  <si>
    <t>Steny 2.NP - nový stav</t>
  </si>
  <si>
    <t>819,737</t>
  </si>
  <si>
    <t>Obklad_2NP</t>
  </si>
  <si>
    <t>Keramický obklad 2.NP</t>
  </si>
  <si>
    <t>67,168</t>
  </si>
  <si>
    <t>Podlaha_1PP</t>
  </si>
  <si>
    <t xml:space="preserve">Podlaha 1.PP </t>
  </si>
  <si>
    <t>153</t>
  </si>
  <si>
    <t>Podlaha_2NP</t>
  </si>
  <si>
    <t>Podlaha 2.NP</t>
  </si>
  <si>
    <t>302,1</t>
  </si>
  <si>
    <t>Pôv_obklad_2NP</t>
  </si>
  <si>
    <t>Pôvodny obklad 2.NP</t>
  </si>
  <si>
    <t>469,58</t>
  </si>
  <si>
    <t>Objekt:</t>
  </si>
  <si>
    <t>Strop_2NP</t>
  </si>
  <si>
    <t>Strop 2.NP</t>
  </si>
  <si>
    <t>315,1</t>
  </si>
  <si>
    <t>1 - Dom zdravia, Štefánikova 2157/20, 909 01 Skalica</t>
  </si>
  <si>
    <t>Strop_1PP</t>
  </si>
  <si>
    <t>Strop 1.PP</t>
  </si>
  <si>
    <t>156</t>
  </si>
  <si>
    <t>Časť:</t>
  </si>
  <si>
    <t>Priečky_01SK</t>
  </si>
  <si>
    <t>01SK</t>
  </si>
  <si>
    <t>36,365</t>
  </si>
  <si>
    <t>1 - Architektonicko - stavebné riešenie</t>
  </si>
  <si>
    <t>Murivo_02SK</t>
  </si>
  <si>
    <t>02SK</t>
  </si>
  <si>
    <t>10,921</t>
  </si>
  <si>
    <t>Priečky_03SK</t>
  </si>
  <si>
    <t>03SK</t>
  </si>
  <si>
    <t>15,582</t>
  </si>
  <si>
    <t>Náklady z rozpočtu</t>
  </si>
  <si>
    <t>Ostatné náklady</t>
  </si>
  <si>
    <t>Kód dielu - Popis</t>
  </si>
  <si>
    <t>Cena celkom [EUR]</t>
  </si>
  <si>
    <t>1) Náklady z rozpočtu</t>
  </si>
  <si>
    <t>-1</t>
  </si>
  <si>
    <t>HSV - Práce a dodávky HSV</t>
  </si>
  <si>
    <t xml:space="preserve">    3 - Zvislé a kompletné konštrukcie</t>
  </si>
  <si>
    <t xml:space="preserve">    6 - Úpravy povrchov, podlahy, osadenie </t>
  </si>
  <si>
    <t xml:space="preserve">    9 - Ostatné konštrukcie a práce-búranie</t>
  </si>
  <si>
    <t xml:space="preserve">    99 - Presun hmôt HSV</t>
  </si>
  <si>
    <t>PSV - Práce a dodávky PSV</t>
  </si>
  <si>
    <t xml:space="preserve">    761 - Konštrukcie sklobetónové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</si>
  <si>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</si>
  <si>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</si>
  <si>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</si>
  <si>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</si>
  <si>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</si>
  <si>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</si>
  <si>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    781 - Obklady</t>
  </si>
  <si>
    <t xml:space="preserve">    783 - Nátery</t>
  </si>
  <si>
    <t xml:space="preserve">    784 - Maľby</t>
  </si>
  <si>
    <t xml:space="preserve">    786 - Čalúnnické práce</t>
  </si>
  <si>
    <t>HZS - Hodinové zúčtovacie sadzby</t>
  </si>
  <si>
    <t>2) Ostatné náklady</t>
  </si>
  <si>
    <t>Celkové náklady za stavbu 1) + 2)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</si>
  <si>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</si>
  <si>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</si>
  <si>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</si>
  <si>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</si>
  <si>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</si>
  <si>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</si>
  <si>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</si>
  <si>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</si>
  <si>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</si>
  <si>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</si>
  <si>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</si>
  <si>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</si>
  <si>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</si>
  <si>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</si>
  <si>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Zvislé a kompletné konštrukcie</t>
  </si>
  <si>
    <t>K</t>
  </si>
  <si>
    <t>312273117</t>
  </si>
  <si>
    <t>m3</t>
  </si>
  <si>
    <t>525472818</t>
  </si>
  <si>
    <t>VV</t>
  </si>
  <si>
    <t xml:space="preserve">" 2.NP " </t>
  </si>
  <si>
    <t>" 04SK " 0,30*0,15*2,90</t>
  </si>
  <si>
    <t>(1,34*2,1+0,42*2,1)*0,30</t>
  </si>
  <si>
    <t xml:space="preserve">" 1.PP - zamurovanie okna " </t>
  </si>
  <si>
    <t>1,0*0,60*0,70</t>
  </si>
  <si>
    <t>Súčet</t>
  </si>
  <si>
    <t>317165301</t>
  </si>
  <si>
    <t>ks</t>
  </si>
  <si>
    <t>-1636772846</t>
  </si>
  <si>
    <t>317165303</t>
  </si>
  <si>
    <t>1094910177</t>
  </si>
  <si>
    <t>3*3</t>
  </si>
  <si>
    <t>340236211</t>
  </si>
  <si>
    <t>Zamurovanie otvoru s plochou do 0, 09 m2 v stenách hr. do 100 mm</t>
  </si>
  <si>
    <t>-28165941</t>
  </si>
  <si>
    <t>" otvory po nových rozvodoch profesii " 8</t>
  </si>
  <si>
    <t>340239233</t>
  </si>
  <si>
    <t>m2</t>
  </si>
  <si>
    <t>2014204014</t>
  </si>
  <si>
    <t>" 04SK " (3,20+1,0)*3,18-0,60*2,10</t>
  </si>
  <si>
    <t>" DO " 1,0*2,10+0,90*2,10*3</t>
  </si>
  <si>
    <t>340239235</t>
  </si>
  <si>
    <t>-1413969690</t>
  </si>
  <si>
    <t xml:space="preserve">" 1.PP " 0,80*2,10 </t>
  </si>
  <si>
    <t>7</t>
  </si>
  <si>
    <t>340239240</t>
  </si>
  <si>
    <t>Zamurovanie otvorov hr.450 mm , plochy do 4 m2 tvárnicami YTONG (450x499x249)</t>
  </si>
  <si>
    <t>1781354785</t>
  </si>
  <si>
    <t>8</t>
  </si>
  <si>
    <t>340291111</t>
  </si>
  <si>
    <t>Dodatočné ukotvenie priečok montážnou polyuretanovou penou hr. priečky do 100 mm</t>
  </si>
  <si>
    <t>m</t>
  </si>
  <si>
    <t>-116837540</t>
  </si>
  <si>
    <t xml:space="preserve">" k stropu " </t>
  </si>
  <si>
    <t>3,20+1,0+0,95+0,85*3</t>
  </si>
  <si>
    <t>2,07+4,40+1,35+3,21+1,0</t>
  </si>
  <si>
    <t>9</t>
  </si>
  <si>
    <t>340291112</t>
  </si>
  <si>
    <t>Dodatočné ukotvenie priečok montážnou polyuretanovou penou hr. priečky nad 100 mm</t>
  </si>
  <si>
    <t>213496965</t>
  </si>
  <si>
    <t>" k stropu "  4,90</t>
  </si>
  <si>
    <t>10</t>
  </si>
  <si>
    <t>340291121</t>
  </si>
  <si>
    <t>Dodatočné ukotvenie priečok k tehelným konštrukciam kotvami hr. priečky do 100 mm</t>
  </si>
  <si>
    <t>536717927</t>
  </si>
  <si>
    <t>3,18*2*2+2,10*2*4+3,18*2*3</t>
  </si>
  <si>
    <t>11</t>
  </si>
  <si>
    <t>340291122</t>
  </si>
  <si>
    <t>Dodatočné ukotvenie priečok k tehelným konštrukciam kotvami hr. priečky nad 100 mm</t>
  </si>
  <si>
    <t>-926088513</t>
  </si>
  <si>
    <t>3,18*2</t>
  </si>
  <si>
    <t>12</t>
  </si>
  <si>
    <t>342272102</t>
  </si>
  <si>
    <t>Priečky z tvárnic YTONG hr. 100 mm P2-500 hladkých, na MVC a maltu YTONG (100x249x599)</t>
  </si>
  <si>
    <t>1323790402</t>
  </si>
  <si>
    <t>13</t>
  </si>
  <si>
    <t>342272104</t>
  </si>
  <si>
    <t>Priečky z tvárnic YTONG hr. 150 mm P2-500 hladkých, na MVC a maltu YTONG (150x249x599)</t>
  </si>
  <si>
    <t>1511766605</t>
  </si>
  <si>
    <t>14</t>
  </si>
  <si>
    <t>349231811</t>
  </si>
  <si>
    <t>Primurovka ostenia z tehál vo vybúraných otvoroch do 150 mm</t>
  </si>
  <si>
    <t>-1700283094</t>
  </si>
  <si>
    <t>" 1.PP " (0,90+2,10*2)*0,15*9</t>
  </si>
  <si>
    <t>" 2.NP " (0,90+2,10*2)*0,15*18</t>
  </si>
  <si>
    <t xml:space="preserve">Úpravy povrchov, podlahy, osadenie </t>
  </si>
  <si>
    <t>15</t>
  </si>
  <si>
    <t>612403399</t>
  </si>
  <si>
    <t>Hrubá výplň rýh na stenách akoukoľvek maltou, akejkoľvek šírky ryhy</t>
  </si>
  <si>
    <t>-1381447098</t>
  </si>
  <si>
    <t>" vyspravky po rozvodoch ZTI, UK, ELI " 55</t>
  </si>
  <si>
    <t>16</t>
  </si>
  <si>
    <t>612460124</t>
  </si>
  <si>
    <t xml:space="preserve">Príprava vnútorného podkladu stien penetráciou pod omietky </t>
  </si>
  <si>
    <t>856372127</t>
  </si>
  <si>
    <t>17</t>
  </si>
  <si>
    <t>612460203</t>
  </si>
  <si>
    <t>Vnútorná omietka stien vápenná jadrová (hrubá), hr. 20 mm</t>
  </si>
  <si>
    <t>1699316860</t>
  </si>
  <si>
    <t xml:space="preserve">" steny 100% " </t>
  </si>
  <si>
    <t>Steny_1PP+Steny_2_NP</t>
  </si>
  <si>
    <t>" pod obklad " Obklad_2NP</t>
  </si>
  <si>
    <t>18</t>
  </si>
  <si>
    <t>612460208</t>
  </si>
  <si>
    <t>Vnútorná omietka stien vápenná štuková (jemná), hr. 5 mm</t>
  </si>
  <si>
    <t>2074784718</t>
  </si>
  <si>
    <t>19</t>
  </si>
  <si>
    <t>612481119</t>
  </si>
  <si>
    <t>Potiahnutie vnútorných stien sklotextílnou mriežkou s celoplošným prilepením</t>
  </si>
  <si>
    <t>-475207855</t>
  </si>
  <si>
    <t>631312131</t>
  </si>
  <si>
    <t>Doplnenie existujúcich mazanín prostým betónom hr.do 240 mm</t>
  </si>
  <si>
    <t>1319502746</t>
  </si>
  <si>
    <t>" 1.PP, m.č.0.34 " 2,40*2,42*0,20</t>
  </si>
  <si>
    <t>21</t>
  </si>
  <si>
    <t>632001011</t>
  </si>
  <si>
    <t>Zhotovenie separačnej fólie v podlahových vrstvách z PE</t>
  </si>
  <si>
    <t>-1902230402</t>
  </si>
  <si>
    <t>" P3 " Podlaha_1PP</t>
  </si>
  <si>
    <t xml:space="preserve">" P1 " Podlaha_2NP - "P2 dlažba " 5,0-3,0-2,30-2,30 </t>
  </si>
  <si>
    <t>22</t>
  </si>
  <si>
    <t>M</t>
  </si>
  <si>
    <t>283230007500</t>
  </si>
  <si>
    <t>Separačna fólia na potery</t>
  </si>
  <si>
    <t>-1056072524</t>
  </si>
  <si>
    <t>23</t>
  </si>
  <si>
    <t>632457567.1</t>
  </si>
  <si>
    <t>Cementová samonivelizačná hmota Weber floor 4320, vystužená vláknom, hr. 20 mm</t>
  </si>
  <si>
    <t>-386695247</t>
  </si>
  <si>
    <t>24</t>
  </si>
  <si>
    <t>632457569.1</t>
  </si>
  <si>
    <t>Cementová samonivelizačná hmota Weber floor 4320, vystužená vláknom, hr. 30 mm</t>
  </si>
  <si>
    <t>323312151</t>
  </si>
  <si>
    <t>25</t>
  </si>
  <si>
    <t>632458531</t>
  </si>
  <si>
    <t>959993762</t>
  </si>
  <si>
    <t>" P2 " 5,0+3,0+2,30+2,30</t>
  </si>
  <si>
    <t>26</t>
  </si>
  <si>
    <t>642944121</t>
  </si>
  <si>
    <t>Dodatočná montáž oceľovej dverovej zárubne, plochy otvoru do 2,5 m2</t>
  </si>
  <si>
    <t>1449253499</t>
  </si>
  <si>
    <t>" 1.PP " 4+2+2</t>
  </si>
  <si>
    <t>27</t>
  </si>
  <si>
    <t>553310001700</t>
  </si>
  <si>
    <t>Zárubňa kovová šxv 800x2100 mm,  vykr.č.A11</t>
  </si>
  <si>
    <t>2077765974</t>
  </si>
  <si>
    <t>Ostatné konštrukcie a práce-búranie</t>
  </si>
  <si>
    <t>28</t>
  </si>
  <si>
    <t>952901111</t>
  </si>
  <si>
    <t>Vyčistenie budov pri výške podlaží do 4 m</t>
  </si>
  <si>
    <t>1216670890</t>
  </si>
  <si>
    <t>Podlaha_1PP+Podlaha_2NP</t>
  </si>
  <si>
    <t>29</t>
  </si>
  <si>
    <t>953941212</t>
  </si>
  <si>
    <t>Osadenie mreže do pripravených otvorov, bez ich dodania  so zaliatím cementovou maltou</t>
  </si>
  <si>
    <t>-337034046</t>
  </si>
  <si>
    <t>Rám mreže jakel 20x20x2mm</t>
  </si>
  <si>
    <t>výplň gulatina pr. 12mm</t>
  </si>
  <si>
    <t>rozteč medzi výplňou 100mm</t>
  </si>
  <si>
    <t>povrchová úprava prášková komaxitová</t>
  </si>
  <si>
    <t>farba RAL 9003</t>
  </si>
  <si>
    <t>"O10" 1</t>
  </si>
  <si>
    <t>"O11" 8</t>
  </si>
  <si>
    <t>"O14" 1</t>
  </si>
  <si>
    <t>30</t>
  </si>
  <si>
    <t>553410063.1</t>
  </si>
  <si>
    <t>Mreža 1360 x 520 mm</t>
  </si>
  <si>
    <t>-987232039</t>
  </si>
  <si>
    <t>31</t>
  </si>
  <si>
    <t>553410063.2</t>
  </si>
  <si>
    <t>Mreža 1950 x 520 mm</t>
  </si>
  <si>
    <t>-1493113155</t>
  </si>
  <si>
    <t>32</t>
  </si>
  <si>
    <t>553410063.4</t>
  </si>
  <si>
    <t>Mreža 615 x 520 mm</t>
  </si>
  <si>
    <t>1107753337</t>
  </si>
  <si>
    <t>33</t>
  </si>
  <si>
    <t>961055111</t>
  </si>
  <si>
    <t>Búranie základov alebo vybúranie otvorov v základoch železobetónových,  -2,40000t</t>
  </si>
  <si>
    <t>-474218650</t>
  </si>
  <si>
    <t>" m.č.0.34 " 0,40*0,40*0,80</t>
  </si>
  <si>
    <t>34</t>
  </si>
  <si>
    <t>962031132</t>
  </si>
  <si>
    <t>Búranie priečok alebo vybúranie otvorov plochy nad 4 m2 z tehál pálených, plných alebo dutých hr. do 150 mm,  -0,19600t</t>
  </si>
  <si>
    <t>41800671</t>
  </si>
  <si>
    <t xml:space="preserve">" 01SK " (4,90+1,45+3,77-1,5-1,15)*3,18 </t>
  </si>
  <si>
    <t xml:space="preserve">(5,90+3,0+1,46)*3,18 </t>
  </si>
  <si>
    <t>" 02SK " (2,80+1,90)*3,18</t>
  </si>
  <si>
    <t>35</t>
  </si>
  <si>
    <t>962081141</t>
  </si>
  <si>
    <t>Búranie muriva priečok zo sklenených tvárnic, hr. do 150 mm,  -0,08200t</t>
  </si>
  <si>
    <t>1586018405</t>
  </si>
  <si>
    <t xml:space="preserve">" vykr.č.A04, SKL - výmera sa upresní počas realizácie " </t>
  </si>
  <si>
    <t>(1,15+1,50)*3,18</t>
  </si>
  <si>
    <t>(1,50+2,80+1,0+1,20+2,85+1,0)*0,70</t>
  </si>
  <si>
    <t>36</t>
  </si>
  <si>
    <t>965044201</t>
  </si>
  <si>
    <t>Brúsenie existujúcich podláh</t>
  </si>
  <si>
    <t>-971515257</t>
  </si>
  <si>
    <t>" P1,P2 " Podlaha_2NP</t>
  </si>
  <si>
    <t>37</t>
  </si>
  <si>
    <t>965081712</t>
  </si>
  <si>
    <t>Búranie dlažieb, bez podklad. lôžka, z keramických dlaždíc hr. do 10 mm,  -0,02000t</t>
  </si>
  <si>
    <t>-84794398</t>
  </si>
  <si>
    <t>" 2.NP " 2,0+1,0+2,0+2,0</t>
  </si>
  <si>
    <t>38</t>
  </si>
  <si>
    <t>967031132</t>
  </si>
  <si>
    <t>Prikresanie rovných ostení, bez odstupu, po hrubom vybúraní otvorov, v murive tehl. na maltu,  -0,05700t</t>
  </si>
  <si>
    <t>1816633779</t>
  </si>
  <si>
    <t>39</t>
  </si>
  <si>
    <t>968061125</t>
  </si>
  <si>
    <t>Vyvesenie dreveného dverného krídla do suti plochy do 2 m2, -0,02400t</t>
  </si>
  <si>
    <t>-1660627334</t>
  </si>
  <si>
    <t>" 1.PP, 2.NP " 5+21</t>
  </si>
  <si>
    <t>40</t>
  </si>
  <si>
    <t>968061126</t>
  </si>
  <si>
    <t>Vyvesenie dreveného dverného krídla do suti plochy nad 2 m2, -0,02700t</t>
  </si>
  <si>
    <t>451841935</t>
  </si>
  <si>
    <t>" 1.PP " 2</t>
  </si>
  <si>
    <t>41</t>
  </si>
  <si>
    <t>968072455</t>
  </si>
  <si>
    <t>Vybúranie kovových dverových zárubní plochy do 2 m2,  -0,07600t</t>
  </si>
  <si>
    <t>-1114737200</t>
  </si>
  <si>
    <t>" 1.PP " 0,90*2,10*5</t>
  </si>
  <si>
    <t>" 2.NP " 1,0*2,10*2</t>
  </si>
  <si>
    <t>0,90*2,10*10+0,94*2,10*1</t>
  </si>
  <si>
    <t>0,80*2,10*3+0,60*2,10*5</t>
  </si>
  <si>
    <t>42</t>
  </si>
  <si>
    <t>968072456</t>
  </si>
  <si>
    <t>Vybúranie kovových dverových zárubní plochy nad 2 m2,  -0,06300t</t>
  </si>
  <si>
    <t>2091835279</t>
  </si>
  <si>
    <t>" 1.PP " 1,55*2,10+1,0*2,10</t>
  </si>
  <si>
    <t>43</t>
  </si>
  <si>
    <t>968072875</t>
  </si>
  <si>
    <t>Vybúranie a vybratie mreží plochy do 2 m2,  -0,00600t</t>
  </si>
  <si>
    <t>-1292327706</t>
  </si>
  <si>
    <t>44</t>
  </si>
  <si>
    <t>971033621</t>
  </si>
  <si>
    <t>Vybúranie otvorov v murive tehl. plochy do 4 m2 hr. do 100 mm,  -0,18000t</t>
  </si>
  <si>
    <t>-1196421199</t>
  </si>
  <si>
    <t>" 01O " 1,0*2,10*3+1,25*3,18*2</t>
  </si>
  <si>
    <t>45</t>
  </si>
  <si>
    <t>971033651</t>
  </si>
  <si>
    <t>Vybúranie otvorov v murive tehl. plochy do 4 m2 hr. do 600 mm,  -1,87500t</t>
  </si>
  <si>
    <t>-1094692843</t>
  </si>
  <si>
    <t>" 01O " 1,0*2,10*0,45</t>
  </si>
  <si>
    <t>46</t>
  </si>
  <si>
    <t>976071111</t>
  </si>
  <si>
    <t>Vybúranie kovových madiel a zábradlí,  -0,03700t</t>
  </si>
  <si>
    <t>-413677574</t>
  </si>
  <si>
    <t xml:space="preserve">" Z1 - pôvodné zábradlie,  vykr.č.A6 " 5,5 </t>
  </si>
  <si>
    <t>47</t>
  </si>
  <si>
    <t>976074145</t>
  </si>
  <si>
    <t>Vybúranie pôvodného schodiska</t>
  </si>
  <si>
    <t>-1624074193</t>
  </si>
  <si>
    <t>" PS - m.č.0.36,  vykr.č.A06 " 1</t>
  </si>
  <si>
    <t>48</t>
  </si>
  <si>
    <t>978013191</t>
  </si>
  <si>
    <t>Otlčenie omietok stien vnútorných vápenných alebo vápennocementových v rozsahu do 100 %,  -0,04600t</t>
  </si>
  <si>
    <t>1579847752</t>
  </si>
  <si>
    <t>Steny_2_NP+Obklad_2NP- Pôv_obklad_2NP</t>
  </si>
  <si>
    <t>49</t>
  </si>
  <si>
    <t>978059531</t>
  </si>
  <si>
    <t>Odsekanie a odobratie obkladov stien z obkladačiek vnútorných vrátane podkladovej omietky nad 2 m2,  -0,06800t</t>
  </si>
  <si>
    <t>-2093400107</t>
  </si>
  <si>
    <t xml:space="preserve">" 2.NP obklad do v.2 m " </t>
  </si>
  <si>
    <t>50</t>
  </si>
  <si>
    <t>979011131</t>
  </si>
  <si>
    <t>Zvislá doprava sutiny po schodoch ručne do 3,5 m</t>
  </si>
  <si>
    <t>t</t>
  </si>
  <si>
    <t>384199668</t>
  </si>
  <si>
    <t>51</t>
  </si>
  <si>
    <t>979011141</t>
  </si>
  <si>
    <t>Príplatok za každých ďalších 3,5 m</t>
  </si>
  <si>
    <t>-628455879</t>
  </si>
  <si>
    <t>52</t>
  </si>
  <si>
    <t>979081111</t>
  </si>
  <si>
    <t>Odvoz sutiny a vybúraných hmôt na skládku do 1 km</t>
  </si>
  <si>
    <t>1894934529</t>
  </si>
  <si>
    <t>53</t>
  </si>
  <si>
    <t>979081121</t>
  </si>
  <si>
    <t>Odvoz sutiny a vybúraných hmôt na skládku za každý ďalší 1 km</t>
  </si>
  <si>
    <t>-787400762</t>
  </si>
  <si>
    <t>" skládka 10km " 103,503*(10-1)</t>
  </si>
  <si>
    <t>54</t>
  </si>
  <si>
    <t>979082111</t>
  </si>
  <si>
    <t>Vnútrostavenisková doprava sutiny a vybúraných hmôt do 10 m</t>
  </si>
  <si>
    <t>1338668073</t>
  </si>
  <si>
    <t>55</t>
  </si>
  <si>
    <t>979082121</t>
  </si>
  <si>
    <t>Vnútrostavenisková doprava sutiny a vybúraných hmôt za každých ďalších 5 m</t>
  </si>
  <si>
    <t>-1890189288</t>
  </si>
  <si>
    <t>103,503*2</t>
  </si>
  <si>
    <t>56</t>
  </si>
  <si>
    <t>979087213</t>
  </si>
  <si>
    <t>Nakladanie na dopravné prostriedky pre vodorovnú dopravu vybúraných hmôt</t>
  </si>
  <si>
    <t>-353704975</t>
  </si>
  <si>
    <t>57</t>
  </si>
  <si>
    <t>979089012</t>
  </si>
  <si>
    <t>Poplatok za skladovanie - betón, tehly, dlaždice (17 01) ostatné</t>
  </si>
  <si>
    <t>-1417626640</t>
  </si>
  <si>
    <t>99</t>
  </si>
  <si>
    <t>Presun hmôt HSV</t>
  </si>
  <si>
    <t>58</t>
  </si>
  <si>
    <t>999281111</t>
  </si>
  <si>
    <t>Presun hmôt pre opravy a údržbu objektov vrátane vonkajších plášťov výšky do 25 m</t>
  </si>
  <si>
    <t>-1786878735</t>
  </si>
  <si>
    <t>PSV</t>
  </si>
  <si>
    <t>Práce a dodávky PSV</t>
  </si>
  <si>
    <t>761</t>
  </si>
  <si>
    <t>Konštrukcie sklobetónové</t>
  </si>
  <si>
    <t>59</t>
  </si>
  <si>
    <t>761123111</t>
  </si>
  <si>
    <t xml:space="preserve">Sklobetónové steny a priečky jednofarebné, klasické murovanie, tvarovky hladké </t>
  </si>
  <si>
    <t>1032655427</t>
  </si>
  <si>
    <t>" vykr.č.A07, m.č.2.03 " 0,80</t>
  </si>
  <si>
    <t>60</t>
  </si>
  <si>
    <t>998761202</t>
  </si>
  <si>
    <t>Presun hmôt na sklobetónové konštrukcie v objektoch výšky nad 6 do 12 m</t>
  </si>
  <si>
    <t>%</t>
  </si>
  <si>
    <t>-1286981387</t>
  </si>
  <si>
    <t>763</t>
  </si>
  <si>
    <t>Konštrukcie - drevostavby</t>
  </si>
  <si>
    <t>61</t>
  </si>
  <si>
    <t>763120010</t>
  </si>
  <si>
    <t>1650012970</t>
  </si>
  <si>
    <t>" kapotáž funkčných potrubí " 10</t>
  </si>
  <si>
    <t>62</t>
  </si>
  <si>
    <t>763132110</t>
  </si>
  <si>
    <t>-656348195</t>
  </si>
  <si>
    <t>" m.č.2.14, vykr.č.A09 " 3,0*1,80</t>
  </si>
  <si>
    <t>63</t>
  </si>
  <si>
    <t>763135010</t>
  </si>
  <si>
    <t>Kazetový podhľad 600 x 600 mm, hrana A, konštrukcia viditeľná, doska biela</t>
  </si>
  <si>
    <t>69480120</t>
  </si>
  <si>
    <t>Strop_2NP-5,40 " vykr.č.A09 "</t>
  </si>
  <si>
    <t>64</t>
  </si>
  <si>
    <t>998763403</t>
  </si>
  <si>
    <t>Presun hmôt pre sádrokartónové konštrukcie v stavbách(objektoch )výšky od 7 do 24 m</t>
  </si>
  <si>
    <t>1721837526</t>
  </si>
  <si>
    <t>766</t>
  </si>
  <si>
    <t>Konštrukcie stolárske</t>
  </si>
  <si>
    <t>65</t>
  </si>
  <si>
    <t>766662112</t>
  </si>
  <si>
    <t>516457257</t>
  </si>
  <si>
    <t>" 1.PP,  vykr.č.A11 " 8</t>
  </si>
  <si>
    <t>66</t>
  </si>
  <si>
    <t>611610000410</t>
  </si>
  <si>
    <t>-228607282</t>
  </si>
  <si>
    <t>" D3,D4 " 4+2+2</t>
  </si>
  <si>
    <t>67</t>
  </si>
  <si>
    <t>766702112.1</t>
  </si>
  <si>
    <t>Dodávka a montáž dvere jednokr. 650x2100mm, "ozn42L" plné s vetr.mriežkou vrátane obložkovej zárubne, zámku a kovania,  špecifikácia vykr.č.A12</t>
  </si>
  <si>
    <t>-580013302</t>
  </si>
  <si>
    <t>68</t>
  </si>
  <si>
    <t>766702112.2</t>
  </si>
  <si>
    <t>Dodávka a montáž dvere jednokr. 900x2100mm, "ozn43L,43P" plné s prísvetlíkom vrátane obložkovej zárubne, zámku a kovania,  špecifikácia vykr.č.A12</t>
  </si>
  <si>
    <t>-912662302</t>
  </si>
  <si>
    <t>69</t>
  </si>
  <si>
    <t>766702112.3</t>
  </si>
  <si>
    <t>Dodávka a montáž dvere PO-EW30/D3-C , jednokr. 900x2100mm, "ozn44L,44P" sklenené so samozatváračom vrátane AL zárubne, zámku a kovania, špecifikácia vykr.č.A12</t>
  </si>
  <si>
    <t>1588315066</t>
  </si>
  <si>
    <t>70</t>
  </si>
  <si>
    <t>766702112.4</t>
  </si>
  <si>
    <t>Dodávka a montáž dvere jednokr. 900x2100mm, "ozn49L,49P" plné s prísvetlíkom vrátane obložkovej zárubne, zámku a kovania, špecifikácia vykr.č.A12</t>
  </si>
  <si>
    <t>847189627</t>
  </si>
  <si>
    <t>71</t>
  </si>
  <si>
    <t>766702112.5</t>
  </si>
  <si>
    <t>Dodávka a montáž dvere jednokr. 600x2100mm, "ozn62L" plné s vetr.mriežkou vrátane obložkovej zárubne, zámku a kovania, špecifikácia vykr.č.A12</t>
  </si>
  <si>
    <t>629684958</t>
  </si>
  <si>
    <t>72</t>
  </si>
  <si>
    <t>766702112.6</t>
  </si>
  <si>
    <t>Dodávka a montáž dvere jednokr. 1000x2100mm, "ozn63L" plné s prísvetlíkom vrátane obložkovej zárubne, zámku a kovania, špecifikácia vykr.č.A12</t>
  </si>
  <si>
    <t>507675432</t>
  </si>
  <si>
    <t>73</t>
  </si>
  <si>
    <t>766702112.7</t>
  </si>
  <si>
    <t>Dodávka a montáž dvere jednokr. 800x2100mm, "ozn64L" plné s prísvetlíkom vrátane obložkovej zárubne, zámku a kovania, špecifikácia vykr.č.A12</t>
  </si>
  <si>
    <t>1915281322</t>
  </si>
  <si>
    <t>74</t>
  </si>
  <si>
    <t>766702112.8</t>
  </si>
  <si>
    <t>Dodávka a montáž dvere jednokr. 940x2100mm, "ozn65L" plné s vetr.mriežkou vrátane obložkovej zárubne, zámku a kovania, špecifikácia vykr.č.A12</t>
  </si>
  <si>
    <t>-746384107</t>
  </si>
  <si>
    <t>75</t>
  </si>
  <si>
    <t>766811002.1</t>
  </si>
  <si>
    <t xml:space="preserve">Dodávka a montáž kuchynskej linky dl.1,68 m </t>
  </si>
  <si>
    <t>-1582872263</t>
  </si>
  <si>
    <t>" m.č.2.05; vykr.č.A07 " 1</t>
  </si>
  <si>
    <t>76</t>
  </si>
  <si>
    <t>766811811</t>
  </si>
  <si>
    <t>Demontáž pôvodného pultu    -0,02100t</t>
  </si>
  <si>
    <t>-1546618370</t>
  </si>
  <si>
    <t>" 01P;02P;03P " 2*2,68+6,99+2,95</t>
  </si>
  <si>
    <t>77</t>
  </si>
  <si>
    <t>998766202</t>
  </si>
  <si>
    <t>Presun hmot pre konštrukcie stolárske v objektoch výšky nad 6 do 12 m</t>
  </si>
  <si>
    <t>1251520788</t>
  </si>
  <si>
    <t>767</t>
  </si>
  <si>
    <t>Konštrukcie doplnkové kovové</t>
  </si>
  <si>
    <t>78</t>
  </si>
  <si>
    <t>767635010</t>
  </si>
  <si>
    <t>Montáž ochrannej, bezpečnostnej a protislnečnej fólie na okná</t>
  </si>
  <si>
    <t>704936923</t>
  </si>
  <si>
    <t>"O11" (1,5-0,08)*(0,7-0,08)*8</t>
  </si>
  <si>
    <t>"O10" (2,1-0,08)*(0,7-0,08)*1</t>
  </si>
  <si>
    <t>"O14" (0,7-0,08)*(0,7-0,08)*1</t>
  </si>
  <si>
    <t>79</t>
  </si>
  <si>
    <t>283290007301</t>
  </si>
  <si>
    <t>Fólia na sklo ochranná a bezpečnostná O11</t>
  </si>
  <si>
    <t>685268767</t>
  </si>
  <si>
    <t>80</t>
  </si>
  <si>
    <t>283290007302</t>
  </si>
  <si>
    <t>Fólia na sklo ochranná a bezpečnostná O10</t>
  </si>
  <si>
    <t>246804899</t>
  </si>
  <si>
    <t>81</t>
  </si>
  <si>
    <t>283290007304</t>
  </si>
  <si>
    <t>Fólia na sklo ochranná a bezpečnostná O14</t>
  </si>
  <si>
    <t>-975633648</t>
  </si>
  <si>
    <t>82</t>
  </si>
  <si>
    <t>767661500</t>
  </si>
  <si>
    <t>Montáž interierovej žalúzie hliníkovej lamelovej štandardnej</t>
  </si>
  <si>
    <t>-1606284955</t>
  </si>
  <si>
    <t>"O1" 2,25*2*15</t>
  </si>
  <si>
    <t>"O2" 1,95*2*2</t>
  </si>
  <si>
    <t>"O4" 1,55*2*1</t>
  </si>
  <si>
    <t>"O6" 0,6*1,3*3</t>
  </si>
  <si>
    <t>"O15" 1,4*1,95*2</t>
  </si>
  <si>
    <t>"O16" 1,25*1,95*1</t>
  </si>
  <si>
    <t>"1L" 0,95*2,5</t>
  </si>
  <si>
    <t>"2P" 0,95*2,5</t>
  </si>
  <si>
    <t>"3P" 1,1*2,65</t>
  </si>
  <si>
    <t>83</t>
  </si>
  <si>
    <t>611530061300</t>
  </si>
  <si>
    <t>Žalúzie interiérové hliníkové STANDART, lamela šírky 18/25 mm, biela, bez vedenia</t>
  </si>
  <si>
    <t>-550689098</t>
  </si>
  <si>
    <t>84</t>
  </si>
  <si>
    <t>611530061500</t>
  </si>
  <si>
    <t>Bočné vedenie pre žalúzie STANDARD, retiazka bielej farby</t>
  </si>
  <si>
    <t>-826985921</t>
  </si>
  <si>
    <t>85</t>
  </si>
  <si>
    <t>767821215</t>
  </si>
  <si>
    <t>Demontáž el.rozvodných skriň</t>
  </si>
  <si>
    <t>-151391999</t>
  </si>
  <si>
    <t>86</t>
  </si>
  <si>
    <t>767995110R</t>
  </si>
  <si>
    <t>Dodávka, výroba a montáž kovového schodiska pozink. vrátane zábradlia, špecifikácia vykr.č.A06</t>
  </si>
  <si>
    <t>kpl</t>
  </si>
  <si>
    <t>902385451</t>
  </si>
  <si>
    <t>87</t>
  </si>
  <si>
    <t>76799511R</t>
  </si>
  <si>
    <t>Dodávka, výroba a montáž kovového zábradlia pozink., špecifikácia vykr.č.A06</t>
  </si>
  <si>
    <t>-1439619481</t>
  </si>
  <si>
    <t xml:space="preserve">" Z , m.č.0.36 " 4,70 </t>
  </si>
  <si>
    <t>88</t>
  </si>
  <si>
    <t>998767202</t>
  </si>
  <si>
    <t>Presun hmôt pre kovové stavebné doplnkové konštrukcie v objektoch výšky nad 6 do 12 m</t>
  </si>
  <si>
    <t>1401953574</t>
  </si>
  <si>
    <t>771</t>
  </si>
  <si>
    <t>Podlahy z dlaždíc</t>
  </si>
  <si>
    <t>89</t>
  </si>
  <si>
    <t>771541220</t>
  </si>
  <si>
    <t>Montáž podláh z dlaždíc kladených do tmelu flexibil. veľ. 300 x 600 mm</t>
  </si>
  <si>
    <t>-1954728244</t>
  </si>
  <si>
    <t xml:space="preserve">"P2 " 5,0+3,0+2,30+2,30 </t>
  </si>
  <si>
    <t>90</t>
  </si>
  <si>
    <t>597770000595</t>
  </si>
  <si>
    <t>1926543906</t>
  </si>
  <si>
    <t>91</t>
  </si>
  <si>
    <t>585820001800</t>
  </si>
  <si>
    <t>Flexibilné lepidlo, na obklady a dlažby</t>
  </si>
  <si>
    <t>kg</t>
  </si>
  <si>
    <t>2075943211</t>
  </si>
  <si>
    <t>92</t>
  </si>
  <si>
    <t>585860001500</t>
  </si>
  <si>
    <t xml:space="preserve">Škárovacia hmota </t>
  </si>
  <si>
    <t>-28059113</t>
  </si>
  <si>
    <t>93</t>
  </si>
  <si>
    <t>998771201</t>
  </si>
  <si>
    <t>Presun hmôt pre podlahy z dlaždíc v objektoch výšky do 6m</t>
  </si>
  <si>
    <t>636037790</t>
  </si>
  <si>
    <t>775</t>
  </si>
  <si>
    <t>Podlahy vlysové a parketové</t>
  </si>
  <si>
    <t>94</t>
  </si>
  <si>
    <t>775413220</t>
  </si>
  <si>
    <t xml:space="preserve">Montáž prechodovej lišty </t>
  </si>
  <si>
    <t>-1323602454</t>
  </si>
  <si>
    <t>" 1.PP " 0,80*(4+2+2)</t>
  </si>
  <si>
    <t>" 2.NP " 0,65*2+0,90*(3+2+1+1)</t>
  </si>
  <si>
    <t>1,50*2+0,60*3+1,0*1+0,80*2+0,94*1</t>
  </si>
  <si>
    <t>95</t>
  </si>
  <si>
    <t>611990001511</t>
  </si>
  <si>
    <t>Lišta prechodová elox hliník, špecifikácia vykr.č.A12</t>
  </si>
  <si>
    <t>-1204105651</t>
  </si>
  <si>
    <t>96</t>
  </si>
  <si>
    <t>998775202</t>
  </si>
  <si>
    <t>Presun hmôt pre podlahy vlysové a parketové v objektoch výšky nad 6 do 12 m</t>
  </si>
  <si>
    <t>-1773754287</t>
  </si>
  <si>
    <t>776</t>
  </si>
  <si>
    <t>Podlahy povlakové</t>
  </si>
  <si>
    <t>97</t>
  </si>
  <si>
    <t>776460010</t>
  </si>
  <si>
    <t>Lepenie podlahových soklov z linolea</t>
  </si>
  <si>
    <t>2091195120</t>
  </si>
  <si>
    <t>98</t>
  </si>
  <si>
    <t>284130001510</t>
  </si>
  <si>
    <t>Lišta soklová</t>
  </si>
  <si>
    <t>-1599894856</t>
  </si>
  <si>
    <t>776511820</t>
  </si>
  <si>
    <t>Odstránenie povlakových podláh z nášľapnej plochy lepených 0,00100t</t>
  </si>
  <si>
    <t>947719391</t>
  </si>
  <si>
    <t>" 2.NP " 25+17+5+28+21+14</t>
  </si>
  <si>
    <t>18+16+8+20+35+11+23+21+15</t>
  </si>
  <si>
    <t>100</t>
  </si>
  <si>
    <t>776560010</t>
  </si>
  <si>
    <t>Lepenie povlakových podláh z linolea</t>
  </si>
  <si>
    <t>-1067368256</t>
  </si>
  <si>
    <t xml:space="preserve">Podlaha_2NP- " dlažba " 5,0-3,0-2,30-2,30 </t>
  </si>
  <si>
    <t>101</t>
  </si>
  <si>
    <t>284140000810</t>
  </si>
  <si>
    <t>2001276936</t>
  </si>
  <si>
    <t>442,5*1,03 'Přepočítané koeficientom množstva</t>
  </si>
  <si>
    <t>102</t>
  </si>
  <si>
    <t>998776202</t>
  </si>
  <si>
    <t>Presun hmôt pre podlahy povlakové v objektoch výšky nad 6 do 12 m</t>
  </si>
  <si>
    <t>-1628822971</t>
  </si>
  <si>
    <t>781</t>
  </si>
  <si>
    <t>Obklady</t>
  </si>
  <si>
    <t>103</t>
  </si>
  <si>
    <t>781445207</t>
  </si>
  <si>
    <t>Montáž obkladov vnútor. stien z obkladačiek kladených do flex.tmelu</t>
  </si>
  <si>
    <t>844151057</t>
  </si>
  <si>
    <t>104</t>
  </si>
  <si>
    <t>597640000710</t>
  </si>
  <si>
    <t>Dodávka keramického obkladu</t>
  </si>
  <si>
    <t>-1980401444</t>
  </si>
  <si>
    <t>67,168*1,1 'Přepočítané koeficientom množstva</t>
  </si>
  <si>
    <t>105</t>
  </si>
  <si>
    <t>1811627087</t>
  </si>
  <si>
    <t>106</t>
  </si>
  <si>
    <t>-1637059839</t>
  </si>
  <si>
    <t>107</t>
  </si>
  <si>
    <t>781491111</t>
  </si>
  <si>
    <t xml:space="preserve">Montáž plastových profilov pre obklad do tmelu </t>
  </si>
  <si>
    <t>244415799</t>
  </si>
  <si>
    <t xml:space="preserve">" rohy stien vonkajšie, vnútorné a ukončenie obkladov pri omietke " </t>
  </si>
  <si>
    <t>2,0*4*3+2,0*6*2</t>
  </si>
  <si>
    <t>2,15+3,21+1,14+1,68+1,01+1,53</t>
  </si>
  <si>
    <t>(1,20+1,68)*2+(0,90+1,50)*2</t>
  </si>
  <si>
    <t>(0,90+2,60)*2+(0,90+2,60)*2</t>
  </si>
  <si>
    <t xml:space="preserve"> 1,68+1,0*2+1,50*2</t>
  </si>
  <si>
    <t>108</t>
  </si>
  <si>
    <t>283410011101</t>
  </si>
  <si>
    <t>Profil rohový plastový</t>
  </si>
  <si>
    <t>1297516768</t>
  </si>
  <si>
    <t>109</t>
  </si>
  <si>
    <t>998781202</t>
  </si>
  <si>
    <t>Presun hmôt pre obklady keramické v objektoch výšky nad 6 do 12 m</t>
  </si>
  <si>
    <t>844906395</t>
  </si>
  <si>
    <t>783</t>
  </si>
  <si>
    <t>Nátery</t>
  </si>
  <si>
    <t>110</t>
  </si>
  <si>
    <t>783201812</t>
  </si>
  <si>
    <t>Odstránenie starých náterov z kovových stavebných doplnkových konštrukcií oceľovou kefou</t>
  </si>
  <si>
    <t>1979738901</t>
  </si>
  <si>
    <t>111</t>
  </si>
  <si>
    <t>783225100</t>
  </si>
  <si>
    <t>Nátery kov.stav.doplnk.konštr. syntetické na vzduchu schnúce dvojnás. 1x s emailov.</t>
  </si>
  <si>
    <t>1492708010</t>
  </si>
  <si>
    <t>" pôvodný rošt, vykr.č.A06 " 5,50*1,30*2</t>
  </si>
  <si>
    <t>" kovové zárubne, špecifikácia vykr.č.A11 " 8*(0,80+2,10*2)*(0,15+0,05*2)</t>
  </si>
  <si>
    <t>112</t>
  </si>
  <si>
    <t>783226100</t>
  </si>
  <si>
    <t xml:space="preserve">Nátery kov.stav.doplnk.konštr. syntetické na vzduchu schnúce základný </t>
  </si>
  <si>
    <t>642973431</t>
  </si>
  <si>
    <t>784</t>
  </si>
  <si>
    <t>Maľby</t>
  </si>
  <si>
    <t>113</t>
  </si>
  <si>
    <t>784402801</t>
  </si>
  <si>
    <t>Odstránenie malieb oškrabaním, výšky do 3,80 m</t>
  </si>
  <si>
    <t>1801550987</t>
  </si>
  <si>
    <t>" pôvodná maľba " Strop_1PP</t>
  </si>
  <si>
    <t>114</t>
  </si>
  <si>
    <t>784410100</t>
  </si>
  <si>
    <t>Penetrovanie jednonásobné jemnozrnných podkladov výšky do 3,80 m</t>
  </si>
  <si>
    <t>-128673012</t>
  </si>
  <si>
    <t>115</t>
  </si>
  <si>
    <t>784452261</t>
  </si>
  <si>
    <t>Maľby z maliarskych zmesí, ručne nanášané jednonásobné základné na podklad jemnozrnný  výšky do 3,80 m</t>
  </si>
  <si>
    <t>1025622022</t>
  </si>
  <si>
    <t>116</t>
  </si>
  <si>
    <t>784452471</t>
  </si>
  <si>
    <t>Maľby z maliarskych zmesí, ručne nanášané dvojnásobné na jemnozrnný podklad výšky do 3,80 m</t>
  </si>
  <si>
    <t>563060343</t>
  </si>
  <si>
    <t>" SDK strop 2.NP " 3,0*1,80</t>
  </si>
  <si>
    <t>786</t>
  </si>
  <si>
    <t>Čalúnnické práce</t>
  </si>
  <si>
    <t>117</t>
  </si>
  <si>
    <t>786612200</t>
  </si>
  <si>
    <t>Montáž sieťky proti hmyzu</t>
  </si>
  <si>
    <t>-1027775891</t>
  </si>
  <si>
    <t>"O1" 0,75*2</t>
  </si>
  <si>
    <t>"O4" 0,8*2</t>
  </si>
  <si>
    <t>118</t>
  </si>
  <si>
    <t>611530085610</t>
  </si>
  <si>
    <t>Sieťka proti hmyzu</t>
  </si>
  <si>
    <t>-2011171521</t>
  </si>
  <si>
    <t>119</t>
  </si>
  <si>
    <t>786612200.1</t>
  </si>
  <si>
    <t>Montáž sieťky proti škodcom</t>
  </si>
  <si>
    <t>-168993387</t>
  </si>
  <si>
    <t>"m.0.29" 0,9*0,7</t>
  </si>
  <si>
    <t>"m.0.30" 0,9*0,7</t>
  </si>
  <si>
    <t>"m.0.31" 0,9*0,7</t>
  </si>
  <si>
    <t>"m.0.33" 1,5*0,7</t>
  </si>
  <si>
    <t>"m.0.34" 0,9*0,7</t>
  </si>
  <si>
    <t>"m.0.35" 0,9*0,7</t>
  </si>
  <si>
    <t>"m.0.36" 0,6*0,7</t>
  </si>
  <si>
    <t>120</t>
  </si>
  <si>
    <t>611530085625</t>
  </si>
  <si>
    <t>Sieťka proti škodcom</t>
  </si>
  <si>
    <t>-358986413</t>
  </si>
  <si>
    <t>121</t>
  </si>
  <si>
    <t>998786202</t>
  </si>
  <si>
    <t>Presun hmôt pre čalúnnické úpravy v objektoch výšky (hľbky) nad 6 do 12 m</t>
  </si>
  <si>
    <t>1340432266</t>
  </si>
  <si>
    <t>HZS</t>
  </si>
  <si>
    <t>Hodinové zúčtovacie sadzby</t>
  </si>
  <si>
    <t>122</t>
  </si>
  <si>
    <t>HZS000111</t>
  </si>
  <si>
    <t>Stavebno montážne práce menej náročne, pomocné alebo manupulačné (Tr. 1) v rozsahu viac ako 8 hodín</t>
  </si>
  <si>
    <t>hod</t>
  </si>
  <si>
    <t>512</t>
  </si>
  <si>
    <t>1738708516</t>
  </si>
  <si>
    <t>" odstránenie pôvodných zariadení (rtg, ) " 24</t>
  </si>
  <si>
    <t>2 - Elektroinštalácia - Silnoprúd</t>
  </si>
  <si>
    <t>21-M1 - Elektroinštalácia 1.PP - Silnoprúd</t>
  </si>
  <si>
    <t xml:space="preserve">    D2 - Demontáže</t>
  </si>
  <si>
    <t xml:space="preserve">    D3 - Rozvádzače</t>
  </si>
  <si>
    <t xml:space="preserve">    D4 - Kábel silový medený</t>
  </si>
  <si>
    <t xml:space="preserve">    D5 - Ochranné pospájanie</t>
  </si>
  <si>
    <t xml:space="preserve">    D6 - Spínače a zásuvky</t>
  </si>
  <si>
    <t xml:space="preserve">    D7 - Svietidlá</t>
  </si>
  <si>
    <t xml:space="preserve">    D8 - Ukončenie vodičov</t>
  </si>
  <si>
    <t xml:space="preserve">    D9 - Tabuľky,štítky</t>
  </si>
  <si>
    <t xml:space="preserve">    D10 - Rúrky, príchytky a inštalačné žľaby</t>
  </si>
  <si>
    <t xml:space="preserve">    D11 - Krabice a drobný inštalačný materiál</t>
  </si>
  <si>
    <t xml:space="preserve">    D12 - Sekacie a buracie práce</t>
  </si>
  <si>
    <t xml:space="preserve">    D13 - Hodinové zučtovacie sadzby, ostatné</t>
  </si>
  <si>
    <t>21-M2 - Elektroinštalácia 2.NP - Silnoprúd</t>
  </si>
  <si>
    <t xml:space="preserve">    D15 - Demnotáže na 2.NP</t>
  </si>
  <si>
    <t xml:space="preserve">    D16 - Rozvádzače</t>
  </si>
  <si>
    <t xml:space="preserve">    D17 - Kábel silový medený</t>
  </si>
  <si>
    <t xml:space="preserve">    D18 - Ochranné pospájanie</t>
  </si>
  <si>
    <t xml:space="preserve">    D19 - Spínače a zásuvky</t>
  </si>
  <si>
    <t xml:space="preserve">    D20 - Svietidlá</t>
  </si>
  <si>
    <t xml:space="preserve">    D21 - Ukončenie vodičov</t>
  </si>
  <si>
    <t xml:space="preserve">    D22 - Tabuľky,štítky</t>
  </si>
  <si>
    <t xml:space="preserve">    D23 - Rúrky, príchytky a inštalačné žľaby</t>
  </si>
  <si>
    <t xml:space="preserve">    D24 - Krabice a drobný inštalačný materiál</t>
  </si>
  <si>
    <t xml:space="preserve">    D25 - Sekacie a buracie práce</t>
  </si>
  <si>
    <t xml:space="preserve">    D26 - Hodinové zučtovacie sadzby, ostatné</t>
  </si>
  <si>
    <t>21-M1</t>
  </si>
  <si>
    <t>Elektroinštalácia 1.PP - Silnoprúd</t>
  </si>
  <si>
    <t>D2</t>
  </si>
  <si>
    <t>Demontáže</t>
  </si>
  <si>
    <t>ROZV</t>
  </si>
  <si>
    <t>Pôvodné káblové rozvody</t>
  </si>
  <si>
    <t>1800974027</t>
  </si>
  <si>
    <t>ROZV.1</t>
  </si>
  <si>
    <t>Pôvodné zásuvky a osvetlenie</t>
  </si>
  <si>
    <t>-1663637528</t>
  </si>
  <si>
    <t>ROZV.2</t>
  </si>
  <si>
    <t>Odstránenie prvkov z existujúceho rozvádzača R0.1</t>
  </si>
  <si>
    <t>497953930</t>
  </si>
  <si>
    <t>D3</t>
  </si>
  <si>
    <t>Rozvádzače</t>
  </si>
  <si>
    <t>Prezbrojenie rozvádzača R0.1</t>
  </si>
  <si>
    <t>484787568</t>
  </si>
  <si>
    <t>ROZV.3</t>
  </si>
  <si>
    <t>1302561246</t>
  </si>
  <si>
    <t>D4</t>
  </si>
  <si>
    <t>Kábel silový medený</t>
  </si>
  <si>
    <t>KABLE</t>
  </si>
  <si>
    <t>KÁBEL CYKY-J 5x4</t>
  </si>
  <si>
    <t>371615586</t>
  </si>
  <si>
    <t>KABLE.1</t>
  </si>
  <si>
    <t>KÁBEL CYKY-J 3x2,5</t>
  </si>
  <si>
    <t>-285698039</t>
  </si>
  <si>
    <t>KABLE.2</t>
  </si>
  <si>
    <t>KÁBEL CYKY-J 3x1,5</t>
  </si>
  <si>
    <t>-231549769</t>
  </si>
  <si>
    <t>KABLE.3</t>
  </si>
  <si>
    <t>KÁBEL CYKY-O 3x1,5</t>
  </si>
  <si>
    <t>1270139212</t>
  </si>
  <si>
    <t>1840562460</t>
  </si>
  <si>
    <t>-1646434457</t>
  </si>
  <si>
    <t>192704451</t>
  </si>
  <si>
    <t>1374632131</t>
  </si>
  <si>
    <t>D5</t>
  </si>
  <si>
    <t>Ochranné pospájanie</t>
  </si>
  <si>
    <t>POSPAJ</t>
  </si>
  <si>
    <t>Uzmeňovacia prípojnica 1809</t>
  </si>
  <si>
    <t>445388880</t>
  </si>
  <si>
    <t>POSPAJ.1</t>
  </si>
  <si>
    <t>Svorka na ochranné pospájanie</t>
  </si>
  <si>
    <t>-119264014</t>
  </si>
  <si>
    <t>POSPAJ.2</t>
  </si>
  <si>
    <t>Vodič CYA 25 ZŽ (vrátane ukončenia - káblové oká, dutinky)</t>
  </si>
  <si>
    <t>-2037100047</t>
  </si>
  <si>
    <t>POSPAJ.3</t>
  </si>
  <si>
    <t>Vodič CYA 16 ZŽ (vrátane ukončenia - káblové oká, dutinky)</t>
  </si>
  <si>
    <t>-2007843260</t>
  </si>
  <si>
    <t>POSPAJ.4</t>
  </si>
  <si>
    <t>Vodič CYA 6 ZŽ (vrátane ukončenia - káblové oká, dutinky)</t>
  </si>
  <si>
    <t>-1873927290</t>
  </si>
  <si>
    <t>POSPAJ.5</t>
  </si>
  <si>
    <t>Vodič CYA 4 ZŽ (vrátane ukončenia - káblové oká, dutinky)</t>
  </si>
  <si>
    <t>-261023</t>
  </si>
  <si>
    <t>722796218</t>
  </si>
  <si>
    <t>Svorka na ochranné pospájanie batérií ZS 4</t>
  </si>
  <si>
    <t>1595802441</t>
  </si>
  <si>
    <t>-2114317251</t>
  </si>
  <si>
    <t>1738022146</t>
  </si>
  <si>
    <t>-1371051347</t>
  </si>
  <si>
    <t>-1088238496</t>
  </si>
  <si>
    <t>D6</t>
  </si>
  <si>
    <t>Spínače a zásuvky</t>
  </si>
  <si>
    <t>SPIN_ZAS</t>
  </si>
  <si>
    <t>VYPÍNAČ 10A/230V, ZAPUSTENÁ MONTÁŽ, IP20, RAD.1</t>
  </si>
  <si>
    <t>-369837311</t>
  </si>
  <si>
    <t>SPIN_ZAS.1</t>
  </si>
  <si>
    <t>VYPÍNAČ 10A/230V, ZAPUSTENÁ MONTÁŽ, IP20, RAD.5</t>
  </si>
  <si>
    <t>1753402687</t>
  </si>
  <si>
    <t>SPIN_ZAS.2</t>
  </si>
  <si>
    <t>VYPÍNAČ 10A/230V, ZAPUSTENÁ MONTÁŽ, IP20, RAD.6</t>
  </si>
  <si>
    <t>763785748</t>
  </si>
  <si>
    <t>SPIN_ZAS.3</t>
  </si>
  <si>
    <t>VYPÍNAČ 10A/230V, ZAPUSTENÁ MONTÁŽ, IP20, RAD.7</t>
  </si>
  <si>
    <t>2029921574</t>
  </si>
  <si>
    <t>SPIN_ZAS.4</t>
  </si>
  <si>
    <t>ZÁSUVKA JEDNODUCHÁ 16A/230V, ZAPUSTENÁ MONTÁŽ, IP20</t>
  </si>
  <si>
    <t>1665370243</t>
  </si>
  <si>
    <t>SPIN_ZAS.5</t>
  </si>
  <si>
    <t>1 RÁMIK - ZÁSUVKA JEDNODUCHÁ 16A/230V, ZAPUSTENÁ MONTÁŽ, IP20</t>
  </si>
  <si>
    <t>676193721</t>
  </si>
  <si>
    <t>SPIN_ZAS.6</t>
  </si>
  <si>
    <t>2 RÁMIK - ZÁSUVKA JEDNODUCHÁ 16A/230V, ZAPUSTENÁ MONTÁŽ, IP20</t>
  </si>
  <si>
    <t>-145334799</t>
  </si>
  <si>
    <t>SPIN_ZAS.7</t>
  </si>
  <si>
    <t>ZÁSUVKA JEDNODUCHÁ 16A/230V, NA POVRCH, IP44</t>
  </si>
  <si>
    <t>-1859302084</t>
  </si>
  <si>
    <t>-341955351</t>
  </si>
  <si>
    <t>962217201</t>
  </si>
  <si>
    <t>-942868420</t>
  </si>
  <si>
    <t>-2017876459</t>
  </si>
  <si>
    <t>-2082723985</t>
  </si>
  <si>
    <t>-645235550</t>
  </si>
  <si>
    <t>-1179298477</t>
  </si>
  <si>
    <t>1940893985</t>
  </si>
  <si>
    <t>SPIN_ZAS.8</t>
  </si>
  <si>
    <t>Značenie vypínačov a zásuviek páska</t>
  </si>
  <si>
    <t>-320690403</t>
  </si>
  <si>
    <t>D7</t>
  </si>
  <si>
    <t>Svietidlá</t>
  </si>
  <si>
    <t>SVIETIDLO</t>
  </si>
  <si>
    <t>NÚDZOVÉ LED OSVETLENIE S PIKTOGRAMOM, IP20, S VLASTNOU BATERKOU 1h</t>
  </si>
  <si>
    <t>538831291</t>
  </si>
  <si>
    <t>SVIETIDLO.1</t>
  </si>
  <si>
    <t>TYP A - Závesné líniové svietidlo LED 21W, 4000K, IP65</t>
  </si>
  <si>
    <t>825037702</t>
  </si>
  <si>
    <t>SVIETIDLO.2</t>
  </si>
  <si>
    <t>TYP B - Závesné líniové svietidlo LED 39W, 4000K, IP65</t>
  </si>
  <si>
    <t>-1256361889</t>
  </si>
  <si>
    <t>-2006302170</t>
  </si>
  <si>
    <t>1096410336</t>
  </si>
  <si>
    <t>-2083878638</t>
  </si>
  <si>
    <t>D8</t>
  </si>
  <si>
    <t>Ukončenie vodičov</t>
  </si>
  <si>
    <t>UKONC</t>
  </si>
  <si>
    <t>Ukončenie vodičov v rozvádzač. vč. zapojenia a vodičovej koncovky do 2.5 mm2</t>
  </si>
  <si>
    <t>-2143791111</t>
  </si>
  <si>
    <t>UKONC.1</t>
  </si>
  <si>
    <t>Ukončenie vodičov v rozvádzač. vč. zapojenia a vodičovej koncovky do 10 mm2</t>
  </si>
  <si>
    <t>625253712</t>
  </si>
  <si>
    <t>D9</t>
  </si>
  <si>
    <t>Tabuľky,štítky</t>
  </si>
  <si>
    <t>TAB</t>
  </si>
  <si>
    <t xml:space="preserve">Tabuľka výstražná  </t>
  </si>
  <si>
    <t>-1361879455</t>
  </si>
  <si>
    <t>TAB.1</t>
  </si>
  <si>
    <t>Štítok označovací -káblový štítok s popisom</t>
  </si>
  <si>
    <t>-617740222</t>
  </si>
  <si>
    <t>Výstražná tabuľka</t>
  </si>
  <si>
    <t>-270461086</t>
  </si>
  <si>
    <t>-1412542825</t>
  </si>
  <si>
    <t>D10</t>
  </si>
  <si>
    <t>Rúrky, príchytky a inštalačné žľaby</t>
  </si>
  <si>
    <t>RURKY</t>
  </si>
  <si>
    <t>306946037</t>
  </si>
  <si>
    <t>RURKY.1</t>
  </si>
  <si>
    <t>-695210146</t>
  </si>
  <si>
    <t>RURKY.2</t>
  </si>
  <si>
    <t>Spojka SM 20 LG pre rúrky VR,UPR,FX,FXP svetlosivá</t>
  </si>
  <si>
    <t>-964484487</t>
  </si>
  <si>
    <t>PRICH</t>
  </si>
  <si>
    <t>1349089724</t>
  </si>
  <si>
    <t>PRICH.1</t>
  </si>
  <si>
    <t>Hmoždinka do betónu HM8 + skrutka</t>
  </si>
  <si>
    <t>-243642383</t>
  </si>
  <si>
    <t>PRICH.2</t>
  </si>
  <si>
    <t>Páska viazacia</t>
  </si>
  <si>
    <t>-1319345428</t>
  </si>
  <si>
    <t>435964219</t>
  </si>
  <si>
    <t>-1044018425</t>
  </si>
  <si>
    <t>16310387</t>
  </si>
  <si>
    <t>-1204580114</t>
  </si>
  <si>
    <t>-385376884</t>
  </si>
  <si>
    <t>972999503</t>
  </si>
  <si>
    <t>D11</t>
  </si>
  <si>
    <t>Krabice a drobný inštalačný materiál</t>
  </si>
  <si>
    <t>KRAB_DIM</t>
  </si>
  <si>
    <t>1285149151</t>
  </si>
  <si>
    <t>KRAB_DIM.1</t>
  </si>
  <si>
    <t>-454722304</t>
  </si>
  <si>
    <t>KRAB_DIM.2</t>
  </si>
  <si>
    <t>-1140460713</t>
  </si>
  <si>
    <t>D12</t>
  </si>
  <si>
    <t>Sekacie a buracie práce</t>
  </si>
  <si>
    <t>PRACE</t>
  </si>
  <si>
    <t>Sádra stavebná</t>
  </si>
  <si>
    <t>-722866830</t>
  </si>
  <si>
    <t>Sekacie práce a začistenie drážky, šírka do 5 cm</t>
  </si>
  <si>
    <t>134252140</t>
  </si>
  <si>
    <t>PRACE.1</t>
  </si>
  <si>
    <t>Prieraz v stene do 20cm</t>
  </si>
  <si>
    <t>699039543</t>
  </si>
  <si>
    <t>PRACE.2</t>
  </si>
  <si>
    <t>Prieraz v stene nad 20 cm</t>
  </si>
  <si>
    <t>468333034</t>
  </si>
  <si>
    <t>D13</t>
  </si>
  <si>
    <t>Hodinové zučtovacie sadzby, ostatné</t>
  </si>
  <si>
    <t>Príprava ku komplexnej skúške a kontrola  elektroinštalácie</t>
  </si>
  <si>
    <t>-345872846</t>
  </si>
  <si>
    <t>HZS.1</t>
  </si>
  <si>
    <t>Zabezpečenie pracoviska</t>
  </si>
  <si>
    <t>-563532642</t>
  </si>
  <si>
    <t>HZS.3</t>
  </si>
  <si>
    <t>Prevedenie revíznych skúšok podľa STN 331500-revízny technik</t>
  </si>
  <si>
    <t>-1550474151</t>
  </si>
  <si>
    <t>HZS.4</t>
  </si>
  <si>
    <t>Spolupráca s revíznym technikom</t>
  </si>
  <si>
    <t>440578249</t>
  </si>
  <si>
    <t>HZS.5</t>
  </si>
  <si>
    <t>PPV - podiel pridružených výkonov</t>
  </si>
  <si>
    <t>892856988</t>
  </si>
  <si>
    <t>HZS.6</t>
  </si>
  <si>
    <t>PD - Podiel dodávok</t>
  </si>
  <si>
    <t>-91560015</t>
  </si>
  <si>
    <t>HZS.7</t>
  </si>
  <si>
    <t>MV - Murárska výpomoc</t>
  </si>
  <si>
    <t>-506045615</t>
  </si>
  <si>
    <t>HZS.8</t>
  </si>
  <si>
    <t>MD - Mimostavenisková doprava</t>
  </si>
  <si>
    <t>695667649</t>
  </si>
  <si>
    <t>Drobný inštalačný materiál</t>
  </si>
  <si>
    <t>-1761066323</t>
  </si>
  <si>
    <t>21-M2</t>
  </si>
  <si>
    <t>Elektroinštalácia 2.NP - Silnoprúd</t>
  </si>
  <si>
    <t>D15</t>
  </si>
  <si>
    <t>Demnotáže na 2.NP</t>
  </si>
  <si>
    <t>ROZV.1.1</t>
  </si>
  <si>
    <t>-1853874166</t>
  </si>
  <si>
    <t>ROZV.4</t>
  </si>
  <si>
    <t>571474722</t>
  </si>
  <si>
    <t>ROZV.4.1</t>
  </si>
  <si>
    <t>Demontovanie existujúcich rozvádzačov</t>
  </si>
  <si>
    <t>-1588927403</t>
  </si>
  <si>
    <t>D16</t>
  </si>
  <si>
    <t>Rozvádzača R2.1</t>
  </si>
  <si>
    <t>-601004979</t>
  </si>
  <si>
    <t>Rozvádzača R2.2</t>
  </si>
  <si>
    <t>1731946970</t>
  </si>
  <si>
    <t>ROZV.5</t>
  </si>
  <si>
    <t>-1949413236</t>
  </si>
  <si>
    <t>ROZV.6</t>
  </si>
  <si>
    <t>-1853724015</t>
  </si>
  <si>
    <t>D17</t>
  </si>
  <si>
    <t>KABLE.4</t>
  </si>
  <si>
    <t>KÁBEL CYKY-J 5x10</t>
  </si>
  <si>
    <t>-1429483328</t>
  </si>
  <si>
    <t>KABLE.5</t>
  </si>
  <si>
    <t>KÁBEL CYKY-J 5x6</t>
  </si>
  <si>
    <t>-1483099310</t>
  </si>
  <si>
    <t>1195795921</t>
  </si>
  <si>
    <t>-1090097118</t>
  </si>
  <si>
    <t>1961549997</t>
  </si>
  <si>
    <t>-804390686</t>
  </si>
  <si>
    <t>1616471117</t>
  </si>
  <si>
    <t>-495641128</t>
  </si>
  <si>
    <t>-611631119</t>
  </si>
  <si>
    <t>912749096</t>
  </si>
  <si>
    <t>D18</t>
  </si>
  <si>
    <t>1813744895</t>
  </si>
  <si>
    <t>-1023946957</t>
  </si>
  <si>
    <t>1031891482</t>
  </si>
  <si>
    <t>1548264048</t>
  </si>
  <si>
    <t>-666036118</t>
  </si>
  <si>
    <t>2033389910</t>
  </si>
  <si>
    <t>-2038515241</t>
  </si>
  <si>
    <t>1749406376</t>
  </si>
  <si>
    <t>124125520</t>
  </si>
  <si>
    <t>405147499</t>
  </si>
  <si>
    <t>-677762385</t>
  </si>
  <si>
    <t>1828068473</t>
  </si>
  <si>
    <t>D19</t>
  </si>
  <si>
    <t>-210478367</t>
  </si>
  <si>
    <t>-721039329</t>
  </si>
  <si>
    <t>-1973099378</t>
  </si>
  <si>
    <t>904245422</t>
  </si>
  <si>
    <t>353300300</t>
  </si>
  <si>
    <t>-648886253</t>
  </si>
  <si>
    <t>384928626</t>
  </si>
  <si>
    <t>3 RÁMIK - ZÁSUVKA JEDNODUCHÁ 16A/230V, ZAPUSTENÁ MONTÁŽ, IP20</t>
  </si>
  <si>
    <t>-1050217963</t>
  </si>
  <si>
    <t>SPIN_ZAS.9</t>
  </si>
  <si>
    <t>4 RÁMIK - ZÁSUVKA JEDNODUCHÁ 16A/230V, ZAPUSTENÁ MONTÁŽ, IP20</t>
  </si>
  <si>
    <t>-760699783</t>
  </si>
  <si>
    <t>1781513113</t>
  </si>
  <si>
    <t>SPIN_ZAS.10</t>
  </si>
  <si>
    <t>Pohybový PIR senzor IP20</t>
  </si>
  <si>
    <t>52998725</t>
  </si>
  <si>
    <t>123</t>
  </si>
  <si>
    <t>-914583203</t>
  </si>
  <si>
    <t>124</t>
  </si>
  <si>
    <t>-2033405252</t>
  </si>
  <si>
    <t>125</t>
  </si>
  <si>
    <t>2144366305</t>
  </si>
  <si>
    <t>126</t>
  </si>
  <si>
    <t>844958251</t>
  </si>
  <si>
    <t>127</t>
  </si>
  <si>
    <t>-1320220900</t>
  </si>
  <si>
    <t>128</t>
  </si>
  <si>
    <t>-545966947</t>
  </si>
  <si>
    <t>129</t>
  </si>
  <si>
    <t>-735423590</t>
  </si>
  <si>
    <t>130</t>
  </si>
  <si>
    <t>224993288</t>
  </si>
  <si>
    <t>131</t>
  </si>
  <si>
    <t>-2008663508</t>
  </si>
  <si>
    <t>132</t>
  </si>
  <si>
    <t>1340331457</t>
  </si>
  <si>
    <t>133</t>
  </si>
  <si>
    <t>SPIN_ZAS.11</t>
  </si>
  <si>
    <t>928707708</t>
  </si>
  <si>
    <t>134</t>
  </si>
  <si>
    <t>579957098</t>
  </si>
  <si>
    <t>D20</t>
  </si>
  <si>
    <t>135</t>
  </si>
  <si>
    <t>1850380136</t>
  </si>
  <si>
    <t>136</t>
  </si>
  <si>
    <t>SVIETIDLO.3</t>
  </si>
  <si>
    <t>TYP C - Zapustený štvrcový downlight 225x225mm 18W, 4000K, biela</t>
  </si>
  <si>
    <t>-1691642301</t>
  </si>
  <si>
    <t>137</t>
  </si>
  <si>
    <t>SVIETIDLO.4</t>
  </si>
  <si>
    <t>TYP D - Zapustený štvrcový downlight 169x169mm 12W, 4000K, biela</t>
  </si>
  <si>
    <t>1222794123</t>
  </si>
  <si>
    <t>138</t>
  </si>
  <si>
    <t>SVIETIDLO.5</t>
  </si>
  <si>
    <t>TYP E - Kazetové svietidlo 595x595mm LED 40W, 4000K, biela, UGR 19</t>
  </si>
  <si>
    <t>-831287665</t>
  </si>
  <si>
    <t>139</t>
  </si>
  <si>
    <t>SVIETIDLO.6</t>
  </si>
  <si>
    <t>1726911749</t>
  </si>
  <si>
    <t>140</t>
  </si>
  <si>
    <t>-1562383747</t>
  </si>
  <si>
    <t>141</t>
  </si>
  <si>
    <t>-884442842</t>
  </si>
  <si>
    <t>142</t>
  </si>
  <si>
    <t>152661787</t>
  </si>
  <si>
    <t>143</t>
  </si>
  <si>
    <t>1145416776</t>
  </si>
  <si>
    <t>144</t>
  </si>
  <si>
    <t>-884732958</t>
  </si>
  <si>
    <t>D21</t>
  </si>
  <si>
    <t>145</t>
  </si>
  <si>
    <t>57218008</t>
  </si>
  <si>
    <t>146</t>
  </si>
  <si>
    <t>98355982</t>
  </si>
  <si>
    <t>D22</t>
  </si>
  <si>
    <t>147</t>
  </si>
  <si>
    <t>9387269</t>
  </si>
  <si>
    <t>148</t>
  </si>
  <si>
    <t>1887968483</t>
  </si>
  <si>
    <t>149</t>
  </si>
  <si>
    <t>-1181990662</t>
  </si>
  <si>
    <t>150</t>
  </si>
  <si>
    <t>-1833124940</t>
  </si>
  <si>
    <t>D23</t>
  </si>
  <si>
    <t>151</t>
  </si>
  <si>
    <t>108954840</t>
  </si>
  <si>
    <t>152</t>
  </si>
  <si>
    <t>1021060108</t>
  </si>
  <si>
    <t>-456166013</t>
  </si>
  <si>
    <t>154</t>
  </si>
  <si>
    <t>-1520563969</t>
  </si>
  <si>
    <t>155</t>
  </si>
  <si>
    <t>779302025</t>
  </si>
  <si>
    <t>-401421791</t>
  </si>
  <si>
    <t>D24</t>
  </si>
  <si>
    <t>157</t>
  </si>
  <si>
    <t>1207561404</t>
  </si>
  <si>
    <t>158</t>
  </si>
  <si>
    <t>-350430579</t>
  </si>
  <si>
    <t>159</t>
  </si>
  <si>
    <t>-1560473845</t>
  </si>
  <si>
    <t>D25</t>
  </si>
  <si>
    <t>160</t>
  </si>
  <si>
    <t>1386164806</t>
  </si>
  <si>
    <t>161</t>
  </si>
  <si>
    <t>-361849290</t>
  </si>
  <si>
    <t>162</t>
  </si>
  <si>
    <t>-1465292714</t>
  </si>
  <si>
    <t>163</t>
  </si>
  <si>
    <t>-1244291965</t>
  </si>
  <si>
    <t>D26</t>
  </si>
  <si>
    <t>164</t>
  </si>
  <si>
    <t>1372238029</t>
  </si>
  <si>
    <t>165</t>
  </si>
  <si>
    <t>-1734116538</t>
  </si>
  <si>
    <t>166</t>
  </si>
  <si>
    <t>167</t>
  </si>
  <si>
    <t>-1551908256</t>
  </si>
  <si>
    <t>168</t>
  </si>
  <si>
    <t>2040409134</t>
  </si>
  <si>
    <t>169</t>
  </si>
  <si>
    <t>HZS.5.1</t>
  </si>
  <si>
    <t>-1981364025</t>
  </si>
  <si>
    <t>170</t>
  </si>
  <si>
    <t>HZS.6.1</t>
  </si>
  <si>
    <t>1009383915</t>
  </si>
  <si>
    <t>171</t>
  </si>
  <si>
    <t>HZS.7.1</t>
  </si>
  <si>
    <t>-1682591116</t>
  </si>
  <si>
    <t>HZS.8.1</t>
  </si>
  <si>
    <t>1861625185</t>
  </si>
  <si>
    <t>1759252309</t>
  </si>
  <si>
    <t>3 - Elektroinštalácia - Slaboprúdové rozvody (ŠK)</t>
  </si>
  <si>
    <t>D1 - Elektroinštalácia 2.NP - Dátové rozvody</t>
  </si>
  <si>
    <t xml:space="preserve">    D2 - Dátové rozvody (ostatné aktívne prvky nie su predmetom tohto projektu)</t>
  </si>
  <si>
    <t xml:space="preserve">    D3 - Hodinové zučtovacie sadzby, ostatné</t>
  </si>
  <si>
    <t>D1</t>
  </si>
  <si>
    <t>Elektroinštalácia 2.NP - Dátové rozvody</t>
  </si>
  <si>
    <t>Dátové rozvody (ostatné aktívne prvky nie su predmetom tohto projektu)</t>
  </si>
  <si>
    <t>DATA</t>
  </si>
  <si>
    <t>DÁTOVÁ ZÁSUVKA 2xRJ 45, cat.6, IP20</t>
  </si>
  <si>
    <t>1047973354</t>
  </si>
  <si>
    <t>DATA.1</t>
  </si>
  <si>
    <t>HDMI ZÁSUVKA</t>
  </si>
  <si>
    <t>-81965032</t>
  </si>
  <si>
    <t>DATA.2</t>
  </si>
  <si>
    <t>KÁBEL HDMI 10m</t>
  </si>
  <si>
    <t>690336753</t>
  </si>
  <si>
    <t>DATA.3</t>
  </si>
  <si>
    <t>KÁBEL FTP cat.6</t>
  </si>
  <si>
    <t>806659113</t>
  </si>
  <si>
    <t>-31728439</t>
  </si>
  <si>
    <t>345710009200</t>
  </si>
  <si>
    <t>Rúrka ohybná vlnitá pancierová PVC-U, FXP DN 25</t>
  </si>
  <si>
    <t>1774407984</t>
  </si>
  <si>
    <t>-255826881</t>
  </si>
  <si>
    <t>1288038641</t>
  </si>
  <si>
    <t>678001967</t>
  </si>
  <si>
    <t>-1346993030</t>
  </si>
  <si>
    <t>-1959093708</t>
  </si>
  <si>
    <t>210010026</t>
  </si>
  <si>
    <t>Rúrka ohybná elektroinštalačná z PVC typ FXP 25, uložená pevne</t>
  </si>
  <si>
    <t>1596556482</t>
  </si>
  <si>
    <t>-1928283606</t>
  </si>
  <si>
    <t>-591034241</t>
  </si>
  <si>
    <t>-756940263</t>
  </si>
  <si>
    <t>-966123640</t>
  </si>
  <si>
    <t>-618975534</t>
  </si>
  <si>
    <t>-2051756314</t>
  </si>
  <si>
    <t>-1174281098</t>
  </si>
  <si>
    <t>2036802824</t>
  </si>
  <si>
    <t>191079942</t>
  </si>
  <si>
    <t xml:space="preserve">4 - Elektroinštalácia - Slaboprúdové rozvody EZS </t>
  </si>
  <si>
    <t>D1 - Elektroinštalácia 1.PP - EZS</t>
  </si>
  <si>
    <t>D2 - Elektroinštalácia 2.NP - EZS</t>
  </si>
  <si>
    <t>D3 - Hodinové zučtovacie sadzby, ostatné</t>
  </si>
  <si>
    <t>Elektroinštalácia 1.PP - EZS</t>
  </si>
  <si>
    <t>1861048960</t>
  </si>
  <si>
    <t>-97634119</t>
  </si>
  <si>
    <t>345710017800</t>
  </si>
  <si>
    <t>1165397177</t>
  </si>
  <si>
    <t>-1463524824</t>
  </si>
  <si>
    <t>-93363713</t>
  </si>
  <si>
    <t>-1289634500</t>
  </si>
  <si>
    <t>345710009100</t>
  </si>
  <si>
    <t>Rúrka ohybná vlnitá pancierová PVC-U, FXP DN 20</t>
  </si>
  <si>
    <t>-1827126372</t>
  </si>
  <si>
    <t>404610000900</t>
  </si>
  <si>
    <t>2068060731</t>
  </si>
  <si>
    <t>-1896721956</t>
  </si>
  <si>
    <t>-232408961</t>
  </si>
  <si>
    <t>1120871821</t>
  </si>
  <si>
    <t>-1829918907</t>
  </si>
  <si>
    <t>1472539177</t>
  </si>
  <si>
    <t>-1970271716</t>
  </si>
  <si>
    <t>210010025</t>
  </si>
  <si>
    <t>Rúrka ohybná elektroinštalačná z PVC typ FXP 20, uložená pevne</t>
  </si>
  <si>
    <t>-559349678</t>
  </si>
  <si>
    <t>220711045</t>
  </si>
  <si>
    <t>Montáž a zapojenie pohybových senzorov PIR - interiér</t>
  </si>
  <si>
    <t>-251632254</t>
  </si>
  <si>
    <t>Elektroinštalácia 2.NP - EZS</t>
  </si>
  <si>
    <t>1261109773</t>
  </si>
  <si>
    <t>-1547426053</t>
  </si>
  <si>
    <t>1136718849</t>
  </si>
  <si>
    <t>237528724</t>
  </si>
  <si>
    <t>1639558865</t>
  </si>
  <si>
    <t>-133278563</t>
  </si>
  <si>
    <t>1922385901</t>
  </si>
  <si>
    <t>1318607793</t>
  </si>
  <si>
    <t>888492110</t>
  </si>
  <si>
    <t>438638176</t>
  </si>
  <si>
    <t>-445568015</t>
  </si>
  <si>
    <t>-1954205113</t>
  </si>
  <si>
    <t>2057693157</t>
  </si>
  <si>
    <t>984657947</t>
  </si>
  <si>
    <t>-375655228</t>
  </si>
  <si>
    <t>-1053359918</t>
  </si>
  <si>
    <t>Odborné prehliadky a revízne skúšky podľa STN</t>
  </si>
  <si>
    <t>-452527993</t>
  </si>
  <si>
    <t>5 - Zdravotechnická inštalácia ZTI</t>
  </si>
  <si>
    <t>Úroveň 3:</t>
  </si>
  <si>
    <t>Demontaž - Zdravotechnika - Demontáž</t>
  </si>
  <si>
    <t xml:space="preserve">    721 - Zdravotechnika - vnútorná kanalizácia</t>
  </si>
  <si>
    <t xml:space="preserve">    722 - Zdravotechnika - vnútorný vodovod</t>
  </si>
  <si>
    <t xml:space="preserve">    725 - Zdravotechnika - zariaďovacie predmety</t>
  </si>
  <si>
    <t>-408055791</t>
  </si>
  <si>
    <t>216090755</t>
  </si>
  <si>
    <t>1327915785</t>
  </si>
  <si>
    <t>1330612567</t>
  </si>
  <si>
    <t xml:space="preserve">" odvoz sutiny na skládku do 20km " </t>
  </si>
  <si>
    <t>1,492*(20-1)</t>
  </si>
  <si>
    <t>979089612</t>
  </si>
  <si>
    <t>Poplatok za skladovanie - iné odpady zo stavieb a demolácií (17 09), ostatné</t>
  </si>
  <si>
    <t>1181191926</t>
  </si>
  <si>
    <t>721</t>
  </si>
  <si>
    <t>Zdravotechnika - vnútorná kanalizácia</t>
  </si>
  <si>
    <t>721140802.S</t>
  </si>
  <si>
    <t>Demontáž potrubia z liatinových rúr odpadového alebo dažďového do DN 100,  -0,01492t</t>
  </si>
  <si>
    <t>214994906</t>
  </si>
  <si>
    <t>721171803.S</t>
  </si>
  <si>
    <t>Demontáž potrubia z novodurových rúr odpadového alebo pripojovacieho do D75,  -0,00210 t</t>
  </si>
  <si>
    <t>-841534646</t>
  </si>
  <si>
    <t>721171808.S</t>
  </si>
  <si>
    <t>Demontáž potrubia z novodurových rúr odpadového alebo pripojovacieho nad 75 do D114,  -0,00198 t</t>
  </si>
  <si>
    <t>209346215</t>
  </si>
  <si>
    <t>721290821.S</t>
  </si>
  <si>
    <t>Vnútrostav. premiestnenie vybúraných hmôt vnútor. kanal. vodorovne do 100 m z budov vysokých do 6 m</t>
  </si>
  <si>
    <t>-18125816</t>
  </si>
  <si>
    <t>722</t>
  </si>
  <si>
    <t>Zdravotechnika - vnútorný vodovod</t>
  </si>
  <si>
    <t>722130801.S</t>
  </si>
  <si>
    <t>Demontáž potrubia z oceľových rúrok závitových do DN 25,  -0,00213t</t>
  </si>
  <si>
    <t>1303536460</t>
  </si>
  <si>
    <t>722290821.S</t>
  </si>
  <si>
    <t>Vnútrostav. premiestnenie vybúraných hmôt vnútorný vodovod vodorovne do 100 m z budov vys. do 6 m</t>
  </si>
  <si>
    <t>1589506404</t>
  </si>
  <si>
    <t>725</t>
  </si>
  <si>
    <t>Zdravotechnika - zariaďovacie predmety</t>
  </si>
  <si>
    <t>725110811.S</t>
  </si>
  <si>
    <t>Demontáž záchoda splachovacieho s nádržou alebo s tlakovým splachovačom,  -0,01933t</t>
  </si>
  <si>
    <t>súb.</t>
  </si>
  <si>
    <t>1582781252</t>
  </si>
  <si>
    <t>725210821.S</t>
  </si>
  <si>
    <t>Demontáž umývadiel alebo umývadielok bez výtokovej armatúry,  -0,01946t</t>
  </si>
  <si>
    <t>-2074951290</t>
  </si>
  <si>
    <t>" umývadla WC 3 ks " 3</t>
  </si>
  <si>
    <t>" umývadla 1/U " 4</t>
  </si>
  <si>
    <t>725240812.S</t>
  </si>
  <si>
    <t>Demontáž sprchovej vaničky,bez výtokových armatúr mís,  -0,02450t</t>
  </si>
  <si>
    <t>-1213781920</t>
  </si>
  <si>
    <t>725320821.S</t>
  </si>
  <si>
    <t>Demontáž drezu dvojitého bez výtokovej armatúry na konzolách,  -0,02720t</t>
  </si>
  <si>
    <t>1347141244</t>
  </si>
  <si>
    <t>" U/2 " 4</t>
  </si>
  <si>
    <t>725530826.S</t>
  </si>
  <si>
    <t>Demontáž zásobníkového ohrievača vody akumulačného do 800 l,  -0,69347t</t>
  </si>
  <si>
    <t>1550871282</t>
  </si>
  <si>
    <t>725820810.S</t>
  </si>
  <si>
    <t>Demontáž batérie drezovej, umývadlovej nástennej,  -0,0026t</t>
  </si>
  <si>
    <t>6886877</t>
  </si>
  <si>
    <t>7+4</t>
  </si>
  <si>
    <t>725860820.S</t>
  </si>
  <si>
    <t>Demontáž jednoduchej zápachovej uzávierky pre zariaďovacie predmety, umývadlá, drezy, práčky  -0,00085t</t>
  </si>
  <si>
    <t>-1280800657</t>
  </si>
  <si>
    <t>725860821.S</t>
  </si>
  <si>
    <t>Demontáž dvojitej  zápachovej uzávierky pre zariaďovacie predmety, umývadlá, drezy, práčky,  -0,00122t</t>
  </si>
  <si>
    <t>-830330128</t>
  </si>
  <si>
    <t>725860822.S</t>
  </si>
  <si>
    <t>Demontáž zápachovej uzávierky pre zariaďovacie predmety, vane, sprchy  -0,00122t</t>
  </si>
  <si>
    <t>1716794658</t>
  </si>
  <si>
    <t>725590811.S</t>
  </si>
  <si>
    <t>Vnútrostaveniskové premiestnenie vybúraných hmôt zariaďovacích predmetov vodorovne do 100 m z budov s výš. do 6 m</t>
  </si>
  <si>
    <t>-1256053792</t>
  </si>
  <si>
    <t>Nový stav - Zdravotechnika - Nový stav</t>
  </si>
  <si>
    <t xml:space="preserve">    713 - Izolácie tepelné</t>
  </si>
  <si>
    <t>713</t>
  </si>
  <si>
    <t>Izolácie tepelné</t>
  </si>
  <si>
    <t>713482121</t>
  </si>
  <si>
    <t>Montáž trubíc z PE, hr.15-20 mm,vnút.priemer do 38 mm</t>
  </si>
  <si>
    <t>-447167212</t>
  </si>
  <si>
    <t>283310002800</t>
  </si>
  <si>
    <t>-1075367142</t>
  </si>
  <si>
    <t>22*1,1</t>
  </si>
  <si>
    <t xml:space="preserve">Tepelná izolácia z polyetylénu (PEF) vhodná na izolovanie rozvodov teplej vody a vykurovania.  Súčiniteľ" tepelnej vodivosti  ?40°C=0.040W/m.K. </t>
  </si>
  <si>
    <t>Reakcia na oheň E.</t>
  </si>
  <si>
    <t>998713201</t>
  </si>
  <si>
    <t>Presun hmôt pre izolácie tepelné v objektoch výšky do 6 m</t>
  </si>
  <si>
    <t>-839381039</t>
  </si>
  <si>
    <t>721171550.S</t>
  </si>
  <si>
    <t>Potrubie odhlučnené odpadové zvislé PP DN 110</t>
  </si>
  <si>
    <t>-1939632120</t>
  </si>
  <si>
    <t>721171721.S</t>
  </si>
  <si>
    <t>Potrubie odhlučnené odpadové prípojné PP DN 50</t>
  </si>
  <si>
    <t>-1927862178</t>
  </si>
  <si>
    <t>721171724.S</t>
  </si>
  <si>
    <t>Potrubie odhlučnené odpadové prípojné PP DN 110</t>
  </si>
  <si>
    <t>-2007722755</t>
  </si>
  <si>
    <t>721290111.S</t>
  </si>
  <si>
    <t>Ostatné - skúška tesnosti kanalizácie v objektoch vodou do DN 125</t>
  </si>
  <si>
    <t>-1942345097</t>
  </si>
  <si>
    <t>998721201.S</t>
  </si>
  <si>
    <t>Presun hmôt pre vnútornú kanalizáciu v objektoch výšky do 6 m</t>
  </si>
  <si>
    <t>869222916</t>
  </si>
  <si>
    <t>722171132.S</t>
  </si>
  <si>
    <t>Potrubie plasthliníkové D 20 mm DN15</t>
  </si>
  <si>
    <t>-1243279206</t>
  </si>
  <si>
    <t>722221010.S</t>
  </si>
  <si>
    <t>Montáž guľového kohúta závitového priameho pre vodu G 1/2</t>
  </si>
  <si>
    <t>-545117288</t>
  </si>
  <si>
    <t>551110004900.S</t>
  </si>
  <si>
    <t>Guľový uzáver pre vodu 1/2", niklovaná mosadz</t>
  </si>
  <si>
    <t>-1448567083</t>
  </si>
  <si>
    <t>722221430.S</t>
  </si>
  <si>
    <t>Montáž pripojovacej sanitárnej flexi hadice G 1/2</t>
  </si>
  <si>
    <t>85696988</t>
  </si>
  <si>
    <t>552270000400.S</t>
  </si>
  <si>
    <t>Hadica flexi nerezová 1/2", dĺ. 500 mm, priemyselná pripojovacia pre vykurovanie, chladenie, sanitu</t>
  </si>
  <si>
    <t>649824936</t>
  </si>
  <si>
    <t>722250005.S</t>
  </si>
  <si>
    <t>Montáž hydrantového systému s tvarovo stálou hadicou</t>
  </si>
  <si>
    <t>-177687494</t>
  </si>
  <si>
    <t>449150003800</t>
  </si>
  <si>
    <t xml:space="preserve">Hydrantový systém s tvarovo stálou hadicou D 25, hadica 30 m, presklené dvierka, prúdnica </t>
  </si>
  <si>
    <t>826369274</t>
  </si>
  <si>
    <t>722190231</t>
  </si>
  <si>
    <t xml:space="preserve">Prípojný rozvod k hydrantovému systému s doplnkami </t>
  </si>
  <si>
    <t>992924848</t>
  </si>
  <si>
    <t>722290226.S</t>
  </si>
  <si>
    <t>Tlaková skúška vodovodného potrubia závitového do DN 50</t>
  </si>
  <si>
    <t>-1205976513</t>
  </si>
  <si>
    <t>722290234.S</t>
  </si>
  <si>
    <t>Prepláchnutie a dezinfekcia vodovodného potrubia do DN 80</t>
  </si>
  <si>
    <t>-454215103</t>
  </si>
  <si>
    <t>998722201.S</t>
  </si>
  <si>
    <t>Presun hmôt pre vnútorný vodovod v objektoch výšky do 6 m</t>
  </si>
  <si>
    <t>1787207800</t>
  </si>
  <si>
    <t>725149715.S</t>
  </si>
  <si>
    <t>Montáž predstenového systému záchodov do ľahkých stien s kovovou konštrukciou</t>
  </si>
  <si>
    <t>2126325979</t>
  </si>
  <si>
    <t>552370000100</t>
  </si>
  <si>
    <t>Predstenový systém DuoFix pre závesné WC, výška 1120 mm so splachovacou podomietkovou nádržou Sigma 12, bezbariérový, plast</t>
  </si>
  <si>
    <t>-1235149120</t>
  </si>
  <si>
    <t>725149720.S</t>
  </si>
  <si>
    <t>Montáž záchodu do predstenového systému</t>
  </si>
  <si>
    <t>-915499022</t>
  </si>
  <si>
    <t>642360000600</t>
  </si>
  <si>
    <t>Misa záchodová keramická závesná so splachovacím okruhom</t>
  </si>
  <si>
    <t>-395613737</t>
  </si>
  <si>
    <t>725291112.S</t>
  </si>
  <si>
    <t>Montáž záchodového sedadla s poklopom</t>
  </si>
  <si>
    <t>704735225</t>
  </si>
  <si>
    <t>554330000300.S</t>
  </si>
  <si>
    <t>Záchodové sedadlo plastové s poklopom</t>
  </si>
  <si>
    <t>-1949032440</t>
  </si>
  <si>
    <t>725219201.S</t>
  </si>
  <si>
    <t>Montáž umývadla keramického na konzoly, bez výtokovej armatúry</t>
  </si>
  <si>
    <t>-807058002</t>
  </si>
  <si>
    <t>642110000100</t>
  </si>
  <si>
    <t>Umývadlo keramické, rozmer 550x420x185 mm, biela</t>
  </si>
  <si>
    <t>1489918472</t>
  </si>
  <si>
    <t>642210000300</t>
  </si>
  <si>
    <t>Umývadielko keramické, rozmer 450x360x160 mm, biela</t>
  </si>
  <si>
    <t>1704628444</t>
  </si>
  <si>
    <t>725319113.S</t>
  </si>
  <si>
    <t>Montáž kuchynských drezov jednoduchých, hranatých, bez výtokových armatúr</t>
  </si>
  <si>
    <t>-1218953874</t>
  </si>
  <si>
    <t>552310000700.S</t>
  </si>
  <si>
    <t>Kuchynský drez nerezový</t>
  </si>
  <si>
    <t>2109340061</t>
  </si>
  <si>
    <t>725333360.S</t>
  </si>
  <si>
    <t>Montáž výlevky keramickej voľne stojacej bez výtokovej armatúry</t>
  </si>
  <si>
    <t>-379731212</t>
  </si>
  <si>
    <t>642710000100.S</t>
  </si>
  <si>
    <t>Výlevka stojatá keramická s plastovou mrežou</t>
  </si>
  <si>
    <t>2146392506</t>
  </si>
  <si>
    <t>725539140.S</t>
  </si>
  <si>
    <t>Montáž elektrického prietokového ohrievača malolitrážneho do 5 L</t>
  </si>
  <si>
    <t>336857704</t>
  </si>
  <si>
    <t>541310000400.S</t>
  </si>
  <si>
    <t>-369037415</t>
  </si>
  <si>
    <t>725819401.S</t>
  </si>
  <si>
    <t>Montáž ventilu rohového s pripojovacou rúrkou G 1/2</t>
  </si>
  <si>
    <t>-961483332</t>
  </si>
  <si>
    <t>551110020800.S</t>
  </si>
  <si>
    <t>Ventil rohový DN15</t>
  </si>
  <si>
    <t>-322321152</t>
  </si>
  <si>
    <t>725829201.S</t>
  </si>
  <si>
    <t>Montáž batérie umývadlovej a drezovej nástennej pákovej alebo klasickej s mechanickým ovládaním</t>
  </si>
  <si>
    <t>-656129304</t>
  </si>
  <si>
    <t>551450000200.S</t>
  </si>
  <si>
    <t>Nástenná výtoková batéria pre výlevku</t>
  </si>
  <si>
    <t>-395093783</t>
  </si>
  <si>
    <t>725829601.S</t>
  </si>
  <si>
    <t>Montáž batérie umývadlovej a drezovej stojankovej, pákovej alebo klasickej s mechanickým ovládaním</t>
  </si>
  <si>
    <t>1308293546</t>
  </si>
  <si>
    <t>551450003800.S</t>
  </si>
  <si>
    <t>Batéria umývadlová stojanková páková</t>
  </si>
  <si>
    <t>-410934616</t>
  </si>
  <si>
    <t>551450000600.S</t>
  </si>
  <si>
    <t>Batéria drezová stojanková páková</t>
  </si>
  <si>
    <t>868535220</t>
  </si>
  <si>
    <t>725869302.S</t>
  </si>
  <si>
    <t>Montáž zápachovej uzávierky pre zariaďovacie predmety, umývadlovej do D 50 (podomietková)</t>
  </si>
  <si>
    <t>1982715259</t>
  </si>
  <si>
    <t>551620005600.S</t>
  </si>
  <si>
    <t>Zápachová uzávierka - sifón pre umývadlá DN 50</t>
  </si>
  <si>
    <t>-1940139791</t>
  </si>
  <si>
    <t>998725201.S</t>
  </si>
  <si>
    <t>Presun hmôt pre zariaďovacie predmety v objektoch výšky do 6 m</t>
  </si>
  <si>
    <t>-1192322749</t>
  </si>
  <si>
    <t>HZS000113.S</t>
  </si>
  <si>
    <t>Stavebno montážne práce náročné ucelené - odborné, tvorivé remeselné (Tr. 3) v rozsahu viac ako 8 hodín</t>
  </si>
  <si>
    <t>262144</t>
  </si>
  <si>
    <t>-265517047</t>
  </si>
  <si>
    <t>6 - Ústredné vykurovanie</t>
  </si>
  <si>
    <t xml:space="preserve">    732 - Ústredné kúrenie - strojovne</t>
  </si>
  <si>
    <t xml:space="preserve">    733 - Ústredné kúrenie - rozvodné potrubie</t>
  </si>
  <si>
    <t xml:space="preserve">    734 - Ústredné kúrenie - armatúry</t>
  </si>
  <si>
    <t xml:space="preserve">    735 - Ústredné kúrenie - vykurovacie telesá</t>
  </si>
  <si>
    <t>283310001100</t>
  </si>
  <si>
    <t>-490211057</t>
  </si>
  <si>
    <t>283310001200</t>
  </si>
  <si>
    <t>984500391</t>
  </si>
  <si>
    <t>283310001500</t>
  </si>
  <si>
    <t>999675576</t>
  </si>
  <si>
    <t>713482111</t>
  </si>
  <si>
    <t>Montáž trubíc z PE, hr.do 10 mm,vnút.priemer do 38 mm</t>
  </si>
  <si>
    <t>1136781414</t>
  </si>
  <si>
    <t>713482112</t>
  </si>
  <si>
    <t>Montáž trubíc z PE, hr.do 10 mm,vnút.priemer 39-70 mm</t>
  </si>
  <si>
    <t>1832666784</t>
  </si>
  <si>
    <t>283310001800</t>
  </si>
  <si>
    <t>-1826733448</t>
  </si>
  <si>
    <t>732</t>
  </si>
  <si>
    <t>Ústredné kúrenie - strojovne</t>
  </si>
  <si>
    <t>732429111</t>
  </si>
  <si>
    <t>Montáž čerpadla (do potrubia) obehového špirálového DN 25</t>
  </si>
  <si>
    <t>688565470</t>
  </si>
  <si>
    <t>426110003200</t>
  </si>
  <si>
    <t>651778669</t>
  </si>
  <si>
    <t>998732202</t>
  </si>
  <si>
    <t>Presun hmôt pre strojovne v objektoch výšky nad 6 m do 12 m</t>
  </si>
  <si>
    <t>473152844</t>
  </si>
  <si>
    <t>733</t>
  </si>
  <si>
    <t>Ústredné kúrenie - rozvodné potrubie</t>
  </si>
  <si>
    <t>733111206</t>
  </si>
  <si>
    <t>-182399900</t>
  </si>
  <si>
    <t>733167023</t>
  </si>
  <si>
    <t>566586426</t>
  </si>
  <si>
    <t>733167031</t>
  </si>
  <si>
    <t>-681492516</t>
  </si>
  <si>
    <t>733167032</t>
  </si>
  <si>
    <t>27081513</t>
  </si>
  <si>
    <t>733167034</t>
  </si>
  <si>
    <t>1279042822</t>
  </si>
  <si>
    <t>733190107</t>
  </si>
  <si>
    <t>Tlaková skúška potrubia z oceľových rúrok závitových</t>
  </si>
  <si>
    <t>2034366905</t>
  </si>
  <si>
    <t>733191301</t>
  </si>
  <si>
    <t>Tlaková skúška plastového potrubia do 32 mm</t>
  </si>
  <si>
    <t>-49329598</t>
  </si>
  <si>
    <t>733191302</t>
  </si>
  <si>
    <t>Tlaková skúška plastového potrubia nad 32 do 63 mm</t>
  </si>
  <si>
    <t>-1005429809</t>
  </si>
  <si>
    <t>998733203</t>
  </si>
  <si>
    <t>Presun hmôt pre rozvody potrubia v objektoch výšky nad 6 do 24 m</t>
  </si>
  <si>
    <t>597422273</t>
  </si>
  <si>
    <t>734</t>
  </si>
  <si>
    <t>Ústredné kúrenie - armatúry</t>
  </si>
  <si>
    <t>734209101</t>
  </si>
  <si>
    <t>Montáž  závitovej armatúry s jedným závitom G 3/8</t>
  </si>
  <si>
    <t>-236042982</t>
  </si>
  <si>
    <t>734211111</t>
  </si>
  <si>
    <t>Ventil odvzdušňovací závitový vykurovacích telies do G 3/8</t>
  </si>
  <si>
    <t>-879664314</t>
  </si>
  <si>
    <t>734223208</t>
  </si>
  <si>
    <t>Montáž termostatickej hlavice kvapalinovej jednoduchej</t>
  </si>
  <si>
    <t>-1241890068</t>
  </si>
  <si>
    <t>551280002000</t>
  </si>
  <si>
    <t>-1697207476</t>
  </si>
  <si>
    <t>734224015</t>
  </si>
  <si>
    <t>Montáž guľového kohúta závitového G 5/4</t>
  </si>
  <si>
    <t>1773013113</t>
  </si>
  <si>
    <t>551210044900</t>
  </si>
  <si>
    <t>193837876</t>
  </si>
  <si>
    <t>734240015</t>
  </si>
  <si>
    <t>Montáž spätnej klapky závitovej G 5/4</t>
  </si>
  <si>
    <t>110518227</t>
  </si>
  <si>
    <t>551190002900</t>
  </si>
  <si>
    <t>-187843729</t>
  </si>
  <si>
    <t>734291113</t>
  </si>
  <si>
    <t>Ostané armatúry, kohútik plniaci a vypúšťací normy 13 7061, PN 1,0/100st. C G 1/2</t>
  </si>
  <si>
    <t>-2014378504</t>
  </si>
  <si>
    <t>734291350</t>
  </si>
  <si>
    <t>Montáž filtra závitového G 1 1/4</t>
  </si>
  <si>
    <t>-344441075</t>
  </si>
  <si>
    <t>422010002400</t>
  </si>
  <si>
    <t>1275701486</t>
  </si>
  <si>
    <t>4220100021001181</t>
  </si>
  <si>
    <t>R 387 Pripojovacia armatúra pre napojenie radiátorov VKP - Priame pripojenie</t>
  </si>
  <si>
    <t>1208878864</t>
  </si>
  <si>
    <t>734296170</t>
  </si>
  <si>
    <t>Montáž zmiešavacej armatúry trojcestnej DN 25 so servopohonom</t>
  </si>
  <si>
    <t>1206334367</t>
  </si>
  <si>
    <t>551210037600</t>
  </si>
  <si>
    <t>68488505</t>
  </si>
  <si>
    <t>551210040900</t>
  </si>
  <si>
    <t>-1428536178</t>
  </si>
  <si>
    <t>734412240</t>
  </si>
  <si>
    <t>Montáž teplomeru technického axiálneho priemer 100 mm dĺžka 100 mm</t>
  </si>
  <si>
    <t>-1952233696</t>
  </si>
  <si>
    <t>388320002500</t>
  </si>
  <si>
    <t>644974182</t>
  </si>
  <si>
    <t>998734203</t>
  </si>
  <si>
    <t>Presun hmôt pre armatúry v objektoch výšky nad 6 do 24 m</t>
  </si>
  <si>
    <t>1970633109</t>
  </si>
  <si>
    <t>735</t>
  </si>
  <si>
    <t>Ústredné kúrenie - vykurovacie telesá</t>
  </si>
  <si>
    <t>735154040</t>
  </si>
  <si>
    <t>1347917793</t>
  </si>
  <si>
    <t>484530013000</t>
  </si>
  <si>
    <t>743742211</t>
  </si>
  <si>
    <t>735154140</t>
  </si>
  <si>
    <t>-1989977942</t>
  </si>
  <si>
    <t>484530021100</t>
  </si>
  <si>
    <t>-981698553</t>
  </si>
  <si>
    <t>735154141</t>
  </si>
  <si>
    <t>9823487</t>
  </si>
  <si>
    <t>484530021400</t>
  </si>
  <si>
    <t>-1764418678</t>
  </si>
  <si>
    <t>735154142</t>
  </si>
  <si>
    <t>1354813778</t>
  </si>
  <si>
    <t>484530021600</t>
  </si>
  <si>
    <t>816596991</t>
  </si>
  <si>
    <t>735154143</t>
  </si>
  <si>
    <t>1308338076</t>
  </si>
  <si>
    <t>484530021900</t>
  </si>
  <si>
    <t>-1236752390</t>
  </si>
  <si>
    <t>484530022000</t>
  </si>
  <si>
    <t>1333489276</t>
  </si>
  <si>
    <t>484530022100</t>
  </si>
  <si>
    <t>-122650055</t>
  </si>
  <si>
    <t>735158110</t>
  </si>
  <si>
    <t>285775629</t>
  </si>
  <si>
    <t>735158120</t>
  </si>
  <si>
    <t>-1341566774</t>
  </si>
  <si>
    <t>998735202</t>
  </si>
  <si>
    <t>Presun hmôt pre vykurovacie telesá v objektoch výšky nad 6 do 12 m</t>
  </si>
  <si>
    <t>1498156353</t>
  </si>
  <si>
    <t>ZOZNAM FIGÚR</t>
  </si>
  <si>
    <t>Výmera</t>
  </si>
  <si>
    <t xml:space="preserve"> 1/ 1</t>
  </si>
  <si>
    <t>2,15*2,90-0,94*2,10</t>
  </si>
  <si>
    <t>1,10*2,10+1,50*2,90</t>
  </si>
  <si>
    <t>Použitie figúry:</t>
  </si>
  <si>
    <t xml:space="preserve">" obklad do v.2,0 m " </t>
  </si>
  <si>
    <t>" m.č.2.03 " (2,15+3,21+1,14+1,68+1,01+1,53)*2,0-0,60*2,0</t>
  </si>
  <si>
    <t>" m.č.2.04 " (1,20+1,68)*2*2,0-0,60*2,0*2</t>
  </si>
  <si>
    <t>(0,90+1,50)*2*2,0-0,60*2,0</t>
  </si>
  <si>
    <t>" m.č.2.17 " (0,90+2,60)*2*2,0-0,65*2,0</t>
  </si>
  <si>
    <t>" m.č.2.18 " (0,90+2,60)*2*2,0-0,65*2,0</t>
  </si>
  <si>
    <t>" obklad medzi kuchynskou linkou a po bokoch "</t>
  </si>
  <si>
    <t>" m.č.2.05 " 1,68*0,60+1,0*1,50*2</t>
  </si>
  <si>
    <t xml:space="preserve">" m.č.0.28 - 0.36 " </t>
  </si>
  <si>
    <t>21+6+11+6+9+16+45+14+25</t>
  </si>
  <si>
    <t>11+33+5+3+12+31,50+15+14+34</t>
  </si>
  <si>
    <t>29+26+12+36+21+15+2,3+2,3</t>
  </si>
  <si>
    <t>(6,50+2,0)*2*2,0-(1,0+0,90*2+0,65*2+2,72)*2,0</t>
  </si>
  <si>
    <t>(9,95+4,75)*2*2,0-(0,90*4+0,60)*2,0</t>
  </si>
  <si>
    <t>(1,68+1,20)*2*2,0-(0,60*2*2,0)</t>
  </si>
  <si>
    <t>(1,43+0,90)*2*2,0-(0,60*2,0)</t>
  </si>
  <si>
    <t>(5,35+3,21)*2*2,0-(0,90*2,0)</t>
  </si>
  <si>
    <t>(4,20+1,25)*2*2,0-(0,90*2+1,0)*2,0</t>
  </si>
  <si>
    <t>(7,05+4,025)*2*2,0-(0,80+1,0)*2,0</t>
  </si>
  <si>
    <t>(4,40+4,75)*2*2,0-(0,80*2+0,90)*2,0</t>
  </si>
  <si>
    <t>(4,20+3,40)*2*2,0-(0,80*2,0)</t>
  </si>
  <si>
    <t>(3,50+5,27)*2*2,0-(0,90+1,10+0,80)*2,0</t>
  </si>
  <si>
    <t>(3,30+4,90)*2*2,0-(0,90*2*2,0)</t>
  </si>
  <si>
    <t>(5,90+1,37)*2*2,0-(0,90*3+0,80)*2,0</t>
  </si>
  <si>
    <t>(5,90+3,38)*2*2,0-(0,90*2,0)</t>
  </si>
  <si>
    <t>(8,19+5,05)*2*2,0-(0,80+0,90*2+1,0)*2,0</t>
  </si>
  <si>
    <t>(4,51+5,20)*2*2,0-(0,90*2*2,0)</t>
  </si>
  <si>
    <t>(4,39+4,75)*2*2,0-(0,90*2,0)</t>
  </si>
  <si>
    <t>(2,07+4,40+1,35+3,21+1,0)*3,18</t>
  </si>
  <si>
    <t>-(0,90*2,10)</t>
  </si>
  <si>
    <t>4,90*3,18</t>
  </si>
  <si>
    <t xml:space="preserve">" m.č.0.28 " </t>
  </si>
  <si>
    <t xml:space="preserve"> (12,77*2+2,08+0,83+1,12+2,38)*2,87</t>
  </si>
  <si>
    <t>-(0,80*2,10*8)+(0,80+1,97*2)*0,50*2</t>
  </si>
  <si>
    <t>" m.č.0.29 " (2,80+2,045)*2*2,87-0,80*2,10</t>
  </si>
  <si>
    <t>" m.č.0.30 " (3,53*3,165)*2*2,87-0,80*2,10</t>
  </si>
  <si>
    <t>" m.č.0.31 " (1,77+3,165)*2*2,87-0,80*2,10</t>
  </si>
  <si>
    <t>" m.č.0.32 " (4,22+3,165)*2*2,87-0,80*2,10</t>
  </si>
  <si>
    <t>" m.č.0.33 " (4,38+3,37)*2*2,87-0,80*2,10</t>
  </si>
  <si>
    <t>+(2,16+2,90*2)*0,50</t>
  </si>
  <si>
    <t>" m.č.0.34 " (9,56+4,75)*2*2,87-0,80*2,10*2</t>
  </si>
  <si>
    <t>" m.č.0.35 " (3,015+4,75)*2*2,87-0,80*2,10</t>
  </si>
  <si>
    <t>" m.č.0.36 " (5,45+4,75)*2*4,85-0,80*2,10</t>
  </si>
  <si>
    <t>" m.č.2.16 " (4,665+3,14)*2*3,18</t>
  </si>
  <si>
    <t>" -odpočet otvorov " -(0,90*2,10+2,20*1,95)</t>
  </si>
  <si>
    <t>" +pripočet ostenia " (2,20+1,95*2)*0,30</t>
  </si>
  <si>
    <t>" m.č.2.15 " (4,39+4,75)*2*3,18</t>
  </si>
  <si>
    <t>-(0,90*2,10+2,20*1,95+2,35*1,95)</t>
  </si>
  <si>
    <t>+(2,20+1,95*2+2,35+1,95*2)</t>
  </si>
  <si>
    <t>" m.č.2.14 " (7,33+4,90)*2*3,18</t>
  </si>
  <si>
    <t>-(0,94*2,10+2,35*1,95+2,20*1,95*2)</t>
  </si>
  <si>
    <t>+(2,35+1,95*2+(2,20+1,95*2)*2)*0,30</t>
  </si>
  <si>
    <t>+(3,86+2,90*2)*0,30</t>
  </si>
  <si>
    <t>" m.č.2.13 " (7,0+2,07)*2*3,18</t>
  </si>
  <si>
    <t>-(0,94*2,10+0,90*2,10*3+0,80*2,10+0,65*2,10*2)</t>
  </si>
  <si>
    <t>+(0,95+2,10*2+0,80+2,10*2)*0,30</t>
  </si>
  <si>
    <t>" m.č.2.12 " (5,38+5,050)*2*3,18</t>
  </si>
  <si>
    <t>-(0,80*2,10+2,2*1,95+2,02*1,95)</t>
  </si>
  <si>
    <t>+(2,20+1,95+2+2,02+1,95*2)*0,30</t>
  </si>
  <si>
    <t>" m.č.2.11 " (5,90+4,90)*2*3,18</t>
  </si>
  <si>
    <t>-(0,90*2,10*2+2,02*1,95+2,2*1,95)</t>
  </si>
  <si>
    <t>+(2,02*1,95*2+2,2+1,95*2)*0,30</t>
  </si>
  <si>
    <t>" m.č.2.10 " (6,95+4,90)*2*3,18</t>
  </si>
  <si>
    <t>-(0,90*2,10+1,10*2,10+2,20*1,95*2)</t>
  </si>
  <si>
    <t>+(2,20+1,95*2)*0,30*2</t>
  </si>
  <si>
    <t>" m.č.2.08 " (4,20+3,40)*2*3,18</t>
  </si>
  <si>
    <t>-(0,90*2,10+2,20*2,45)+(2,20+2,45*2)*0,30</t>
  </si>
  <si>
    <t>" m.č.2.07 " (4,40+3,40)*2*3,18</t>
  </si>
  <si>
    <t>-(0,80*2,10+2,20*1,95*2)+(2,20+1,92*2)*0,30*2</t>
  </si>
  <si>
    <t>" m.č.2.06 " (7,05+5,375)*2*3,18</t>
  </si>
  <si>
    <t>-(1,0*2,10+2,20*1,95*3)+(2,20+1,95*2)*0,30*3</t>
  </si>
  <si>
    <t>" m.č.2.05 " (5,35+3,21)*2*3,18</t>
  </si>
  <si>
    <t>-(0,90*2,10+2,20*1,95)+(2,20+1,95*2)*0,30</t>
  </si>
  <si>
    <t>" m.č.2.02 " (9,95+4,75+5,95)*2*3,18</t>
  </si>
  <si>
    <t>-(0,90*5+0,80*1+0,60*2+1,0*1)*2,10-2,20*1,95</t>
  </si>
  <si>
    <t>+(0,90+2,10*2+1,0+2,10*2+2,20+1,95*2)*0,30</t>
  </si>
  <si>
    <t>" m.č.2.01 " (2,72+6,92)*2*3,18-0,90*2,10*2</t>
  </si>
  <si>
    <t xml:space="preserve">" nad obkladom " </t>
  </si>
  <si>
    <t>" m.č.2.18 " (0,90+2,60)*2*(3,18-2,0)</t>
  </si>
  <si>
    <t>" m.č.2.17 " (0,90+2,60)*2*(3,18-2,0)</t>
  </si>
  <si>
    <t>" m.č.2.04 " (0,60+1,50)*2*1,18</t>
  </si>
  <si>
    <t>" m.č.2.03 "(1,20+1,68)*2*1,18</t>
  </si>
  <si>
    <t xml:space="preserve">" m.č.0.28-0.36 " </t>
  </si>
  <si>
    <t>21+6+11+9+9+16+45+14+25</t>
  </si>
  <si>
    <t>11+33+5+3+12+31,50+15+14+34+29</t>
  </si>
  <si>
    <t>26+12+36+21+15+2,30+2,30+13</t>
  </si>
  <si>
    <t xml:space="preserve">KRYCÍ LIST </t>
  </si>
  <si>
    <t xml:space="preserve">REKAPITULÁCIA </t>
  </si>
  <si>
    <t>VÝKAZ VÝMER</t>
  </si>
  <si>
    <t>Montáž vykurovacieho telesa panelového jednoradového 600 mm/ dĺžky 400-600 mm, vr. D+M konzol</t>
  </si>
  <si>
    <t>Montáž vykurovacieho telesa panelového dvojradového výšky 600 mm/ dĺžky 400-600 mm, vr. D+M konzol</t>
  </si>
  <si>
    <t>Montáž vykurovacieho telesa panelového dvojradového výšky 600 mm/ dĺžky 700-900 mm, vr. D+M konzol</t>
  </si>
  <si>
    <t>Montáž vykurovacieho telesa panelového dvojradového výšky 600 mm/ dĺžky 1000-1200 mm, vr. D+M konzol</t>
  </si>
  <si>
    <t>Montáž vykurovacieho telesa panelového dvojradového výšky 600 mm/ dĺžky 1400-1800 mm, vr. D+M konzol</t>
  </si>
  <si>
    <t>Vykurovacie telesá panelové, tlaková skúška telesa vodou  dvojradového vr. hydraulického vyregulovania vykurovacieho systému</t>
  </si>
  <si>
    <t>Vykurovacie telesá panelové, tlaková skúška telesa vodou jednoradového</t>
  </si>
  <si>
    <t>Izolačná PE trubica TUBOLIT DG 18x9 mm (d potrubia x hr. izolácie), nadrezaná</t>
  </si>
  <si>
    <t>Izolačná PE trubica TUBOLIT DG 20x9 mm (d potrubia x hr. izolácie), nadrezaná</t>
  </si>
  <si>
    <t>Izolačná PE trubica TUBOLIT DG 28x9 mm (d potrubia x hr. izolácie), nadrezaná</t>
  </si>
  <si>
    <t>Izolačná PE trubica TUBOLIT DG 42x9 mm (d potrubia x hr. izolácie), nadrezaná</t>
  </si>
  <si>
    <t>Čerpadlo obehové napr. GRUNDFOS ALPHA1 25-60 130 al. ekvivalent</t>
  </si>
  <si>
    <t>Potrubie z rúrok závitových zosilnených nízkotlakových DN 32, vr. prierazov, úprav po prierazoch, D+M závesného systému a konzol</t>
  </si>
  <si>
    <t>Potrubie z rúr Pex-Al-Pex DN 26,0x3,0 mm v tyčiach, vr. prierazov, úprav po prierazoch, D+M závesného systému a konzol</t>
  </si>
  <si>
    <t>Potrubie z rúr Pex-Al-PeX DN 16,0x2,0 mm v tyčiach, vr. prierazov, úprav po prierazoch, D+M závesného systému a konzol</t>
  </si>
  <si>
    <t>Potrubie z rúr Pex-Al-Pex  DN 20,0x3,0 mm v tyčiach, vr. prierazov, úprav po prierazoch, D+M závesného systému a konzol</t>
  </si>
  <si>
    <t>Potrubie z rúr Pex-Al-Pex DN 40,0x3,5 mm v tyčiach, vr. prierazov, úprav po prierazoch, D+M závesného systému a konzol</t>
  </si>
  <si>
    <t>Termostatická hlavica kvapalinová, Clip-Clap, rozsah regulácie + 6,5 až +28°C, plast</t>
  </si>
  <si>
    <t>Guľový ventil 1 1/4”, páčka červená-chróm</t>
  </si>
  <si>
    <t>Spätná klapka 5/4" FF, Kv 21,00, niklovaná mosadz</t>
  </si>
  <si>
    <t>Filter závitový nerez, 5/4", dĺ. 105 mm, nerez oceľ ASTM A351 CF8M, nerez oceľ AISI 316</t>
  </si>
  <si>
    <t>Ventil zmiešavací trojcestný 1", Kv 8, PN 10, mosadz</t>
  </si>
  <si>
    <t>Servopohon ku zmiešavacím ventilom MIX a kotlovým zostavám IVAR, 230 V, krútiaci moment 5 Nm</t>
  </si>
  <si>
    <t>Teplomer axiálny d 100 mm, pripojenie 1/2" zadné s jímkou dĺžky 100 mm, rozsah 0-120 °C</t>
  </si>
  <si>
    <t>Teleso vykurovacie doskové jednoradové oceľové 11 VKP 600x500, pripojenie pravé spodné, závit 6xG 1/2" vnutorný, napr. KORAD al. ekvivalent</t>
  </si>
  <si>
    <t>Teleso vykurovacie doskové dvojradové oceľové 22VKP, 600x600x100 mm, pripojenie pravé spodné, závit 6xG 1/2" vnútorný, napr. KORAD al. ekvivalent</t>
  </si>
  <si>
    <t>Teleso vykurovacie doskové dvojradové oceľové 22VKP, 600x900x100 mm, pripojenie pravé spodné, závit 6xG 1/2" vnútorný, napr. KORAD al. ekvivalent</t>
  </si>
  <si>
    <t>Teleso vykurovacie doskové dvojradové oceľové 21VKP, vxlxhĺ 600x1200x100 mm, pripojenie pravé spodné, závit 6xG 1/2" vnútorný, napr. KORAD al. ekvivalent</t>
  </si>
  <si>
    <t>Teleso vykurovacie doskové dvojradové oceľové 22VKP, 600x1600x100 mm, pripojenie pravé spodné, závit 6xG 1/2" vnútorný, napr. KORAD al. ekvivalent</t>
  </si>
  <si>
    <t>Teleso vykurovacie doskové dvojradové oceľové RADIK VK 22, vxlxhĺ 600x1700x100 mm, pripojenie pravé spodné, závit 6xG 1/2" vnútorný, napr. KORAD al. ekvivalent</t>
  </si>
  <si>
    <t>Teleso vykurovacie doskové dvojradové oceľové 22VKP, 600x1800x100 mm, pripojenie pravé spodné, závit 6xG 1/2" vnútorný, napr. KORAD al. ekvivalent</t>
  </si>
  <si>
    <t>Izolačná PE trubica 20x13 mm (d potrubia x hr. izolácie), nadrezaná</t>
  </si>
  <si>
    <t>Elektrický prietokový ohrievač vody s elektronickým spínaním a tlakovou prevádzkou, IP 45, 20 A, 4,5 kW  napr. HAKL MK 145, alt. ekvivalent</t>
  </si>
  <si>
    <t xml:space="preserve">Kábel inštalačný 2x0,8+6x0,3mm, drôt AL tienenie BIELY </t>
  </si>
  <si>
    <t xml:space="preserve">Trubka pevná UPRM 20, PVC 20mm </t>
  </si>
  <si>
    <t xml:space="preserve">Príchytka CL32-GR UPRM CF 32 </t>
  </si>
  <si>
    <t>Duálny digitálny PIR snímač DM50</t>
  </si>
  <si>
    <t>Trubka pevná UPRM 20, PVC 20mm</t>
  </si>
  <si>
    <t>Príchytka CL32-GR UPRM CF 32</t>
  </si>
  <si>
    <t>Žľab kovový drôtený 200x100 s povrchovou úpravou - galvanický zinok</t>
  </si>
  <si>
    <t>Krabica inštalačná pod omietku 72x42 mm</t>
  </si>
  <si>
    <t>Odbočná krabica na povrch vhodná do vlhkých priestorov , 85x85x40, IP55</t>
  </si>
  <si>
    <t>Svorkovnica krabicová WAGO (3x1-2,5mm2 )</t>
  </si>
  <si>
    <t xml:space="preserve">TYP F - nahradené svietidlom TYP "C" </t>
  </si>
  <si>
    <t>Murivo výplňové z tvárnic pre nosné a nenosné obvodové a vnútorné steny,  (300x249x599) pero + drážka a úchopová kapsa</t>
  </si>
  <si>
    <t>Nenosný pórobetónový preklad šírky 100 mm, výšky 249 mm, dĺžky 1250 mm</t>
  </si>
  <si>
    <t>Nenosný pórobetónový preklad šírky 150 mm, výšky 249 mm, dĺžky 1250 mm</t>
  </si>
  <si>
    <t>Zamurovanie otvorov hr.100 mm plochy do 4 m2 pórobetónovými tvárnicami (100x599x249)</t>
  </si>
  <si>
    <t>Zamurovanie otvorov hr.150 mm plochy nad 1 do 4 m2 pórobetónovými tvárnicami (150x599x249)</t>
  </si>
  <si>
    <t>Zamurovanie otvorov hr.450 mm plochy do 4 m2 pórobetónovými tvárnicami (450x499x249)</t>
  </si>
  <si>
    <t>Priečky z pórobetónových tvárnic hr. 100 mm  P2-500 hladké, na MVC a maltu (100x249x599)</t>
  </si>
  <si>
    <t>Priečky z pórobetónových tvárníc hr. 150 mm P2-500  hladké, na MVC a maltu (150x249x599)</t>
  </si>
  <si>
    <t xml:space="preserve">Samonivelizačná cementová hmota s obsahom výstužných vlákien, hr. 20 mm </t>
  </si>
  <si>
    <t>Samonivelizačná cementová hmota s obsahom výstužných vlákien, hr. 30 mm</t>
  </si>
  <si>
    <t xml:space="preserve">Samonivelizačná cementová stierka hr. 3 mm, trieda pevnosti C 20, zrnitosť 0,7 mm </t>
  </si>
  <si>
    <t>Sadrokartónová inštalačná predstena (impregrovaná doska), jednoduché opláštenie, doska hr. 12,5 mm, zelená farba, súčiniteľ tepelnej vodivosti 0,21 W/mK</t>
  </si>
  <si>
    <t>SDK podhľad, závesná dvojvrstvová komštrukcia, dosky hr. 12,5 mm</t>
  </si>
  <si>
    <t xml:space="preserve">Dlažba matná mrazuvzdorná 600x300 mm, trieda oderu : 4 </t>
  </si>
  <si>
    <t>Heterogénna vinylová podlaha, hr. 2 mm, nášlapná vrstva - 0,7 mm, záťažová trieda - (34 - 43);  šedá + tmavošedý odtieň</t>
  </si>
  <si>
    <t>Montáž dverového krídla otočného jednokrídlového poldrážkového, do zárubne,vetracia mriežka v hornej a dolnej časti, vrátane kovania a zámku</t>
  </si>
  <si>
    <t>Dvere vnútorné jednokrídlové 800x2100 mm, plné biele, vrátane kovania a bezp.zámku " ozn.D3,D4 "  špecifikácia vykr.č.A11 + vetracia mriežka v hornej a dolnej časti</t>
  </si>
  <si>
    <t>KRYCÍ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</si>
</sst>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8"/>
      <color rgb="FF000000"/>
      <name val="Arial CE"/>
    </font>
    <font>
      <sz val="10"/>
      <color rgb="FF3366FF"/>
      <name val="Arial CE"/>
    </font>
    <font>
      <sz val="10"/>
      <color rgb="FF464646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9"/>
      <color theme="3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39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27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20" fillId="4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166" fontId="1" fillId="0" borderId="20" xfId="0" applyNumberFormat="1" applyFont="1" applyBorder="1" applyAlignment="1">
      <alignment vertical="center"/>
    </xf>
    <xf numFmtId="4" fontId="1" fillId="0" borderId="21" xfId="0" applyNumberFormat="1" applyFont="1" applyBorder="1" applyAlignment="1">
      <alignment vertical="center"/>
    </xf>
    <xf numFmtId="0" fontId="0" fillId="0" borderId="0" xfId="0" applyProtection="1"/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4" borderId="0" xfId="0" applyFont="1" applyFill="1" applyAlignment="1">
      <alignment horizontal="left" vertical="center"/>
    </xf>
    <xf numFmtId="4" fontId="22" fillId="4" borderId="0" xfId="0" applyNumberFormat="1" applyFont="1" applyFill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2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167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0" borderId="14" xfId="0" applyFont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36" fillId="0" borderId="19" xfId="0" applyFont="1" applyBorder="1" applyAlignment="1">
      <alignment horizontal="left" vertical="center"/>
    </xf>
    <xf numFmtId="0" fontId="36" fillId="0" borderId="20" xfId="0" applyFont="1" applyBorder="1" applyAlignment="1">
      <alignment horizontal="center"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  <xf numFmtId="0" fontId="21" fillId="0" borderId="19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/>
    </xf>
    <xf numFmtId="167" fontId="38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/>
    </xf>
    <xf numFmtId="49" fontId="40" fillId="0" borderId="0" xfId="0" applyNumberFormat="1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3" xfId="0" applyFont="1" applyFill="1" applyBorder="1" applyAlignment="1">
      <alignment vertical="center"/>
    </xf>
    <xf numFmtId="0" fontId="36" fillId="0" borderId="14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vertical="center"/>
    </xf>
    <xf numFmtId="166" fontId="21" fillId="0" borderId="15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3" xfId="0" applyFont="1" applyFill="1" applyBorder="1" applyAlignment="1">
      <alignment vertical="center"/>
    </xf>
    <xf numFmtId="0" fontId="21" fillId="0" borderId="14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0" fontId="36" fillId="0" borderId="22" xfId="0" applyFont="1" applyFill="1" applyBorder="1" applyAlignment="1" applyProtection="1">
      <alignment horizontal="left" vertical="center" wrapText="1"/>
      <protection locked="0"/>
    </xf>
    <xf numFmtId="0" fontId="20" fillId="0" borderId="22" xfId="0" applyFont="1" applyFill="1" applyBorder="1" applyAlignment="1" applyProtection="1">
      <alignment horizontal="left" vertical="center" wrapText="1"/>
      <protection locked="0"/>
    </xf>
    <xf numFmtId="167" fontId="20" fillId="0" borderId="22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20" fillId="0" borderId="22" xfId="0" applyFont="1" applyFill="1" applyBorder="1" applyAlignment="1" applyProtection="1">
      <alignment horizontal="center" vertical="center" wrapText="1"/>
      <protection locked="0"/>
    </xf>
    <xf numFmtId="0" fontId="36" fillId="0" borderId="22" xfId="0" applyFont="1" applyFill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Fill="1" applyBorder="1" applyAlignment="1" applyProtection="1">
      <alignment vertical="center"/>
      <protection locked="0"/>
    </xf>
    <xf numFmtId="0" fontId="43" fillId="0" borderId="22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horizontal="right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</cellXfs>
  <cellStyles count="3">
    <cellStyle name="Hypertextové prepojenie" xfId="1" builtinId="8"/>
    <cellStyle name="Hypertextové prepojenie 2" xfId="2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5"/>
  <sheetViews>
    <sheetView showGridLines="0" topLeftCell="B73" workbookViewId="0">
      <selection activeCell="AG20" sqref="AG2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36" t="s">
        <v>5</v>
      </c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7</v>
      </c>
    </row>
    <row r="4" spans="1:74" s="1" customFormat="1" ht="24.95" customHeight="1">
      <c r="B4" s="20"/>
      <c r="D4" s="21" t="s">
        <v>1805</v>
      </c>
      <c r="AR4" s="20"/>
      <c r="AS4" s="22" t="s">
        <v>8</v>
      </c>
      <c r="BS4" s="17" t="s">
        <v>6</v>
      </c>
    </row>
    <row r="5" spans="1:74" s="1" customFormat="1" ht="12" customHeight="1">
      <c r="B5" s="20"/>
      <c r="D5" s="23" t="s">
        <v>9</v>
      </c>
      <c r="K5" s="245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R5" s="20"/>
      <c r="BS5" s="17" t="s">
        <v>6</v>
      </c>
    </row>
    <row r="6" spans="1:74" s="1" customFormat="1" ht="36.950000000000003" customHeight="1">
      <c r="B6" s="20"/>
      <c r="D6" s="25" t="s">
        <v>10</v>
      </c>
      <c r="K6" s="246" t="s">
        <v>11</v>
      </c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R6" s="20"/>
      <c r="BS6" s="17" t="s">
        <v>6</v>
      </c>
    </row>
    <row r="7" spans="1:74" s="1" customFormat="1" ht="12" customHeight="1">
      <c r="B7" s="20"/>
      <c r="D7" s="26" t="s">
        <v>12</v>
      </c>
      <c r="K7" s="24" t="s">
        <v>1</v>
      </c>
      <c r="AK7" s="26" t="s">
        <v>13</v>
      </c>
      <c r="AN7" s="24" t="s">
        <v>1</v>
      </c>
      <c r="AR7" s="20"/>
      <c r="BS7" s="17" t="s">
        <v>6</v>
      </c>
    </row>
    <row r="8" spans="1:74" s="1" customFormat="1" ht="12" customHeight="1">
      <c r="B8" s="20"/>
      <c r="D8" s="26" t="s">
        <v>14</v>
      </c>
      <c r="K8" s="24" t="s">
        <v>15</v>
      </c>
      <c r="AK8" s="26" t="s">
        <v>16</v>
      </c>
      <c r="AN8" s="213"/>
      <c r="AR8" s="20"/>
      <c r="BS8" s="17" t="s">
        <v>6</v>
      </c>
    </row>
    <row r="9" spans="1:74" s="1" customFormat="1" ht="14.45" customHeight="1">
      <c r="B9" s="20"/>
      <c r="AR9" s="20"/>
      <c r="BS9" s="17" t="s">
        <v>6</v>
      </c>
    </row>
    <row r="10" spans="1:74" s="1" customFormat="1" ht="12" customHeight="1">
      <c r="B10" s="20"/>
      <c r="D10" s="26" t="s">
        <v>17</v>
      </c>
      <c r="AK10" s="26" t="s">
        <v>18</v>
      </c>
      <c r="AN10" s="24" t="s">
        <v>1</v>
      </c>
      <c r="AR10" s="20"/>
      <c r="BS10" s="17" t="s">
        <v>6</v>
      </c>
    </row>
    <row r="11" spans="1:74" s="1" customFormat="1" ht="18.399999999999999" customHeight="1">
      <c r="B11" s="20"/>
      <c r="E11" s="24" t="s">
        <v>19</v>
      </c>
      <c r="AK11" s="26" t="s">
        <v>20</v>
      </c>
      <c r="AN11" s="24" t="s">
        <v>1</v>
      </c>
      <c r="AR11" s="20"/>
      <c r="BS11" s="17" t="s">
        <v>6</v>
      </c>
    </row>
    <row r="12" spans="1:74" s="1" customFormat="1" ht="6.95" customHeight="1">
      <c r="B12" s="20"/>
      <c r="AR12" s="20"/>
      <c r="BS12" s="17" t="s">
        <v>6</v>
      </c>
    </row>
    <row r="13" spans="1:74" s="1" customFormat="1" ht="12" customHeight="1">
      <c r="B13" s="20"/>
      <c r="D13" s="26" t="s">
        <v>21</v>
      </c>
      <c r="AK13" s="26" t="s">
        <v>18</v>
      </c>
      <c r="AN13" s="24" t="s">
        <v>1</v>
      </c>
      <c r="AR13" s="20"/>
      <c r="BS13" s="17" t="s">
        <v>6</v>
      </c>
    </row>
    <row r="14" spans="1:74" ht="12.75">
      <c r="B14" s="20"/>
      <c r="E14" s="24" t="s">
        <v>22</v>
      </c>
      <c r="AK14" s="26" t="s">
        <v>20</v>
      </c>
      <c r="AN14" s="24" t="s">
        <v>1</v>
      </c>
      <c r="AR14" s="20"/>
      <c r="BS14" s="17" t="s">
        <v>6</v>
      </c>
    </row>
    <row r="15" spans="1:74" s="1" customFormat="1" ht="6.95" customHeight="1">
      <c r="B15" s="20"/>
      <c r="AR15" s="20"/>
      <c r="BS15" s="17" t="s">
        <v>3</v>
      </c>
    </row>
    <row r="16" spans="1:74" s="1" customFormat="1" ht="12" customHeight="1">
      <c r="B16" s="20"/>
      <c r="D16" s="26" t="s">
        <v>23</v>
      </c>
      <c r="AK16" s="26" t="s">
        <v>18</v>
      </c>
      <c r="AN16" s="24" t="s">
        <v>1</v>
      </c>
      <c r="AR16" s="20"/>
      <c r="BS16" s="17" t="s">
        <v>3</v>
      </c>
    </row>
    <row r="17" spans="1:71" s="1" customFormat="1" ht="18.399999999999999" customHeight="1">
      <c r="B17" s="20"/>
      <c r="E17" s="24" t="s">
        <v>24</v>
      </c>
      <c r="AK17" s="26" t="s">
        <v>20</v>
      </c>
      <c r="AN17" s="24" t="s">
        <v>1</v>
      </c>
      <c r="AR17" s="20"/>
      <c r="BS17" s="17" t="s">
        <v>25</v>
      </c>
    </row>
    <row r="18" spans="1:71" s="1" customFormat="1" ht="6.95" customHeight="1">
      <c r="B18" s="20"/>
      <c r="AR18" s="20"/>
      <c r="BS18" s="17" t="s">
        <v>26</v>
      </c>
    </row>
    <row r="19" spans="1:71" s="1" customFormat="1" ht="12" customHeight="1">
      <c r="B19" s="20"/>
      <c r="D19" s="26" t="s">
        <v>27</v>
      </c>
      <c r="AK19" s="26" t="s">
        <v>18</v>
      </c>
      <c r="AN19" s="24" t="s">
        <v>1</v>
      </c>
      <c r="AR19" s="20"/>
      <c r="BS19" s="17" t="s">
        <v>26</v>
      </c>
    </row>
    <row r="20" spans="1:71" s="1" customFormat="1" ht="18.399999999999999" customHeight="1">
      <c r="B20" s="20"/>
      <c r="E20" s="24" t="s">
        <v>22</v>
      </c>
      <c r="AK20" s="26" t="s">
        <v>20</v>
      </c>
      <c r="AN20" s="24" t="s">
        <v>1</v>
      </c>
      <c r="AR20" s="20"/>
      <c r="BS20" s="17" t="s">
        <v>25</v>
      </c>
    </row>
    <row r="21" spans="1:71" s="1" customFormat="1" ht="6.95" customHeight="1">
      <c r="B21" s="20"/>
      <c r="AR21" s="20"/>
    </row>
    <row r="22" spans="1:71" s="1" customFormat="1" ht="12" customHeight="1">
      <c r="B22" s="20"/>
      <c r="D22" s="26" t="s">
        <v>28</v>
      </c>
      <c r="AR22" s="20"/>
    </row>
    <row r="23" spans="1:71" s="1" customFormat="1" ht="16.5" customHeight="1">
      <c r="B23" s="20"/>
      <c r="E23" s="247" t="s">
        <v>1</v>
      </c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R23" s="20"/>
    </row>
    <row r="24" spans="1:71" s="1" customFormat="1" ht="6.95" customHeight="1">
      <c r="B24" s="20"/>
      <c r="AR24" s="20"/>
    </row>
    <row r="25" spans="1:71" s="1" customFormat="1" ht="6.95" customHeight="1">
      <c r="B25" s="20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20"/>
    </row>
    <row r="26" spans="1:71" s="2" customFormat="1" ht="25.9" customHeight="1">
      <c r="A26" s="29"/>
      <c r="B26" s="30"/>
      <c r="C26" s="29"/>
      <c r="D26" s="31" t="s">
        <v>29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48"/>
      <c r="AL26" s="249"/>
      <c r="AM26" s="249"/>
      <c r="AN26" s="249"/>
      <c r="AO26" s="249"/>
      <c r="AP26" s="29"/>
      <c r="AQ26" s="29"/>
      <c r="AR26" s="30"/>
      <c r="BE26" s="29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9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50" t="s">
        <v>30</v>
      </c>
      <c r="M28" s="250"/>
      <c r="N28" s="250"/>
      <c r="O28" s="250"/>
      <c r="P28" s="250"/>
      <c r="Q28" s="29"/>
      <c r="R28" s="29"/>
      <c r="S28" s="29"/>
      <c r="T28" s="29"/>
      <c r="U28" s="29"/>
      <c r="V28" s="29"/>
      <c r="W28" s="250" t="s">
        <v>31</v>
      </c>
      <c r="X28" s="250"/>
      <c r="Y28" s="250"/>
      <c r="Z28" s="250"/>
      <c r="AA28" s="250"/>
      <c r="AB28" s="250"/>
      <c r="AC28" s="250"/>
      <c r="AD28" s="250"/>
      <c r="AE28" s="250"/>
      <c r="AF28" s="29"/>
      <c r="AG28" s="29"/>
      <c r="AH28" s="29"/>
      <c r="AI28" s="29"/>
      <c r="AJ28" s="29"/>
      <c r="AK28" s="250" t="s">
        <v>32</v>
      </c>
      <c r="AL28" s="250"/>
      <c r="AM28" s="250"/>
      <c r="AN28" s="250"/>
      <c r="AO28" s="250"/>
      <c r="AP28" s="29"/>
      <c r="AQ28" s="29"/>
      <c r="AR28" s="30"/>
      <c r="BE28" s="29"/>
    </row>
    <row r="29" spans="1:71" s="3" customFormat="1" ht="14.45" customHeight="1">
      <c r="B29" s="34"/>
      <c r="D29" s="26" t="s">
        <v>33</v>
      </c>
      <c r="F29" s="26" t="s">
        <v>34</v>
      </c>
      <c r="L29" s="238"/>
      <c r="M29" s="239"/>
      <c r="N29" s="239"/>
      <c r="O29" s="239"/>
      <c r="P29" s="239"/>
      <c r="W29" s="240"/>
      <c r="X29" s="239"/>
      <c r="Y29" s="239"/>
      <c r="Z29" s="239"/>
      <c r="AA29" s="239"/>
      <c r="AB29" s="239"/>
      <c r="AC29" s="239"/>
      <c r="AD29" s="239"/>
      <c r="AE29" s="239"/>
      <c r="AK29" s="240"/>
      <c r="AL29" s="239"/>
      <c r="AM29" s="239"/>
      <c r="AN29" s="239"/>
      <c r="AO29" s="239"/>
      <c r="AR29" s="34"/>
    </row>
    <row r="30" spans="1:71" s="3" customFormat="1" ht="14.45" customHeight="1">
      <c r="B30" s="34"/>
      <c r="F30" s="26" t="s">
        <v>35</v>
      </c>
      <c r="L30" s="238"/>
      <c r="M30" s="239"/>
      <c r="N30" s="239"/>
      <c r="O30" s="239"/>
      <c r="P30" s="239"/>
      <c r="W30" s="240"/>
      <c r="X30" s="239"/>
      <c r="Y30" s="239"/>
      <c r="Z30" s="239"/>
      <c r="AA30" s="239"/>
      <c r="AB30" s="239"/>
      <c r="AC30" s="239"/>
      <c r="AD30" s="239"/>
      <c r="AE30" s="239"/>
      <c r="AK30" s="240"/>
      <c r="AL30" s="239"/>
      <c r="AM30" s="239"/>
      <c r="AN30" s="239"/>
      <c r="AO30" s="239"/>
      <c r="AR30" s="34"/>
    </row>
    <row r="31" spans="1:71" s="3" customFormat="1" ht="14.45" hidden="1" customHeight="1">
      <c r="B31" s="34"/>
      <c r="F31" s="26" t="s">
        <v>36</v>
      </c>
      <c r="L31" s="238">
        <v>0.2</v>
      </c>
      <c r="M31" s="239"/>
      <c r="N31" s="239"/>
      <c r="O31" s="239"/>
      <c r="P31" s="239"/>
      <c r="W31" s="240">
        <f>ROUND(BB94, 2)</f>
        <v>0</v>
      </c>
      <c r="X31" s="239"/>
      <c r="Y31" s="239"/>
      <c r="Z31" s="239"/>
      <c r="AA31" s="239"/>
      <c r="AB31" s="239"/>
      <c r="AC31" s="239"/>
      <c r="AD31" s="239"/>
      <c r="AE31" s="239"/>
      <c r="AK31" s="240">
        <v>0</v>
      </c>
      <c r="AL31" s="239"/>
      <c r="AM31" s="239"/>
      <c r="AN31" s="239"/>
      <c r="AO31" s="239"/>
      <c r="AR31" s="34"/>
    </row>
    <row r="32" spans="1:71" s="3" customFormat="1" ht="14.45" hidden="1" customHeight="1">
      <c r="B32" s="34"/>
      <c r="F32" s="26" t="s">
        <v>37</v>
      </c>
      <c r="L32" s="238">
        <v>0.2</v>
      </c>
      <c r="M32" s="239"/>
      <c r="N32" s="239"/>
      <c r="O32" s="239"/>
      <c r="P32" s="239"/>
      <c r="W32" s="240">
        <f>ROUND(BC94, 2)</f>
        <v>0</v>
      </c>
      <c r="X32" s="239"/>
      <c r="Y32" s="239"/>
      <c r="Z32" s="239"/>
      <c r="AA32" s="239"/>
      <c r="AB32" s="239"/>
      <c r="AC32" s="239"/>
      <c r="AD32" s="239"/>
      <c r="AE32" s="239"/>
      <c r="AK32" s="240">
        <v>0</v>
      </c>
      <c r="AL32" s="239"/>
      <c r="AM32" s="239"/>
      <c r="AN32" s="239"/>
      <c r="AO32" s="239"/>
      <c r="AR32" s="34"/>
    </row>
    <row r="33" spans="1:57" s="3" customFormat="1" ht="14.45" hidden="1" customHeight="1">
      <c r="B33" s="34"/>
      <c r="F33" s="26" t="s">
        <v>38</v>
      </c>
      <c r="L33" s="238">
        <v>0</v>
      </c>
      <c r="M33" s="239"/>
      <c r="N33" s="239"/>
      <c r="O33" s="239"/>
      <c r="P33" s="239"/>
      <c r="W33" s="240">
        <f>ROUND(BD94, 2)</f>
        <v>0</v>
      </c>
      <c r="X33" s="239"/>
      <c r="Y33" s="239"/>
      <c r="Z33" s="239"/>
      <c r="AA33" s="239"/>
      <c r="AB33" s="239"/>
      <c r="AC33" s="239"/>
      <c r="AD33" s="239"/>
      <c r="AE33" s="239"/>
      <c r="AK33" s="240">
        <v>0</v>
      </c>
      <c r="AL33" s="239"/>
      <c r="AM33" s="239"/>
      <c r="AN33" s="239"/>
      <c r="AO33" s="239"/>
      <c r="AR33" s="34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9"/>
    </row>
    <row r="35" spans="1:57" s="2" customFormat="1" ht="25.9" customHeight="1">
      <c r="A35" s="29"/>
      <c r="B35" s="30"/>
      <c r="C35" s="35"/>
      <c r="D35" s="36" t="s">
        <v>39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40</v>
      </c>
      <c r="U35" s="37"/>
      <c r="V35" s="37"/>
      <c r="W35" s="37"/>
      <c r="X35" s="244" t="s">
        <v>41</v>
      </c>
      <c r="Y35" s="242"/>
      <c r="Z35" s="242"/>
      <c r="AA35" s="242"/>
      <c r="AB35" s="242"/>
      <c r="AC35" s="37"/>
      <c r="AD35" s="37"/>
      <c r="AE35" s="37"/>
      <c r="AF35" s="37"/>
      <c r="AG35" s="37"/>
      <c r="AH35" s="37"/>
      <c r="AI35" s="37"/>
      <c r="AJ35" s="37"/>
      <c r="AK35" s="241"/>
      <c r="AL35" s="242"/>
      <c r="AM35" s="242"/>
      <c r="AN35" s="242"/>
      <c r="AO35" s="243"/>
      <c r="AP35" s="35"/>
      <c r="AQ35" s="35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39"/>
      <c r="D49" s="40" t="s">
        <v>42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43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2.75">
      <c r="A60" s="29"/>
      <c r="B60" s="30"/>
      <c r="C60" s="29"/>
      <c r="D60" s="42" t="s">
        <v>44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45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44</v>
      </c>
      <c r="AI60" s="32"/>
      <c r="AJ60" s="32"/>
      <c r="AK60" s="32"/>
      <c r="AL60" s="32"/>
      <c r="AM60" s="42" t="s">
        <v>45</v>
      </c>
      <c r="AN60" s="32"/>
      <c r="AO60" s="32"/>
      <c r="AP60" s="29"/>
      <c r="AQ60" s="29"/>
      <c r="AR60" s="30"/>
      <c r="BE60" s="29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2.75">
      <c r="A64" s="29"/>
      <c r="B64" s="30"/>
      <c r="C64" s="29"/>
      <c r="D64" s="40" t="s">
        <v>46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47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2.75">
      <c r="A75" s="29"/>
      <c r="B75" s="30"/>
      <c r="C75" s="29"/>
      <c r="D75" s="42" t="s">
        <v>44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45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44</v>
      </c>
      <c r="AI75" s="32"/>
      <c r="AJ75" s="32"/>
      <c r="AK75" s="32"/>
      <c r="AL75" s="32"/>
      <c r="AM75" s="42" t="s">
        <v>45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4.95" customHeight="1">
      <c r="A82" s="29"/>
      <c r="B82" s="30"/>
      <c r="C82" s="21" t="s">
        <v>48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6" t="s">
        <v>9</v>
      </c>
      <c r="AR84" s="48"/>
    </row>
    <row r="85" spans="1:91" s="5" customFormat="1" ht="36.950000000000003" customHeight="1">
      <c r="B85" s="49"/>
      <c r="C85" s="50" t="s">
        <v>10</v>
      </c>
      <c r="L85" s="266" t="str">
        <f>K6</f>
        <v>OÚ Skalica, klientske centrum – stavebné úpravy</v>
      </c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I85" s="267"/>
      <c r="AJ85" s="267"/>
      <c r="AK85" s="267"/>
      <c r="AL85" s="267"/>
      <c r="AM85" s="267"/>
      <c r="AN85" s="267"/>
      <c r="AO85" s="267"/>
      <c r="AR85" s="49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6" t="s">
        <v>14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>Dom zdravia, Štefánikova 2157/20, Skalica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6" t="s">
        <v>16</v>
      </c>
      <c r="AJ87" s="29"/>
      <c r="AK87" s="29"/>
      <c r="AL87" s="29"/>
      <c r="AM87" s="268" t="str">
        <f>IF(AN8= "","",AN8)</f>
        <v/>
      </c>
      <c r="AN87" s="268"/>
      <c r="AO87" s="29"/>
      <c r="AP87" s="29"/>
      <c r="AQ87" s="29"/>
      <c r="AR87" s="30"/>
      <c r="BE87" s="29"/>
    </row>
    <row r="88" spans="1:91" s="2" customFormat="1" ht="16.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6" t="s">
        <v>17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Ministerstvo vnútra SR, Pribinova 2157/20, Skalica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6" t="s">
        <v>23</v>
      </c>
      <c r="AJ89" s="29"/>
      <c r="AK89" s="29"/>
      <c r="AL89" s="29"/>
      <c r="AM89" s="269" t="str">
        <f>IF(E17="","",E17)</f>
        <v xml:space="preserve">Modulor Bratislava, s.r.o.    </v>
      </c>
      <c r="AN89" s="270"/>
      <c r="AO89" s="270"/>
      <c r="AP89" s="270"/>
      <c r="AQ89" s="29"/>
      <c r="AR89" s="30"/>
      <c r="AS89" s="271" t="s">
        <v>49</v>
      </c>
      <c r="AT89" s="272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25.5" customHeight="1">
      <c r="A90" s="29"/>
      <c r="B90" s="30"/>
      <c r="C90" s="26" t="s">
        <v>21</v>
      </c>
      <c r="D90" s="29"/>
      <c r="E90" s="29"/>
      <c r="F90" s="29"/>
      <c r="G90" s="29"/>
      <c r="H90" s="29"/>
      <c r="I90" s="29"/>
      <c r="J90" s="29"/>
      <c r="K90" s="29"/>
      <c r="L90" s="4" t="str">
        <f>IF(E14="","",E14)</f>
        <v xml:space="preserve"> </v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6"/>
      <c r="AJ90" s="29"/>
      <c r="AK90" s="29"/>
      <c r="AL90" s="29"/>
      <c r="AM90" s="269" t="str">
        <f>IF(E20="","",E20)</f>
        <v xml:space="preserve"> </v>
      </c>
      <c r="AN90" s="270"/>
      <c r="AO90" s="270"/>
      <c r="AP90" s="270"/>
      <c r="AQ90" s="29"/>
      <c r="AR90" s="30"/>
      <c r="AS90" s="273"/>
      <c r="AT90" s="274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273"/>
      <c r="AT91" s="274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255" t="s">
        <v>50</v>
      </c>
      <c r="D92" s="256"/>
      <c r="E92" s="256"/>
      <c r="F92" s="256"/>
      <c r="G92" s="256"/>
      <c r="H92" s="57"/>
      <c r="I92" s="257" t="s">
        <v>51</v>
      </c>
      <c r="J92" s="256"/>
      <c r="K92" s="256"/>
      <c r="L92" s="256"/>
      <c r="M92" s="256"/>
      <c r="N92" s="256"/>
      <c r="O92" s="256"/>
      <c r="P92" s="256"/>
      <c r="Q92" s="256"/>
      <c r="R92" s="256"/>
      <c r="S92" s="256"/>
      <c r="T92" s="256"/>
      <c r="U92" s="256"/>
      <c r="V92" s="256"/>
      <c r="W92" s="256"/>
      <c r="X92" s="256"/>
      <c r="Y92" s="256"/>
      <c r="Z92" s="256"/>
      <c r="AA92" s="256"/>
      <c r="AB92" s="256"/>
      <c r="AC92" s="256"/>
      <c r="AD92" s="256"/>
      <c r="AE92" s="256"/>
      <c r="AF92" s="256"/>
      <c r="AG92" s="259" t="s">
        <v>52</v>
      </c>
      <c r="AH92" s="256"/>
      <c r="AI92" s="256"/>
      <c r="AJ92" s="256"/>
      <c r="AK92" s="256"/>
      <c r="AL92" s="256"/>
      <c r="AM92" s="256"/>
      <c r="AN92" s="257" t="s">
        <v>53</v>
      </c>
      <c r="AO92" s="256"/>
      <c r="AP92" s="258"/>
      <c r="AQ92" s="58" t="s">
        <v>54</v>
      </c>
      <c r="AR92" s="30"/>
      <c r="AS92" s="59" t="s">
        <v>55</v>
      </c>
      <c r="AT92" s="60" t="s">
        <v>56</v>
      </c>
      <c r="AU92" s="60" t="s">
        <v>57</v>
      </c>
      <c r="AV92" s="60" t="s">
        <v>58</v>
      </c>
      <c r="AW92" s="60" t="s">
        <v>59</v>
      </c>
      <c r="AX92" s="60" t="s">
        <v>60</v>
      </c>
      <c r="AY92" s="60" t="s">
        <v>61</v>
      </c>
      <c r="AZ92" s="60" t="s">
        <v>62</v>
      </c>
      <c r="BA92" s="60" t="s">
        <v>63</v>
      </c>
      <c r="BB92" s="60" t="s">
        <v>64</v>
      </c>
      <c r="BC92" s="60" t="s">
        <v>65</v>
      </c>
      <c r="BD92" s="61" t="s">
        <v>66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450000000000003" customHeight="1">
      <c r="B94" s="65"/>
      <c r="C94" s="66" t="s">
        <v>67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264"/>
      <c r="AH94" s="264"/>
      <c r="AI94" s="264"/>
      <c r="AJ94" s="264"/>
      <c r="AK94" s="264"/>
      <c r="AL94" s="264"/>
      <c r="AM94" s="264"/>
      <c r="AN94" s="265"/>
      <c r="AO94" s="265"/>
      <c r="AP94" s="265"/>
      <c r="AQ94" s="69" t="s">
        <v>1</v>
      </c>
      <c r="AR94" s="65"/>
      <c r="AS94" s="70">
        <f>ROUND(AS95,2)</f>
        <v>0</v>
      </c>
      <c r="AT94" s="71">
        <f t="shared" ref="AT94:AT103" si="0">ROUND(SUM(AV94:AW94),2)</f>
        <v>0</v>
      </c>
      <c r="AU94" s="72">
        <f>ROUND(AU95,5)</f>
        <v>4071.0081799999998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ROUND(AZ95,2)</f>
        <v>0</v>
      </c>
      <c r="BA94" s="71">
        <f>ROUND(BA95,2)</f>
        <v>0</v>
      </c>
      <c r="BB94" s="71">
        <f>ROUND(BB95,2)</f>
        <v>0</v>
      </c>
      <c r="BC94" s="71">
        <f>ROUND(BC95,2)</f>
        <v>0</v>
      </c>
      <c r="BD94" s="73">
        <f>ROUND(BD95,2)</f>
        <v>0</v>
      </c>
      <c r="BS94" s="74" t="s">
        <v>68</v>
      </c>
      <c r="BT94" s="74" t="s">
        <v>69</v>
      </c>
      <c r="BU94" s="75" t="s">
        <v>70</v>
      </c>
      <c r="BV94" s="74" t="s">
        <v>71</v>
      </c>
      <c r="BW94" s="74" t="s">
        <v>4</v>
      </c>
      <c r="BX94" s="74" t="s">
        <v>72</v>
      </c>
      <c r="CL94" s="74" t="s">
        <v>1</v>
      </c>
    </row>
    <row r="95" spans="1:91" s="7" customFormat="1" ht="24.75" customHeight="1">
      <c r="B95" s="76"/>
      <c r="C95" s="77"/>
      <c r="D95" s="262"/>
      <c r="E95" s="262"/>
      <c r="F95" s="262"/>
      <c r="G95" s="262"/>
      <c r="H95" s="262"/>
      <c r="I95" s="78"/>
      <c r="J95" s="262" t="s">
        <v>74</v>
      </c>
      <c r="K95" s="262"/>
      <c r="L95" s="262"/>
      <c r="M95" s="262"/>
      <c r="N95" s="262"/>
      <c r="O95" s="262"/>
      <c r="P95" s="262"/>
      <c r="Q95" s="262"/>
      <c r="R95" s="262"/>
      <c r="S95" s="262"/>
      <c r="T95" s="262"/>
      <c r="U95" s="262"/>
      <c r="V95" s="262"/>
      <c r="W95" s="262"/>
      <c r="X95" s="262"/>
      <c r="Y95" s="262"/>
      <c r="Z95" s="262"/>
      <c r="AA95" s="262"/>
      <c r="AB95" s="262"/>
      <c r="AC95" s="262"/>
      <c r="AD95" s="262"/>
      <c r="AE95" s="262"/>
      <c r="AF95" s="262"/>
      <c r="AG95" s="263"/>
      <c r="AH95" s="261"/>
      <c r="AI95" s="261"/>
      <c r="AJ95" s="261"/>
      <c r="AK95" s="261"/>
      <c r="AL95" s="261"/>
      <c r="AM95" s="261"/>
      <c r="AN95" s="260"/>
      <c r="AO95" s="261"/>
      <c r="AP95" s="261"/>
      <c r="AQ95" s="79" t="s">
        <v>75</v>
      </c>
      <c r="AR95" s="76"/>
      <c r="AS95" s="80">
        <f>ROUND(AS96+SUM(AS97:AS100)+AS103,2)</f>
        <v>0</v>
      </c>
      <c r="AT95" s="81">
        <f t="shared" si="0"/>
        <v>0</v>
      </c>
      <c r="AU95" s="82">
        <f>ROUND(AU96+SUM(AU97:AU100)+AU103,5)</f>
        <v>4071.0081799999998</v>
      </c>
      <c r="AV95" s="81">
        <f>ROUND(AZ95*L29,2)</f>
        <v>0</v>
      </c>
      <c r="AW95" s="81">
        <f>ROUND(BA95*L30,2)</f>
        <v>0</v>
      </c>
      <c r="AX95" s="81">
        <f>ROUND(BB95*L29,2)</f>
        <v>0</v>
      </c>
      <c r="AY95" s="81">
        <f>ROUND(BC95*L30,2)</f>
        <v>0</v>
      </c>
      <c r="AZ95" s="81">
        <f>ROUND(AZ96+SUM(AZ97:AZ100)+AZ103,2)</f>
        <v>0</v>
      </c>
      <c r="BA95" s="81">
        <f>ROUND(BA96+SUM(BA97:BA100)+BA103,2)</f>
        <v>0</v>
      </c>
      <c r="BB95" s="81">
        <f>ROUND(BB96+SUM(BB97:BB100)+BB103,2)</f>
        <v>0</v>
      </c>
      <c r="BC95" s="81">
        <f>ROUND(BC96+SUM(BC97:BC100)+BC103,2)</f>
        <v>0</v>
      </c>
      <c r="BD95" s="83">
        <f>ROUND(BD96+SUM(BD97:BD100)+BD103,2)</f>
        <v>0</v>
      </c>
      <c r="BS95" s="84" t="s">
        <v>68</v>
      </c>
      <c r="BT95" s="84" t="s">
        <v>73</v>
      </c>
      <c r="BU95" s="84" t="s">
        <v>70</v>
      </c>
      <c r="BV95" s="84" t="s">
        <v>71</v>
      </c>
      <c r="BW95" s="84" t="s">
        <v>76</v>
      </c>
      <c r="BX95" s="84" t="s">
        <v>4</v>
      </c>
      <c r="CL95" s="84" t="s">
        <v>1</v>
      </c>
      <c r="CM95" s="84" t="s">
        <v>69</v>
      </c>
    </row>
    <row r="96" spans="1:91" s="4" customFormat="1" ht="27.75" customHeight="1">
      <c r="A96" s="85" t="s">
        <v>77</v>
      </c>
      <c r="B96" s="48"/>
      <c r="C96" s="10"/>
      <c r="D96" s="10"/>
      <c r="E96" s="253" t="s">
        <v>73</v>
      </c>
      <c r="F96" s="253"/>
      <c r="G96" s="253"/>
      <c r="H96" s="253"/>
      <c r="I96" s="253"/>
      <c r="J96" s="10"/>
      <c r="K96" s="253" t="s">
        <v>78</v>
      </c>
      <c r="L96" s="253"/>
      <c r="M96" s="253"/>
      <c r="N96" s="253"/>
      <c r="O96" s="253"/>
      <c r="P96" s="253"/>
      <c r="Q96" s="253"/>
      <c r="R96" s="253"/>
      <c r="S96" s="253"/>
      <c r="T96" s="253"/>
      <c r="U96" s="253"/>
      <c r="V96" s="253"/>
      <c r="W96" s="253"/>
      <c r="X96" s="253"/>
      <c r="Y96" s="253"/>
      <c r="Z96" s="253"/>
      <c r="AA96" s="253"/>
      <c r="AB96" s="253"/>
      <c r="AC96" s="253"/>
      <c r="AD96" s="253"/>
      <c r="AE96" s="253"/>
      <c r="AF96" s="253"/>
      <c r="AG96" s="251"/>
      <c r="AH96" s="252"/>
      <c r="AI96" s="252"/>
      <c r="AJ96" s="252"/>
      <c r="AK96" s="252"/>
      <c r="AL96" s="252"/>
      <c r="AM96" s="252"/>
      <c r="AN96" s="251"/>
      <c r="AO96" s="252"/>
      <c r="AP96" s="252"/>
      <c r="AQ96" s="86" t="s">
        <v>79</v>
      </c>
      <c r="AR96" s="48"/>
      <c r="AS96" s="87">
        <v>0</v>
      </c>
      <c r="AT96" s="88">
        <f t="shared" si="0"/>
        <v>0</v>
      </c>
      <c r="AU96" s="89">
        <f>'1 - Architektonicko - sta...'!P142</f>
        <v>4060.9414124</v>
      </c>
      <c r="AV96" s="88">
        <f>'1 - Architektonicko - sta...'!J37</f>
        <v>0</v>
      </c>
      <c r="AW96" s="88">
        <f>'1 - Architektonicko - sta...'!J38</f>
        <v>0</v>
      </c>
      <c r="AX96" s="88">
        <f>'1 - Architektonicko - sta...'!J39</f>
        <v>0</v>
      </c>
      <c r="AY96" s="88">
        <f>'1 - Architektonicko - sta...'!J40</f>
        <v>0</v>
      </c>
      <c r="AZ96" s="88">
        <f>'1 - Architektonicko - sta...'!F37</f>
        <v>0</v>
      </c>
      <c r="BA96" s="88">
        <f>'1 - Architektonicko - sta...'!F38</f>
        <v>0</v>
      </c>
      <c r="BB96" s="88">
        <f>'1 - Architektonicko - sta...'!F39</f>
        <v>0</v>
      </c>
      <c r="BC96" s="88">
        <f>'1 - Architektonicko - sta...'!F40</f>
        <v>0</v>
      </c>
      <c r="BD96" s="90">
        <f>'1 - Architektonicko - sta...'!F41</f>
        <v>0</v>
      </c>
      <c r="BT96" s="24" t="s">
        <v>80</v>
      </c>
      <c r="BV96" s="24" t="s">
        <v>71</v>
      </c>
      <c r="BW96" s="24" t="s">
        <v>81</v>
      </c>
      <c r="BX96" s="24" t="s">
        <v>76</v>
      </c>
      <c r="CL96" s="24" t="s">
        <v>1</v>
      </c>
    </row>
    <row r="97" spans="1:90" s="4" customFormat="1" ht="27.75" customHeight="1">
      <c r="A97" s="85" t="s">
        <v>77</v>
      </c>
      <c r="B97" s="48"/>
      <c r="C97" s="10"/>
      <c r="D97" s="10"/>
      <c r="E97" s="253" t="s">
        <v>80</v>
      </c>
      <c r="F97" s="253"/>
      <c r="G97" s="253"/>
      <c r="H97" s="253"/>
      <c r="I97" s="253"/>
      <c r="J97" s="10"/>
      <c r="K97" s="253" t="s">
        <v>82</v>
      </c>
      <c r="L97" s="253"/>
      <c r="M97" s="253"/>
      <c r="N97" s="253"/>
      <c r="O97" s="253"/>
      <c r="P97" s="253"/>
      <c r="Q97" s="253"/>
      <c r="R97" s="253"/>
      <c r="S97" s="253"/>
      <c r="T97" s="253"/>
      <c r="U97" s="253"/>
      <c r="V97" s="253"/>
      <c r="W97" s="253"/>
      <c r="X97" s="253"/>
      <c r="Y97" s="253"/>
      <c r="Z97" s="253"/>
      <c r="AA97" s="253"/>
      <c r="AB97" s="253"/>
      <c r="AC97" s="253"/>
      <c r="AD97" s="253"/>
      <c r="AE97" s="253"/>
      <c r="AF97" s="253"/>
      <c r="AG97" s="251"/>
      <c r="AH97" s="252"/>
      <c r="AI97" s="252"/>
      <c r="AJ97" s="252"/>
      <c r="AK97" s="252"/>
      <c r="AL97" s="252"/>
      <c r="AM97" s="252"/>
      <c r="AN97" s="251"/>
      <c r="AO97" s="252"/>
      <c r="AP97" s="252"/>
      <c r="AQ97" s="86" t="s">
        <v>79</v>
      </c>
      <c r="AR97" s="48"/>
      <c r="AS97" s="87">
        <v>0</v>
      </c>
      <c r="AT97" s="88">
        <f t="shared" si="0"/>
        <v>0</v>
      </c>
      <c r="AU97" s="89">
        <f>'2 - Elektroinštalácia - S...'!P150</f>
        <v>0</v>
      </c>
      <c r="AV97" s="88">
        <f>'2 - Elektroinštalácia - S...'!J37</f>
        <v>0</v>
      </c>
      <c r="AW97" s="88">
        <f>'2 - Elektroinštalácia - S...'!J38</f>
        <v>0</v>
      </c>
      <c r="AX97" s="88">
        <f>'2 - Elektroinštalácia - S...'!J39</f>
        <v>0</v>
      </c>
      <c r="AY97" s="88">
        <f>'2 - Elektroinštalácia - S...'!J40</f>
        <v>0</v>
      </c>
      <c r="AZ97" s="88">
        <f>'2 - Elektroinštalácia - S...'!F37</f>
        <v>0</v>
      </c>
      <c r="BA97" s="88">
        <f>'2 - Elektroinštalácia - S...'!F38</f>
        <v>0</v>
      </c>
      <c r="BB97" s="88">
        <f>'2 - Elektroinštalácia - S...'!F39</f>
        <v>0</v>
      </c>
      <c r="BC97" s="88">
        <f>'2 - Elektroinštalácia - S...'!F40</f>
        <v>0</v>
      </c>
      <c r="BD97" s="90">
        <f>'2 - Elektroinštalácia - S...'!F41</f>
        <v>0</v>
      </c>
      <c r="BT97" s="24" t="s">
        <v>80</v>
      </c>
      <c r="BV97" s="24" t="s">
        <v>71</v>
      </c>
      <c r="BW97" s="24" t="s">
        <v>83</v>
      </c>
      <c r="BX97" s="24" t="s">
        <v>76</v>
      </c>
      <c r="CL97" s="24" t="s">
        <v>1</v>
      </c>
    </row>
    <row r="98" spans="1:90" s="4" customFormat="1" ht="27.75" customHeight="1">
      <c r="A98" s="85" t="s">
        <v>77</v>
      </c>
      <c r="B98" s="48"/>
      <c r="C98" s="10"/>
      <c r="D98" s="10"/>
      <c r="E98" s="253" t="s">
        <v>84</v>
      </c>
      <c r="F98" s="253"/>
      <c r="G98" s="253"/>
      <c r="H98" s="253"/>
      <c r="I98" s="253"/>
      <c r="J98" s="10"/>
      <c r="K98" s="253" t="s">
        <v>85</v>
      </c>
      <c r="L98" s="253"/>
      <c r="M98" s="253"/>
      <c r="N98" s="253"/>
      <c r="O98" s="253"/>
      <c r="P98" s="253"/>
      <c r="Q98" s="253"/>
      <c r="R98" s="253"/>
      <c r="S98" s="253"/>
      <c r="T98" s="253"/>
      <c r="U98" s="253"/>
      <c r="V98" s="253"/>
      <c r="W98" s="253"/>
      <c r="X98" s="253"/>
      <c r="Y98" s="253"/>
      <c r="Z98" s="253"/>
      <c r="AA98" s="253"/>
      <c r="AB98" s="253"/>
      <c r="AC98" s="253"/>
      <c r="AD98" s="253"/>
      <c r="AE98" s="253"/>
      <c r="AF98" s="253"/>
      <c r="AG98" s="251"/>
      <c r="AH98" s="252"/>
      <c r="AI98" s="252"/>
      <c r="AJ98" s="252"/>
      <c r="AK98" s="252"/>
      <c r="AL98" s="252"/>
      <c r="AM98" s="252"/>
      <c r="AN98" s="251"/>
      <c r="AO98" s="252"/>
      <c r="AP98" s="252"/>
      <c r="AQ98" s="86" t="s">
        <v>79</v>
      </c>
      <c r="AR98" s="48"/>
      <c r="AS98" s="87">
        <v>0</v>
      </c>
      <c r="AT98" s="88">
        <f t="shared" si="0"/>
        <v>0</v>
      </c>
      <c r="AU98" s="89">
        <f>'3 - Elektroinštalácia - S...'!P127</f>
        <v>0</v>
      </c>
      <c r="AV98" s="88">
        <f>'3 - Elektroinštalácia - S...'!J37</f>
        <v>0</v>
      </c>
      <c r="AW98" s="88">
        <f>'3 - Elektroinštalácia - S...'!J38</f>
        <v>0</v>
      </c>
      <c r="AX98" s="88">
        <f>'3 - Elektroinštalácia - S...'!J39</f>
        <v>0</v>
      </c>
      <c r="AY98" s="88">
        <f>'3 - Elektroinštalácia - S...'!J40</f>
        <v>0</v>
      </c>
      <c r="AZ98" s="88">
        <f>'3 - Elektroinštalácia - S...'!F37</f>
        <v>0</v>
      </c>
      <c r="BA98" s="88">
        <f>'3 - Elektroinštalácia - S...'!F38</f>
        <v>0</v>
      </c>
      <c r="BB98" s="88">
        <f>'3 - Elektroinštalácia - S...'!F39</f>
        <v>0</v>
      </c>
      <c r="BC98" s="88">
        <f>'3 - Elektroinštalácia - S...'!F40</f>
        <v>0</v>
      </c>
      <c r="BD98" s="90">
        <f>'3 - Elektroinštalácia - S...'!F41</f>
        <v>0</v>
      </c>
      <c r="BT98" s="24" t="s">
        <v>80</v>
      </c>
      <c r="BV98" s="24" t="s">
        <v>71</v>
      </c>
      <c r="BW98" s="24" t="s">
        <v>86</v>
      </c>
      <c r="BX98" s="24" t="s">
        <v>76</v>
      </c>
      <c r="CL98" s="24" t="s">
        <v>1</v>
      </c>
    </row>
    <row r="99" spans="1:90" s="4" customFormat="1" ht="27.75" customHeight="1">
      <c r="A99" s="85" t="s">
        <v>77</v>
      </c>
      <c r="B99" s="48"/>
      <c r="C99" s="10"/>
      <c r="D99" s="10"/>
      <c r="E99" s="253" t="s">
        <v>87</v>
      </c>
      <c r="F99" s="253"/>
      <c r="G99" s="253"/>
      <c r="H99" s="253"/>
      <c r="I99" s="253"/>
      <c r="J99" s="10"/>
      <c r="K99" s="253" t="s">
        <v>88</v>
      </c>
      <c r="L99" s="253"/>
      <c r="M99" s="253"/>
      <c r="N99" s="253"/>
      <c r="O99" s="253"/>
      <c r="P99" s="253"/>
      <c r="Q99" s="253"/>
      <c r="R99" s="253"/>
      <c r="S99" s="253"/>
      <c r="T99" s="253"/>
      <c r="U99" s="253"/>
      <c r="V99" s="253"/>
      <c r="W99" s="253"/>
      <c r="X99" s="253"/>
      <c r="Y99" s="253"/>
      <c r="Z99" s="253"/>
      <c r="AA99" s="253"/>
      <c r="AB99" s="253"/>
      <c r="AC99" s="253"/>
      <c r="AD99" s="253"/>
      <c r="AE99" s="253"/>
      <c r="AF99" s="253"/>
      <c r="AG99" s="251"/>
      <c r="AH99" s="252"/>
      <c r="AI99" s="252"/>
      <c r="AJ99" s="252"/>
      <c r="AK99" s="252"/>
      <c r="AL99" s="252"/>
      <c r="AM99" s="252"/>
      <c r="AN99" s="251"/>
      <c r="AO99" s="252"/>
      <c r="AP99" s="252"/>
      <c r="AQ99" s="86" t="s">
        <v>79</v>
      </c>
      <c r="AR99" s="48"/>
      <c r="AS99" s="87">
        <v>0</v>
      </c>
      <c r="AT99" s="88">
        <f t="shared" si="0"/>
        <v>0</v>
      </c>
      <c r="AU99" s="89">
        <f>'4 - Elektroinštalácia - S...'!P127</f>
        <v>0</v>
      </c>
      <c r="AV99" s="88">
        <f>'4 - Elektroinštalácia - S...'!J37</f>
        <v>0</v>
      </c>
      <c r="AW99" s="88">
        <f>'4 - Elektroinštalácia - S...'!J38</f>
        <v>0</v>
      </c>
      <c r="AX99" s="88">
        <f>'4 - Elektroinštalácia - S...'!J39</f>
        <v>0</v>
      </c>
      <c r="AY99" s="88">
        <f>'4 - Elektroinštalácia - S...'!J40</f>
        <v>0</v>
      </c>
      <c r="AZ99" s="88">
        <f>'4 - Elektroinštalácia - S...'!F37</f>
        <v>0</v>
      </c>
      <c r="BA99" s="88">
        <f>'4 - Elektroinštalácia - S...'!F38</f>
        <v>0</v>
      </c>
      <c r="BB99" s="88">
        <f>'4 - Elektroinštalácia - S...'!F39</f>
        <v>0</v>
      </c>
      <c r="BC99" s="88">
        <f>'4 - Elektroinštalácia - S...'!F40</f>
        <v>0</v>
      </c>
      <c r="BD99" s="90">
        <f>'4 - Elektroinštalácia - S...'!F41</f>
        <v>0</v>
      </c>
      <c r="BT99" s="24" t="s">
        <v>80</v>
      </c>
      <c r="BV99" s="24" t="s">
        <v>71</v>
      </c>
      <c r="BW99" s="24" t="s">
        <v>89</v>
      </c>
      <c r="BX99" s="24" t="s">
        <v>76</v>
      </c>
      <c r="CL99" s="24" t="s">
        <v>1</v>
      </c>
    </row>
    <row r="100" spans="1:90" s="4" customFormat="1" ht="27.75" customHeight="1">
      <c r="B100" s="48"/>
      <c r="C100" s="10"/>
      <c r="D100" s="10"/>
      <c r="E100" s="253" t="s">
        <v>90</v>
      </c>
      <c r="F100" s="253"/>
      <c r="G100" s="253"/>
      <c r="H100" s="253"/>
      <c r="I100" s="253"/>
      <c r="J100" s="10"/>
      <c r="K100" s="253" t="s">
        <v>91</v>
      </c>
      <c r="L100" s="253"/>
      <c r="M100" s="253"/>
      <c r="N100" s="253"/>
      <c r="O100" s="253"/>
      <c r="P100" s="253"/>
      <c r="Q100" s="253"/>
      <c r="R100" s="253"/>
      <c r="S100" s="253"/>
      <c r="T100" s="253"/>
      <c r="U100" s="253"/>
      <c r="V100" s="253"/>
      <c r="W100" s="253"/>
      <c r="X100" s="253"/>
      <c r="Y100" s="253"/>
      <c r="Z100" s="253"/>
      <c r="AA100" s="253"/>
      <c r="AB100" s="253"/>
      <c r="AC100" s="253"/>
      <c r="AD100" s="253"/>
      <c r="AE100" s="253"/>
      <c r="AF100" s="253"/>
      <c r="AG100" s="254"/>
      <c r="AH100" s="252"/>
      <c r="AI100" s="252"/>
      <c r="AJ100" s="252"/>
      <c r="AK100" s="252"/>
      <c r="AL100" s="252"/>
      <c r="AM100" s="252"/>
      <c r="AN100" s="251"/>
      <c r="AO100" s="252"/>
      <c r="AP100" s="252"/>
      <c r="AQ100" s="86" t="s">
        <v>79</v>
      </c>
      <c r="AR100" s="48"/>
      <c r="AS100" s="87">
        <f>ROUND(SUM(AS101:AS102),2)</f>
        <v>0</v>
      </c>
      <c r="AT100" s="88">
        <f t="shared" si="0"/>
        <v>0</v>
      </c>
      <c r="AU100" s="89">
        <f>ROUND(SUM(AU101:AU102),5)</f>
        <v>10.06677</v>
      </c>
      <c r="AV100" s="88">
        <f>ROUND(AZ100*L29,2)</f>
        <v>0</v>
      </c>
      <c r="AW100" s="88">
        <f>ROUND(BA100*L30,2)</f>
        <v>0</v>
      </c>
      <c r="AX100" s="88">
        <f>ROUND(BB100*L29,2)</f>
        <v>0</v>
      </c>
      <c r="AY100" s="88">
        <f>ROUND(BC100*L30,2)</f>
        <v>0</v>
      </c>
      <c r="AZ100" s="88">
        <f>ROUND(SUM(AZ101:AZ102),2)</f>
        <v>0</v>
      </c>
      <c r="BA100" s="88">
        <f>ROUND(SUM(BA101:BA102),2)</f>
        <v>0</v>
      </c>
      <c r="BB100" s="88">
        <f>ROUND(SUM(BB101:BB102),2)</f>
        <v>0</v>
      </c>
      <c r="BC100" s="88">
        <f>ROUND(SUM(BC101:BC102),2)</f>
        <v>0</v>
      </c>
      <c r="BD100" s="90">
        <f>ROUND(SUM(BD101:BD102),2)</f>
        <v>0</v>
      </c>
      <c r="BS100" s="24" t="s">
        <v>68</v>
      </c>
      <c r="BT100" s="24" t="s">
        <v>80</v>
      </c>
      <c r="BU100" s="24" t="s">
        <v>70</v>
      </c>
      <c r="BV100" s="24" t="s">
        <v>71</v>
      </c>
      <c r="BW100" s="24" t="s">
        <v>92</v>
      </c>
      <c r="BX100" s="24" t="s">
        <v>76</v>
      </c>
      <c r="CL100" s="24" t="s">
        <v>1</v>
      </c>
    </row>
    <row r="101" spans="1:90" s="4" customFormat="1" ht="27.75" customHeight="1">
      <c r="A101" s="85" t="s">
        <v>77</v>
      </c>
      <c r="B101" s="48"/>
      <c r="C101" s="10"/>
      <c r="D101" s="10"/>
      <c r="E101" s="10"/>
      <c r="F101" s="253" t="s">
        <v>93</v>
      </c>
      <c r="G101" s="253"/>
      <c r="H101" s="253"/>
      <c r="I101" s="253"/>
      <c r="J101" s="253"/>
      <c r="K101" s="10"/>
      <c r="L101" s="253" t="s">
        <v>94</v>
      </c>
      <c r="M101" s="253"/>
      <c r="N101" s="253"/>
      <c r="O101" s="253"/>
      <c r="P101" s="253"/>
      <c r="Q101" s="253"/>
      <c r="R101" s="253"/>
      <c r="S101" s="253"/>
      <c r="T101" s="253"/>
      <c r="U101" s="253"/>
      <c r="V101" s="253"/>
      <c r="W101" s="253"/>
      <c r="X101" s="253"/>
      <c r="Y101" s="253"/>
      <c r="Z101" s="253"/>
      <c r="AA101" s="253"/>
      <c r="AB101" s="253"/>
      <c r="AC101" s="253"/>
      <c r="AD101" s="253"/>
      <c r="AE101" s="253"/>
      <c r="AF101" s="253"/>
      <c r="AG101" s="251"/>
      <c r="AH101" s="252"/>
      <c r="AI101" s="252"/>
      <c r="AJ101" s="252"/>
      <c r="AK101" s="252"/>
      <c r="AL101" s="252"/>
      <c r="AM101" s="252"/>
      <c r="AN101" s="251"/>
      <c r="AO101" s="252"/>
      <c r="AP101" s="252"/>
      <c r="AQ101" s="86" t="s">
        <v>79</v>
      </c>
      <c r="AR101" s="48"/>
      <c r="AS101" s="87">
        <v>0</v>
      </c>
      <c r="AT101" s="88">
        <f t="shared" si="0"/>
        <v>0</v>
      </c>
      <c r="AU101" s="89">
        <f>'Demontaž - Zdravotechnika...'!P134</f>
        <v>3.8657719999999998</v>
      </c>
      <c r="AV101" s="88">
        <f>'Demontaž - Zdravotechnika...'!J39</f>
        <v>0</v>
      </c>
      <c r="AW101" s="88">
        <f>'Demontaž - Zdravotechnika...'!J40</f>
        <v>0</v>
      </c>
      <c r="AX101" s="88">
        <f>'Demontaž - Zdravotechnika...'!J41</f>
        <v>0</v>
      </c>
      <c r="AY101" s="88">
        <f>'Demontaž - Zdravotechnika...'!J42</f>
        <v>0</v>
      </c>
      <c r="AZ101" s="88">
        <f>'Demontaž - Zdravotechnika...'!F39</f>
        <v>0</v>
      </c>
      <c r="BA101" s="88">
        <f>'Demontaž - Zdravotechnika...'!F40</f>
        <v>0</v>
      </c>
      <c r="BB101" s="88">
        <f>'Demontaž - Zdravotechnika...'!F41</f>
        <v>0</v>
      </c>
      <c r="BC101" s="88">
        <f>'Demontaž - Zdravotechnika...'!F42</f>
        <v>0</v>
      </c>
      <c r="BD101" s="90">
        <f>'Demontaž - Zdravotechnika...'!F43</f>
        <v>0</v>
      </c>
      <c r="BT101" s="24" t="s">
        <v>84</v>
      </c>
      <c r="BV101" s="24" t="s">
        <v>71</v>
      </c>
      <c r="BW101" s="24" t="s">
        <v>95</v>
      </c>
      <c r="BX101" s="24" t="s">
        <v>92</v>
      </c>
      <c r="CL101" s="24" t="s">
        <v>1</v>
      </c>
    </row>
    <row r="102" spans="1:90" s="4" customFormat="1" ht="27.75" customHeight="1">
      <c r="A102" s="85" t="s">
        <v>77</v>
      </c>
      <c r="B102" s="48"/>
      <c r="C102" s="10"/>
      <c r="D102" s="10"/>
      <c r="E102" s="10"/>
      <c r="F102" s="253" t="s">
        <v>96</v>
      </c>
      <c r="G102" s="253"/>
      <c r="H102" s="253"/>
      <c r="I102" s="253"/>
      <c r="J102" s="253"/>
      <c r="K102" s="10"/>
      <c r="L102" s="253" t="s">
        <v>97</v>
      </c>
      <c r="M102" s="253"/>
      <c r="N102" s="253"/>
      <c r="O102" s="253"/>
      <c r="P102" s="253"/>
      <c r="Q102" s="253"/>
      <c r="R102" s="253"/>
      <c r="S102" s="253"/>
      <c r="T102" s="253"/>
      <c r="U102" s="253"/>
      <c r="V102" s="253"/>
      <c r="W102" s="253"/>
      <c r="X102" s="253"/>
      <c r="Y102" s="253"/>
      <c r="Z102" s="253"/>
      <c r="AA102" s="253"/>
      <c r="AB102" s="253"/>
      <c r="AC102" s="253"/>
      <c r="AD102" s="253"/>
      <c r="AE102" s="253"/>
      <c r="AF102" s="253"/>
      <c r="AG102" s="251"/>
      <c r="AH102" s="252"/>
      <c r="AI102" s="252"/>
      <c r="AJ102" s="252"/>
      <c r="AK102" s="252"/>
      <c r="AL102" s="252"/>
      <c r="AM102" s="252"/>
      <c r="AN102" s="251"/>
      <c r="AO102" s="252"/>
      <c r="AP102" s="252"/>
      <c r="AQ102" s="86" t="s">
        <v>79</v>
      </c>
      <c r="AR102" s="48"/>
      <c r="AS102" s="87">
        <v>0</v>
      </c>
      <c r="AT102" s="88">
        <f t="shared" si="0"/>
        <v>0</v>
      </c>
      <c r="AU102" s="89">
        <f>'Nový stav - Zdravotechnik...'!P134</f>
        <v>6.2009999999999996</v>
      </c>
      <c r="AV102" s="88">
        <f>'Nový stav - Zdravotechnik...'!J39</f>
        <v>0</v>
      </c>
      <c r="AW102" s="88">
        <f>'Nový stav - Zdravotechnik...'!J40</f>
        <v>0</v>
      </c>
      <c r="AX102" s="88">
        <f>'Nový stav - Zdravotechnik...'!J41</f>
        <v>0</v>
      </c>
      <c r="AY102" s="88">
        <f>'Nový stav - Zdravotechnik...'!J42</f>
        <v>0</v>
      </c>
      <c r="AZ102" s="88">
        <f>'Nový stav - Zdravotechnik...'!F39</f>
        <v>0</v>
      </c>
      <c r="BA102" s="88">
        <f>'Nový stav - Zdravotechnik...'!F40</f>
        <v>0</v>
      </c>
      <c r="BB102" s="88">
        <f>'Nový stav - Zdravotechnik...'!F41</f>
        <v>0</v>
      </c>
      <c r="BC102" s="88">
        <f>'Nový stav - Zdravotechnik...'!F42</f>
        <v>0</v>
      </c>
      <c r="BD102" s="90">
        <f>'Nový stav - Zdravotechnik...'!F43</f>
        <v>0</v>
      </c>
      <c r="BT102" s="24" t="s">
        <v>84</v>
      </c>
      <c r="BV102" s="24" t="s">
        <v>71</v>
      </c>
      <c r="BW102" s="24" t="s">
        <v>98</v>
      </c>
      <c r="BX102" s="24" t="s">
        <v>92</v>
      </c>
      <c r="CL102" s="24" t="s">
        <v>1</v>
      </c>
    </row>
    <row r="103" spans="1:90" s="4" customFormat="1" ht="27.75" customHeight="1">
      <c r="A103" s="85" t="s">
        <v>77</v>
      </c>
      <c r="B103" s="48"/>
      <c r="C103" s="10"/>
      <c r="D103" s="10"/>
      <c r="E103" s="253" t="s">
        <v>99</v>
      </c>
      <c r="F103" s="253"/>
      <c r="G103" s="253"/>
      <c r="H103" s="253"/>
      <c r="I103" s="253"/>
      <c r="J103" s="10"/>
      <c r="K103" s="253" t="s">
        <v>100</v>
      </c>
      <c r="L103" s="253"/>
      <c r="M103" s="253"/>
      <c r="N103" s="253"/>
      <c r="O103" s="253"/>
      <c r="P103" s="253"/>
      <c r="Q103" s="253"/>
      <c r="R103" s="253"/>
      <c r="S103" s="253"/>
      <c r="T103" s="253"/>
      <c r="U103" s="253"/>
      <c r="V103" s="253"/>
      <c r="W103" s="253"/>
      <c r="X103" s="253"/>
      <c r="Y103" s="253"/>
      <c r="Z103" s="253"/>
      <c r="AA103" s="253"/>
      <c r="AB103" s="253"/>
      <c r="AC103" s="253"/>
      <c r="AD103" s="253"/>
      <c r="AE103" s="253"/>
      <c r="AF103" s="253"/>
      <c r="AG103" s="251"/>
      <c r="AH103" s="252"/>
      <c r="AI103" s="252"/>
      <c r="AJ103" s="252"/>
      <c r="AK103" s="252"/>
      <c r="AL103" s="252"/>
      <c r="AM103" s="252"/>
      <c r="AN103" s="251"/>
      <c r="AO103" s="252"/>
      <c r="AP103" s="252"/>
      <c r="AQ103" s="86" t="s">
        <v>79</v>
      </c>
      <c r="AR103" s="48"/>
      <c r="AS103" s="91">
        <v>0</v>
      </c>
      <c r="AT103" s="92">
        <f t="shared" si="0"/>
        <v>0</v>
      </c>
      <c r="AU103" s="93">
        <f>'6 - Ústredné vykurovanie'!P130</f>
        <v>0</v>
      </c>
      <c r="AV103" s="92">
        <f>'6 - Ústredné vykurovanie'!J37</f>
        <v>0</v>
      </c>
      <c r="AW103" s="92">
        <f>'6 - Ústredné vykurovanie'!J38</f>
        <v>0</v>
      </c>
      <c r="AX103" s="92">
        <f>'6 - Ústredné vykurovanie'!J39</f>
        <v>0</v>
      </c>
      <c r="AY103" s="92">
        <f>'6 - Ústredné vykurovanie'!J40</f>
        <v>0</v>
      </c>
      <c r="AZ103" s="92">
        <f>'6 - Ústredné vykurovanie'!F37</f>
        <v>0</v>
      </c>
      <c r="BA103" s="92">
        <f>'6 - Ústredné vykurovanie'!F38</f>
        <v>0</v>
      </c>
      <c r="BB103" s="92">
        <f>'6 - Ústredné vykurovanie'!F39</f>
        <v>0</v>
      </c>
      <c r="BC103" s="92">
        <f>'6 - Ústredné vykurovanie'!F40</f>
        <v>0</v>
      </c>
      <c r="BD103" s="94">
        <f>'6 - Ústredné vykurovanie'!F41</f>
        <v>0</v>
      </c>
      <c r="BT103" s="24" t="s">
        <v>80</v>
      </c>
      <c r="BV103" s="24" t="s">
        <v>71</v>
      </c>
      <c r="BW103" s="24" t="s">
        <v>101</v>
      </c>
      <c r="BX103" s="24" t="s">
        <v>76</v>
      </c>
      <c r="CL103" s="24" t="s">
        <v>1</v>
      </c>
    </row>
    <row r="104" spans="1:90" s="2" customFormat="1" ht="30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30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</row>
    <row r="105" spans="1:90" s="2" customFormat="1" ht="6.95" customHeight="1">
      <c r="A105" s="29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  <c r="AG105" s="45"/>
      <c r="AH105" s="45"/>
      <c r="AI105" s="45"/>
      <c r="AJ105" s="45"/>
      <c r="AK105" s="45"/>
      <c r="AL105" s="45"/>
      <c r="AM105" s="45"/>
      <c r="AN105" s="45"/>
      <c r="AO105" s="45"/>
      <c r="AP105" s="45"/>
      <c r="AQ105" s="45"/>
      <c r="AR105" s="30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</row>
  </sheetData>
  <mergeCells count="72">
    <mergeCell ref="L85:AO85"/>
    <mergeCell ref="AM87:AN87"/>
    <mergeCell ref="AM89:AP89"/>
    <mergeCell ref="AS89:AT91"/>
    <mergeCell ref="AM90:AP90"/>
    <mergeCell ref="C92:G92"/>
    <mergeCell ref="AN92:AP92"/>
    <mergeCell ref="AG92:AM92"/>
    <mergeCell ref="I92:AF92"/>
    <mergeCell ref="AN95:AP95"/>
    <mergeCell ref="D95:H95"/>
    <mergeCell ref="AG95:AM95"/>
    <mergeCell ref="J95:AF95"/>
    <mergeCell ref="AG94:AM94"/>
    <mergeCell ref="AN94:AP94"/>
    <mergeCell ref="E96:I96"/>
    <mergeCell ref="K96:AF96"/>
    <mergeCell ref="AN96:AP96"/>
    <mergeCell ref="AG96:AM96"/>
    <mergeCell ref="K97:AF97"/>
    <mergeCell ref="AG97:AM97"/>
    <mergeCell ref="E97:I97"/>
    <mergeCell ref="AN97:AP97"/>
    <mergeCell ref="K98:AF98"/>
    <mergeCell ref="AN98:AP98"/>
    <mergeCell ref="AG98:AM98"/>
    <mergeCell ref="E98:I98"/>
    <mergeCell ref="AN99:AP99"/>
    <mergeCell ref="AG99:AM99"/>
    <mergeCell ref="E99:I99"/>
    <mergeCell ref="K99:AF99"/>
    <mergeCell ref="AN100:AP100"/>
    <mergeCell ref="AG100:AM100"/>
    <mergeCell ref="E100:I100"/>
    <mergeCell ref="K100:AF100"/>
    <mergeCell ref="AN101:AP101"/>
    <mergeCell ref="AG101:AM101"/>
    <mergeCell ref="F101:J101"/>
    <mergeCell ref="L101:AF101"/>
    <mergeCell ref="AN102:AP102"/>
    <mergeCell ref="AG102:AM102"/>
    <mergeCell ref="F102:J102"/>
    <mergeCell ref="L102:AF102"/>
    <mergeCell ref="AN103:AP103"/>
    <mergeCell ref="AG103:AM103"/>
    <mergeCell ref="E103:I103"/>
    <mergeCell ref="K103:AF103"/>
    <mergeCell ref="W30:AE30"/>
    <mergeCell ref="L30:P30"/>
    <mergeCell ref="K5:AO5"/>
    <mergeCell ref="K6:AO6"/>
    <mergeCell ref="E23:AN23"/>
    <mergeCell ref="AK26:AO26"/>
    <mergeCell ref="AK28:AO28"/>
    <mergeCell ref="L28:P28"/>
    <mergeCell ref="W28:AE28"/>
    <mergeCell ref="AR2:BE2"/>
    <mergeCell ref="L33:P33"/>
    <mergeCell ref="W33:AE33"/>
    <mergeCell ref="AK33:AO33"/>
    <mergeCell ref="AK35:AO35"/>
    <mergeCell ref="X35:AB35"/>
    <mergeCell ref="L31:P31"/>
    <mergeCell ref="AK31:AO31"/>
    <mergeCell ref="W31:AE31"/>
    <mergeCell ref="L32:P32"/>
    <mergeCell ref="W32:AE32"/>
    <mergeCell ref="AK32:AO32"/>
    <mergeCell ref="W29:AE29"/>
    <mergeCell ref="AK29:AO29"/>
    <mergeCell ref="L29:P29"/>
    <mergeCell ref="AK30:AO30"/>
  </mergeCells>
  <hyperlinks>
    <hyperlink ref="A96" location="'1 - Architektonicko - sta...'!C2" display="/"/>
    <hyperlink ref="A97" location="'2 - Elektroinštalácia - S...'!C2" display="/"/>
    <hyperlink ref="A98" location="'3 - Elektroinštalácia - S...'!C2" display="/"/>
    <hyperlink ref="A99" location="'4 - Elektroinštalácia - S...'!C2" display="/"/>
    <hyperlink ref="A101" location="'Demontaž - Zdravotechnika...'!C2" display="/"/>
    <hyperlink ref="A102" location="'Nový stav - Zdravotechnik...'!C2" display="/"/>
    <hyperlink ref="A103" location="'6 - Ústredné vykurovanie'!C2" display="/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433"/>
  <sheetViews>
    <sheetView showGridLines="0" tabSelected="1" topLeftCell="A54" workbookViewId="0">
      <selection activeCell="J14" sqref="J1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56">
      <c r="A1" s="95"/>
    </row>
    <row r="2" spans="1:56" s="1" customFormat="1" ht="36.950000000000003" customHeight="1">
      <c r="L2" s="236" t="s">
        <v>5</v>
      </c>
      <c r="M2" s="237"/>
      <c r="N2" s="237"/>
      <c r="O2" s="237"/>
      <c r="P2" s="237"/>
      <c r="Q2" s="237"/>
      <c r="R2" s="237"/>
      <c r="S2" s="237"/>
      <c r="T2" s="237"/>
      <c r="U2" s="237"/>
      <c r="V2" s="237"/>
      <c r="AT2" s="17" t="s">
        <v>81</v>
      </c>
      <c r="AZ2" s="96" t="s">
        <v>102</v>
      </c>
      <c r="BA2" s="96" t="s">
        <v>103</v>
      </c>
      <c r="BB2" s="96" t="s">
        <v>1</v>
      </c>
      <c r="BC2" s="96" t="s">
        <v>104</v>
      </c>
      <c r="BD2" s="96" t="s">
        <v>84</v>
      </c>
    </row>
    <row r="3" spans="1:5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69</v>
      </c>
      <c r="AZ3" s="96" t="s">
        <v>105</v>
      </c>
      <c r="BA3" s="96" t="s">
        <v>106</v>
      </c>
      <c r="BB3" s="96" t="s">
        <v>1</v>
      </c>
      <c r="BC3" s="96" t="s">
        <v>107</v>
      </c>
      <c r="BD3" s="96" t="s">
        <v>84</v>
      </c>
    </row>
    <row r="4" spans="1:56" s="1" customFormat="1" ht="24.95" customHeight="1">
      <c r="B4" s="20"/>
      <c r="D4" s="214" t="s">
        <v>1741</v>
      </c>
      <c r="L4" s="20"/>
      <c r="M4" s="97" t="s">
        <v>8</v>
      </c>
      <c r="AT4" s="17" t="s">
        <v>3</v>
      </c>
      <c r="AZ4" s="96" t="s">
        <v>108</v>
      </c>
      <c r="BA4" s="96" t="s">
        <v>109</v>
      </c>
      <c r="BB4" s="96" t="s">
        <v>1</v>
      </c>
      <c r="BC4" s="96" t="s">
        <v>110</v>
      </c>
      <c r="BD4" s="96" t="s">
        <v>84</v>
      </c>
    </row>
    <row r="5" spans="1:56" s="1" customFormat="1" ht="6.95" customHeight="1">
      <c r="B5" s="20"/>
      <c r="L5" s="20"/>
      <c r="AZ5" s="96" t="s">
        <v>111</v>
      </c>
      <c r="BA5" s="96" t="s">
        <v>112</v>
      </c>
      <c r="BB5" s="96" t="s">
        <v>1</v>
      </c>
      <c r="BC5" s="96" t="s">
        <v>113</v>
      </c>
      <c r="BD5" s="96" t="s">
        <v>84</v>
      </c>
    </row>
    <row r="6" spans="1:56" s="1" customFormat="1" ht="12" customHeight="1">
      <c r="B6" s="20"/>
      <c r="D6" s="26" t="s">
        <v>10</v>
      </c>
      <c r="L6" s="20"/>
      <c r="AZ6" s="96" t="s">
        <v>114</v>
      </c>
      <c r="BA6" s="96" t="s">
        <v>115</v>
      </c>
      <c r="BB6" s="96" t="s">
        <v>1</v>
      </c>
      <c r="BC6" s="96" t="s">
        <v>116</v>
      </c>
      <c r="BD6" s="96" t="s">
        <v>84</v>
      </c>
    </row>
    <row r="7" spans="1:56" s="1" customFormat="1" ht="16.5" customHeight="1">
      <c r="B7" s="20"/>
      <c r="E7" s="276" t="str">
        <f>'Rekapitulácia stavby'!K6</f>
        <v>OÚ Skalica, klientske centrum – stavebné úpravy</v>
      </c>
      <c r="F7" s="277"/>
      <c r="G7" s="277"/>
      <c r="H7" s="277"/>
      <c r="L7" s="20"/>
      <c r="AZ7" s="96" t="s">
        <v>117</v>
      </c>
      <c r="BA7" s="96" t="s">
        <v>118</v>
      </c>
      <c r="BB7" s="96" t="s">
        <v>1</v>
      </c>
      <c r="BC7" s="96" t="s">
        <v>119</v>
      </c>
      <c r="BD7" s="96" t="s">
        <v>84</v>
      </c>
    </row>
    <row r="8" spans="1:56" s="1" customFormat="1" ht="12" customHeight="1">
      <c r="B8" s="20"/>
      <c r="D8" s="26" t="s">
        <v>120</v>
      </c>
      <c r="L8" s="20"/>
      <c r="AZ8" s="96" t="s">
        <v>121</v>
      </c>
      <c r="BA8" s="96" t="s">
        <v>122</v>
      </c>
      <c r="BB8" s="96" t="s">
        <v>1</v>
      </c>
      <c r="BC8" s="96" t="s">
        <v>123</v>
      </c>
      <c r="BD8" s="96" t="s">
        <v>84</v>
      </c>
    </row>
    <row r="9" spans="1:56" s="2" customFormat="1" ht="16.5" customHeight="1">
      <c r="A9" s="29"/>
      <c r="B9" s="30"/>
      <c r="C9" s="29"/>
      <c r="D9" s="29"/>
      <c r="E9" s="276" t="s">
        <v>124</v>
      </c>
      <c r="F9" s="275"/>
      <c r="G9" s="275"/>
      <c r="H9" s="275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Z9" s="96" t="s">
        <v>125</v>
      </c>
      <c r="BA9" s="96" t="s">
        <v>126</v>
      </c>
      <c r="BB9" s="96" t="s">
        <v>1</v>
      </c>
      <c r="BC9" s="96" t="s">
        <v>127</v>
      </c>
      <c r="BD9" s="96" t="s">
        <v>84</v>
      </c>
    </row>
    <row r="10" spans="1:56" s="2" customFormat="1" ht="12" customHeight="1">
      <c r="A10" s="29"/>
      <c r="B10" s="30"/>
      <c r="C10" s="29"/>
      <c r="D10" s="26" t="s">
        <v>128</v>
      </c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Z10" s="96" t="s">
        <v>129</v>
      </c>
      <c r="BA10" s="96" t="s">
        <v>130</v>
      </c>
      <c r="BB10" s="96" t="s">
        <v>1</v>
      </c>
      <c r="BC10" s="96" t="s">
        <v>131</v>
      </c>
      <c r="BD10" s="96" t="s">
        <v>84</v>
      </c>
    </row>
    <row r="11" spans="1:56" s="2" customFormat="1" ht="16.5" customHeight="1">
      <c r="A11" s="29"/>
      <c r="B11" s="30"/>
      <c r="C11" s="29"/>
      <c r="D11" s="29"/>
      <c r="E11" s="266" t="s">
        <v>132</v>
      </c>
      <c r="F11" s="275"/>
      <c r="G11" s="275"/>
      <c r="H11" s="275"/>
      <c r="I11" s="2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Z11" s="96" t="s">
        <v>133</v>
      </c>
      <c r="BA11" s="96" t="s">
        <v>134</v>
      </c>
      <c r="BB11" s="96" t="s">
        <v>1</v>
      </c>
      <c r="BC11" s="96" t="s">
        <v>135</v>
      </c>
      <c r="BD11" s="96" t="s">
        <v>84</v>
      </c>
    </row>
    <row r="12" spans="1:56" s="2" customForma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Z12" s="96" t="s">
        <v>136</v>
      </c>
      <c r="BA12" s="96" t="s">
        <v>137</v>
      </c>
      <c r="BB12" s="96" t="s">
        <v>1</v>
      </c>
      <c r="BC12" s="96" t="s">
        <v>138</v>
      </c>
      <c r="BD12" s="96" t="s">
        <v>84</v>
      </c>
    </row>
    <row r="13" spans="1:56" s="2" customFormat="1" ht="12" customHeight="1">
      <c r="A13" s="29"/>
      <c r="B13" s="30"/>
      <c r="C13" s="29"/>
      <c r="D13" s="26" t="s">
        <v>12</v>
      </c>
      <c r="E13" s="29"/>
      <c r="F13" s="24" t="s">
        <v>1</v>
      </c>
      <c r="G13" s="29"/>
      <c r="H13" s="29"/>
      <c r="I13" s="26" t="s">
        <v>13</v>
      </c>
      <c r="J13" s="24" t="s">
        <v>1</v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56" s="2" customFormat="1" ht="12" customHeight="1">
      <c r="A14" s="29"/>
      <c r="B14" s="30"/>
      <c r="C14" s="29"/>
      <c r="D14" s="26" t="s">
        <v>14</v>
      </c>
      <c r="E14" s="29"/>
      <c r="F14" s="24" t="s">
        <v>15</v>
      </c>
      <c r="G14" s="29"/>
      <c r="H14" s="29"/>
      <c r="I14" s="26" t="s">
        <v>16</v>
      </c>
      <c r="J14" s="52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5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56" s="2" customFormat="1" ht="12" customHeight="1">
      <c r="A16" s="29"/>
      <c r="B16" s="30"/>
      <c r="C16" s="29"/>
      <c r="D16" s="26" t="s">
        <v>17</v>
      </c>
      <c r="E16" s="29"/>
      <c r="F16" s="29"/>
      <c r="G16" s="29"/>
      <c r="H16" s="29"/>
      <c r="I16" s="26" t="s">
        <v>18</v>
      </c>
      <c r="J16" s="24" t="s">
        <v>1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4" t="s">
        <v>19</v>
      </c>
      <c r="F17" s="29"/>
      <c r="G17" s="29"/>
      <c r="H17" s="29"/>
      <c r="I17" s="26" t="s">
        <v>20</v>
      </c>
      <c r="J17" s="24" t="s">
        <v>1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6" t="s">
        <v>21</v>
      </c>
      <c r="E19" s="29"/>
      <c r="F19" s="29"/>
      <c r="G19" s="29"/>
      <c r="H19" s="29"/>
      <c r="I19" s="26" t="s">
        <v>18</v>
      </c>
      <c r="J19" s="24" t="str">
        <f>'Rekapitulácia stavby'!AN13</f>
        <v/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45" t="str">
        <f>'Rekapitulácia stavby'!E14</f>
        <v xml:space="preserve"> </v>
      </c>
      <c r="F20" s="245"/>
      <c r="G20" s="245"/>
      <c r="H20" s="245"/>
      <c r="I20" s="26" t="s">
        <v>20</v>
      </c>
      <c r="J20" s="24" t="str">
        <f>'Rekapitulácia stavby'!AN14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6" t="s">
        <v>23</v>
      </c>
      <c r="E22" s="29"/>
      <c r="F22" s="29"/>
      <c r="G22" s="29"/>
      <c r="H22" s="29"/>
      <c r="I22" s="26" t="s">
        <v>18</v>
      </c>
      <c r="J22" s="24" t="s">
        <v>1</v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4" t="s">
        <v>24</v>
      </c>
      <c r="F23" s="29"/>
      <c r="G23" s="29"/>
      <c r="H23" s="29"/>
      <c r="I23" s="26" t="s">
        <v>20</v>
      </c>
      <c r="J23" s="24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6" t="s">
        <v>27</v>
      </c>
      <c r="E25" s="29"/>
      <c r="F25" s="29"/>
      <c r="G25" s="29"/>
      <c r="H25" s="29"/>
      <c r="I25" s="26" t="s">
        <v>18</v>
      </c>
      <c r="J25" s="24" t="str">
        <f>IF('Rekapitulácia stavby'!AN19="","",'Rekapitulácia stavby'!AN19)</f>
        <v/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4" t="str">
        <f>IF('Rekapitulácia stavby'!E20="","",'Rekapitulácia stavby'!E20)</f>
        <v xml:space="preserve"> </v>
      </c>
      <c r="F26" s="29"/>
      <c r="G26" s="29"/>
      <c r="H26" s="29"/>
      <c r="I26" s="26" t="s">
        <v>20</v>
      </c>
      <c r="J26" s="24" t="str">
        <f>IF('Rekapitulácia stavby'!AN20="","",'Rekapitulácia stavby'!AN20)</f>
        <v/>
      </c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6" t="s">
        <v>28</v>
      </c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98"/>
      <c r="B29" s="99"/>
      <c r="C29" s="98"/>
      <c r="D29" s="98"/>
      <c r="E29" s="247" t="s">
        <v>1</v>
      </c>
      <c r="F29" s="247"/>
      <c r="G29" s="247"/>
      <c r="H29" s="247"/>
      <c r="I29" s="98"/>
      <c r="J29" s="98"/>
      <c r="K29" s="98"/>
      <c r="L29" s="100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4" t="s">
        <v>139</v>
      </c>
      <c r="E32" s="29"/>
      <c r="F32" s="29"/>
      <c r="G32" s="29"/>
      <c r="H32" s="29"/>
      <c r="I32" s="29"/>
      <c r="J32" s="101"/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140</v>
      </c>
      <c r="E33" s="29"/>
      <c r="F33" s="29"/>
      <c r="G33" s="29"/>
      <c r="H33" s="29"/>
      <c r="I33" s="29"/>
      <c r="J33" s="101"/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25.35" customHeight="1">
      <c r="A34" s="29"/>
      <c r="B34" s="30"/>
      <c r="C34" s="29"/>
      <c r="D34" s="103" t="s">
        <v>29</v>
      </c>
      <c r="E34" s="29"/>
      <c r="F34" s="29"/>
      <c r="G34" s="29"/>
      <c r="H34" s="29"/>
      <c r="I34" s="29"/>
      <c r="J34" s="68"/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6.95" customHeight="1">
      <c r="A35" s="29"/>
      <c r="B35" s="30"/>
      <c r="C35" s="29"/>
      <c r="D35" s="63"/>
      <c r="E35" s="63"/>
      <c r="F35" s="63"/>
      <c r="G35" s="63"/>
      <c r="H35" s="63"/>
      <c r="I35" s="63"/>
      <c r="J35" s="63"/>
      <c r="K35" s="63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9"/>
      <c r="F36" s="33" t="s">
        <v>31</v>
      </c>
      <c r="G36" s="29"/>
      <c r="H36" s="29"/>
      <c r="I36" s="33" t="s">
        <v>30</v>
      </c>
      <c r="J36" s="33" t="s">
        <v>32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customHeight="1">
      <c r="A37" s="29"/>
      <c r="B37" s="30"/>
      <c r="C37" s="29"/>
      <c r="D37" s="104" t="s">
        <v>33</v>
      </c>
      <c r="E37" s="26" t="s">
        <v>34</v>
      </c>
      <c r="F37" s="105"/>
      <c r="G37" s="29"/>
      <c r="H37" s="29"/>
      <c r="I37" s="106"/>
      <c r="J37" s="105"/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6" t="s">
        <v>35</v>
      </c>
      <c r="F38" s="105"/>
      <c r="G38" s="29"/>
      <c r="H38" s="29"/>
      <c r="I38" s="106"/>
      <c r="J38" s="105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6" t="s">
        <v>36</v>
      </c>
      <c r="F39" s="105">
        <f>ROUND((SUM(BG119:BG120) + SUM(BG142:BG432)),  2)</f>
        <v>0</v>
      </c>
      <c r="G39" s="29"/>
      <c r="H39" s="29"/>
      <c r="I39" s="106">
        <v>0.2</v>
      </c>
      <c r="J39" s="105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6" t="s">
        <v>37</v>
      </c>
      <c r="F40" s="105">
        <f>ROUND((SUM(BH119:BH120) + SUM(BH142:BH432)),  2)</f>
        <v>0</v>
      </c>
      <c r="G40" s="29"/>
      <c r="H40" s="29"/>
      <c r="I40" s="106">
        <v>0.2</v>
      </c>
      <c r="J40" s="105">
        <f>0</f>
        <v>0</v>
      </c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>
      <c r="A41" s="29"/>
      <c r="B41" s="30"/>
      <c r="C41" s="29"/>
      <c r="D41" s="29"/>
      <c r="E41" s="26" t="s">
        <v>38</v>
      </c>
      <c r="F41" s="105">
        <f>ROUND((SUM(BI119:BI120) + SUM(BI142:BI432)),  2)</f>
        <v>0</v>
      </c>
      <c r="G41" s="29"/>
      <c r="H41" s="29"/>
      <c r="I41" s="106">
        <v>0</v>
      </c>
      <c r="J41" s="105">
        <f>0</f>
        <v>0</v>
      </c>
      <c r="K41" s="29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6.9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25.35" customHeight="1">
      <c r="A43" s="29"/>
      <c r="B43" s="30"/>
      <c r="C43" s="107"/>
      <c r="D43" s="108" t="s">
        <v>39</v>
      </c>
      <c r="E43" s="57"/>
      <c r="F43" s="57"/>
      <c r="G43" s="109" t="s">
        <v>40</v>
      </c>
      <c r="H43" s="110" t="s">
        <v>41</v>
      </c>
      <c r="I43" s="57"/>
      <c r="J43" s="111"/>
      <c r="K43" s="112"/>
      <c r="L43" s="3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14.45" customHeight="1">
      <c r="A44" s="29"/>
      <c r="B44" s="30"/>
      <c r="C44" s="29"/>
      <c r="D44" s="29"/>
      <c r="E44" s="29"/>
      <c r="F44" s="29"/>
      <c r="G44" s="29"/>
      <c r="H44" s="29"/>
      <c r="I44" s="29"/>
      <c r="J44" s="29"/>
      <c r="K44" s="29"/>
      <c r="L44" s="3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29"/>
      <c r="B61" s="30"/>
      <c r="C61" s="29"/>
      <c r="D61" s="42" t="s">
        <v>44</v>
      </c>
      <c r="E61" s="32"/>
      <c r="F61" s="113" t="s">
        <v>45</v>
      </c>
      <c r="G61" s="42" t="s">
        <v>44</v>
      </c>
      <c r="H61" s="32"/>
      <c r="I61" s="32"/>
      <c r="J61" s="114" t="s">
        <v>45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29"/>
      <c r="B65" s="30"/>
      <c r="C65" s="29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29"/>
      <c r="B76" s="30"/>
      <c r="C76" s="29"/>
      <c r="D76" s="42" t="s">
        <v>44</v>
      </c>
      <c r="E76" s="32"/>
      <c r="F76" s="113" t="s">
        <v>45</v>
      </c>
      <c r="G76" s="42" t="s">
        <v>44</v>
      </c>
      <c r="H76" s="32"/>
      <c r="I76" s="32"/>
      <c r="J76" s="114" t="s">
        <v>45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214" t="s">
        <v>1742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6" t="s">
        <v>10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>
      <c r="A85" s="29"/>
      <c r="B85" s="30"/>
      <c r="C85" s="29"/>
      <c r="D85" s="29"/>
      <c r="E85" s="276" t="str">
        <f>E7</f>
        <v>OÚ Skalica, klientske centrum – stavebné úpravy</v>
      </c>
      <c r="F85" s="277"/>
      <c r="G85" s="277"/>
      <c r="H85" s="277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20"/>
      <c r="C86" s="26" t="s">
        <v>120</v>
      </c>
      <c r="L86" s="20"/>
    </row>
    <row r="87" spans="1:31" s="2" customFormat="1" ht="16.5" customHeight="1">
      <c r="A87" s="29"/>
      <c r="B87" s="30"/>
      <c r="C87" s="29"/>
      <c r="D87" s="29"/>
      <c r="E87" s="276" t="s">
        <v>124</v>
      </c>
      <c r="F87" s="275"/>
      <c r="G87" s="275"/>
      <c r="H87" s="275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6" t="s">
        <v>128</v>
      </c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266" t="str">
        <f>E11</f>
        <v>1 - Architektonicko - stavebné riešenie</v>
      </c>
      <c r="F89" s="275"/>
      <c r="G89" s="275"/>
      <c r="H89" s="275"/>
      <c r="I89" s="2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6" t="s">
        <v>14</v>
      </c>
      <c r="D91" s="29"/>
      <c r="E91" s="29"/>
      <c r="F91" s="24" t="str">
        <f>F14</f>
        <v>Dom zdravia, Štefánikova 2157/20, Skalica</v>
      </c>
      <c r="G91" s="29"/>
      <c r="H91" s="29"/>
      <c r="I91" s="26" t="s">
        <v>16</v>
      </c>
      <c r="J91" s="52" t="str">
        <f>IF(J14="","",J14)</f>
        <v/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25.7" customHeight="1">
      <c r="A93" s="29"/>
      <c r="B93" s="30"/>
      <c r="C93" s="26" t="s">
        <v>17</v>
      </c>
      <c r="D93" s="29"/>
      <c r="E93" s="29"/>
      <c r="F93" s="24" t="str">
        <f>E17</f>
        <v>Ministerstvo vnútra SR, Pribinova 2157/20, Skalica</v>
      </c>
      <c r="G93" s="29"/>
      <c r="H93" s="29"/>
      <c r="I93" s="26" t="s">
        <v>23</v>
      </c>
      <c r="J93" s="27" t="str">
        <f>E23</f>
        <v xml:space="preserve">Modulor Bratislava, s.r.o.    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6" t="s">
        <v>21</v>
      </c>
      <c r="D94" s="29"/>
      <c r="E94" s="29"/>
      <c r="F94" s="24" t="str">
        <f>IF(E20="","",E20)</f>
        <v xml:space="preserve"> </v>
      </c>
      <c r="G94" s="29"/>
      <c r="H94" s="29"/>
      <c r="I94" s="26"/>
      <c r="J94" s="27" t="str">
        <f>E26</f>
        <v xml:space="preserve"> 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15" t="s">
        <v>141</v>
      </c>
      <c r="D96" s="107"/>
      <c r="E96" s="107"/>
      <c r="F96" s="107"/>
      <c r="G96" s="107"/>
      <c r="H96" s="107"/>
      <c r="I96" s="107"/>
      <c r="J96" s="116" t="s">
        <v>142</v>
      </c>
      <c r="K96" s="107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17" t="s">
        <v>143</v>
      </c>
      <c r="D98" s="29"/>
      <c r="E98" s="29"/>
      <c r="F98" s="29"/>
      <c r="G98" s="29"/>
      <c r="H98" s="29"/>
      <c r="I98" s="29"/>
      <c r="J98" s="68"/>
      <c r="K98" s="29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7" t="s">
        <v>144</v>
      </c>
    </row>
    <row r="99" spans="1:47" s="9" customFormat="1" ht="24.95" customHeight="1">
      <c r="B99" s="118"/>
      <c r="D99" s="119" t="s">
        <v>145</v>
      </c>
      <c r="E99" s="120"/>
      <c r="F99" s="120"/>
      <c r="G99" s="120"/>
      <c r="H99" s="120"/>
      <c r="I99" s="120"/>
      <c r="J99" s="121"/>
      <c r="L99" s="118"/>
    </row>
    <row r="100" spans="1:47" s="10" customFormat="1" ht="19.899999999999999" customHeight="1">
      <c r="B100" s="122"/>
      <c r="D100" s="123" t="s">
        <v>146</v>
      </c>
      <c r="E100" s="124"/>
      <c r="F100" s="124"/>
      <c r="G100" s="124"/>
      <c r="H100" s="124"/>
      <c r="I100" s="124"/>
      <c r="J100" s="125"/>
      <c r="L100" s="122"/>
    </row>
    <row r="101" spans="1:47" s="10" customFormat="1" ht="19.899999999999999" customHeight="1">
      <c r="B101" s="122"/>
      <c r="D101" s="123" t="s">
        <v>147</v>
      </c>
      <c r="E101" s="124"/>
      <c r="F101" s="124"/>
      <c r="G101" s="124"/>
      <c r="H101" s="124"/>
      <c r="I101" s="124"/>
      <c r="J101" s="125"/>
      <c r="L101" s="122"/>
    </row>
    <row r="102" spans="1:47" s="10" customFormat="1" ht="19.899999999999999" customHeight="1">
      <c r="B102" s="122"/>
      <c r="D102" s="123" t="s">
        <v>148</v>
      </c>
      <c r="E102" s="124"/>
      <c r="F102" s="124"/>
      <c r="G102" s="124"/>
      <c r="H102" s="124"/>
      <c r="I102" s="124"/>
      <c r="J102" s="125"/>
      <c r="L102" s="122"/>
    </row>
    <row r="103" spans="1:47" s="10" customFormat="1" ht="19.899999999999999" customHeight="1">
      <c r="B103" s="122"/>
      <c r="D103" s="123" t="s">
        <v>149</v>
      </c>
      <c r="E103" s="124"/>
      <c r="F103" s="124"/>
      <c r="G103" s="124"/>
      <c r="H103" s="124"/>
      <c r="I103" s="124"/>
      <c r="J103" s="125"/>
      <c r="L103" s="122"/>
    </row>
    <row r="104" spans="1:47" s="9" customFormat="1" ht="24.95" customHeight="1">
      <c r="B104" s="118"/>
      <c r="D104" s="119" t="s">
        <v>150</v>
      </c>
      <c r="E104" s="120"/>
      <c r="F104" s="120"/>
      <c r="G104" s="120"/>
      <c r="H104" s="120"/>
      <c r="I104" s="120"/>
      <c r="J104" s="121"/>
      <c r="L104" s="118"/>
    </row>
    <row r="105" spans="1:47" s="10" customFormat="1" ht="19.899999999999999" customHeight="1">
      <c r="B105" s="122"/>
      <c r="D105" s="123" t="s">
        <v>151</v>
      </c>
      <c r="E105" s="124"/>
      <c r="F105" s="124"/>
      <c r="G105" s="124"/>
      <c r="H105" s="124"/>
      <c r="I105" s="124"/>
      <c r="J105" s="125"/>
      <c r="L105" s="122"/>
    </row>
    <row r="106" spans="1:47" s="10" customFormat="1" ht="19.899999999999999" customHeight="1">
      <c r="B106" s="122"/>
      <c r="D106" s="123" t="s">
        <v>152</v>
      </c>
      <c r="E106" s="124"/>
      <c r="F106" s="124"/>
      <c r="G106" s="124"/>
      <c r="H106" s="124"/>
      <c r="I106" s="124"/>
      <c r="J106" s="125"/>
      <c r="L106" s="122"/>
    </row>
    <row r="107" spans="1:47" s="10" customFormat="1" ht="19.899999999999999" customHeight="1">
      <c r="B107" s="122"/>
      <c r="D107" s="123" t="s">
        <v>153</v>
      </c>
      <c r="E107" s="124"/>
      <c r="F107" s="124"/>
      <c r="G107" s="124"/>
      <c r="H107" s="124"/>
      <c r="I107" s="124"/>
      <c r="J107" s="125"/>
      <c r="L107" s="122"/>
    </row>
    <row r="108" spans="1:47" s="10" customFormat="1" ht="19.899999999999999" customHeight="1">
      <c r="B108" s="122"/>
      <c r="D108" s="123" t="s">
        <v>154</v>
      </c>
      <c r="E108" s="124"/>
      <c r="F108" s="124"/>
      <c r="G108" s="124"/>
      <c r="H108" s="124"/>
      <c r="I108" s="124"/>
      <c r="J108" s="125"/>
      <c r="L108" s="122"/>
    </row>
    <row r="109" spans="1:47" s="10" customFormat="1" ht="19.899999999999999" customHeight="1">
      <c r="B109" s="122"/>
      <c r="D109" s="123" t="s">
        <v>155</v>
      </c>
      <c r="E109" s="124"/>
      <c r="F109" s="124"/>
      <c r="G109" s="124"/>
      <c r="H109" s="124"/>
      <c r="I109" s="124"/>
      <c r="J109" s="125"/>
      <c r="L109" s="122"/>
    </row>
    <row r="110" spans="1:47" s="10" customFormat="1" ht="19.899999999999999" customHeight="1">
      <c r="B110" s="122"/>
      <c r="D110" s="123" t="s">
        <v>156</v>
      </c>
      <c r="E110" s="124"/>
      <c r="F110" s="124"/>
      <c r="G110" s="124"/>
      <c r="H110" s="124"/>
      <c r="I110" s="124"/>
      <c r="J110" s="125"/>
      <c r="L110" s="122"/>
    </row>
    <row r="111" spans="1:47" s="10" customFormat="1" ht="19.899999999999999" customHeight="1">
      <c r="B111" s="122"/>
      <c r="D111" s="123" t="s">
        <v>157</v>
      </c>
      <c r="E111" s="124"/>
      <c r="F111" s="124"/>
      <c r="G111" s="124"/>
      <c r="H111" s="124"/>
      <c r="I111" s="124"/>
      <c r="J111" s="125"/>
      <c r="L111" s="122"/>
    </row>
    <row r="112" spans="1:47" s="10" customFormat="1" ht="19.899999999999999" customHeight="1">
      <c r="B112" s="122"/>
      <c r="D112" s="123" t="s">
        <v>158</v>
      </c>
      <c r="E112" s="124"/>
      <c r="F112" s="124"/>
      <c r="G112" s="124"/>
      <c r="H112" s="124"/>
      <c r="I112" s="124"/>
      <c r="J112" s="125"/>
      <c r="L112" s="122"/>
    </row>
    <row r="113" spans="1:31" s="10" customFormat="1" ht="19.899999999999999" customHeight="1">
      <c r="B113" s="122"/>
      <c r="D113" s="123" t="s">
        <v>159</v>
      </c>
      <c r="E113" s="124"/>
      <c r="F113" s="124"/>
      <c r="G113" s="124"/>
      <c r="H113" s="124"/>
      <c r="I113" s="124"/>
      <c r="J113" s="125"/>
      <c r="L113" s="122"/>
    </row>
    <row r="114" spans="1:31" s="10" customFormat="1" ht="19.899999999999999" customHeight="1">
      <c r="B114" s="122"/>
      <c r="D114" s="123" t="s">
        <v>160</v>
      </c>
      <c r="E114" s="124"/>
      <c r="F114" s="124"/>
      <c r="G114" s="124"/>
      <c r="H114" s="124"/>
      <c r="I114" s="124"/>
      <c r="J114" s="125"/>
      <c r="L114" s="122"/>
    </row>
    <row r="115" spans="1:31" s="10" customFormat="1" ht="19.899999999999999" customHeight="1">
      <c r="B115" s="122"/>
      <c r="D115" s="123" t="s">
        <v>161</v>
      </c>
      <c r="E115" s="124"/>
      <c r="F115" s="124"/>
      <c r="G115" s="124"/>
      <c r="H115" s="124"/>
      <c r="I115" s="124"/>
      <c r="J115" s="125"/>
      <c r="L115" s="122"/>
    </row>
    <row r="116" spans="1:31" s="9" customFormat="1" ht="24.95" customHeight="1">
      <c r="B116" s="118"/>
      <c r="D116" s="119" t="s">
        <v>162</v>
      </c>
      <c r="E116" s="120"/>
      <c r="F116" s="120"/>
      <c r="G116" s="120"/>
      <c r="H116" s="120"/>
      <c r="I116" s="120"/>
      <c r="J116" s="121"/>
      <c r="L116" s="118"/>
    </row>
    <row r="117" spans="1:31" s="2" customFormat="1" ht="21.7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29.25" customHeight="1">
      <c r="A119" s="29"/>
      <c r="B119" s="30"/>
      <c r="C119" s="117" t="s">
        <v>163</v>
      </c>
      <c r="D119" s="29"/>
      <c r="E119" s="29"/>
      <c r="F119" s="29"/>
      <c r="G119" s="29"/>
      <c r="H119" s="29"/>
      <c r="I119" s="29"/>
      <c r="J119" s="126"/>
      <c r="K119" s="29"/>
      <c r="L119" s="39"/>
      <c r="N119" s="127" t="s">
        <v>33</v>
      </c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8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29.25" customHeight="1">
      <c r="A121" s="29"/>
      <c r="B121" s="30"/>
      <c r="C121" s="128" t="s">
        <v>164</v>
      </c>
      <c r="D121" s="107"/>
      <c r="E121" s="107"/>
      <c r="F121" s="107"/>
      <c r="G121" s="107"/>
      <c r="H121" s="107"/>
      <c r="I121" s="107"/>
      <c r="J121" s="129"/>
      <c r="K121" s="107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6.95" customHeight="1">
      <c r="A122" s="29"/>
      <c r="B122" s="44"/>
      <c r="C122" s="45"/>
      <c r="D122" s="45"/>
      <c r="E122" s="45"/>
      <c r="F122" s="45"/>
      <c r="G122" s="45"/>
      <c r="H122" s="45"/>
      <c r="I122" s="45"/>
      <c r="J122" s="45"/>
      <c r="K122" s="45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6" spans="1:31" s="2" customFormat="1" ht="6.95" customHeight="1">
      <c r="A126" s="29"/>
      <c r="B126" s="46"/>
      <c r="C126" s="47"/>
      <c r="D126" s="47"/>
      <c r="E126" s="47"/>
      <c r="F126" s="47"/>
      <c r="G126" s="47"/>
      <c r="H126" s="47"/>
      <c r="I126" s="47"/>
      <c r="J126" s="47"/>
      <c r="K126" s="47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24.95" customHeight="1">
      <c r="A127" s="29"/>
      <c r="B127" s="30"/>
      <c r="C127" s="215" t="s">
        <v>1743</v>
      </c>
      <c r="D127" s="29"/>
      <c r="E127" s="29"/>
      <c r="F127" s="29"/>
      <c r="G127" s="29"/>
      <c r="H127" s="29"/>
      <c r="I127" s="29"/>
      <c r="J127" s="29"/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6.9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3" s="2" customFormat="1" ht="12" customHeight="1">
      <c r="A129" s="29"/>
      <c r="B129" s="30"/>
      <c r="C129" s="26" t="s">
        <v>10</v>
      </c>
      <c r="D129" s="29"/>
      <c r="E129" s="29"/>
      <c r="F129" s="29"/>
      <c r="G129" s="29"/>
      <c r="H129" s="29"/>
      <c r="I129" s="29"/>
      <c r="J129" s="29"/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3" s="2" customFormat="1" ht="16.5" customHeight="1">
      <c r="A130" s="29"/>
      <c r="B130" s="30"/>
      <c r="C130" s="29"/>
      <c r="D130" s="29"/>
      <c r="E130" s="276" t="str">
        <f>E7</f>
        <v>OÚ Skalica, klientske centrum – stavebné úpravy</v>
      </c>
      <c r="F130" s="277"/>
      <c r="G130" s="277"/>
      <c r="H130" s="277"/>
      <c r="I130" s="29"/>
      <c r="J130" s="29"/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3" s="1" customFormat="1" ht="12" customHeight="1">
      <c r="B131" s="20"/>
      <c r="C131" s="26" t="s">
        <v>120</v>
      </c>
      <c r="L131" s="20"/>
    </row>
    <row r="132" spans="1:63" s="2" customFormat="1" ht="16.5" customHeight="1">
      <c r="A132" s="29"/>
      <c r="B132" s="30"/>
      <c r="C132" s="29"/>
      <c r="D132" s="29"/>
      <c r="E132" s="276" t="s">
        <v>124</v>
      </c>
      <c r="F132" s="275"/>
      <c r="G132" s="275"/>
      <c r="H132" s="275"/>
      <c r="I132" s="29"/>
      <c r="J132" s="29"/>
      <c r="K132" s="29"/>
      <c r="L132" s="3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3" s="2" customFormat="1" ht="12" customHeight="1">
      <c r="A133" s="29"/>
      <c r="B133" s="30"/>
      <c r="C133" s="26" t="s">
        <v>128</v>
      </c>
      <c r="D133" s="29"/>
      <c r="E133" s="29"/>
      <c r="F133" s="29"/>
      <c r="G133" s="29"/>
      <c r="H133" s="29"/>
      <c r="I133" s="29"/>
      <c r="J133" s="29"/>
      <c r="K133" s="29"/>
      <c r="L133" s="3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3" s="2" customFormat="1" ht="16.5" customHeight="1">
      <c r="A134" s="29"/>
      <c r="B134" s="30"/>
      <c r="C134" s="29"/>
      <c r="D134" s="29"/>
      <c r="E134" s="266" t="str">
        <f>E11</f>
        <v>1 - Architektonicko - stavebné riešenie</v>
      </c>
      <c r="F134" s="275"/>
      <c r="G134" s="275"/>
      <c r="H134" s="275"/>
      <c r="I134" s="29"/>
      <c r="J134" s="29"/>
      <c r="K134" s="29"/>
      <c r="L134" s="3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3" s="2" customFormat="1" ht="6.95" customHeight="1">
      <c r="A135" s="29"/>
      <c r="B135" s="30"/>
      <c r="C135" s="29"/>
      <c r="D135" s="29"/>
      <c r="E135" s="29"/>
      <c r="F135" s="29"/>
      <c r="G135" s="29"/>
      <c r="H135" s="29"/>
      <c r="I135" s="29"/>
      <c r="J135" s="29"/>
      <c r="K135" s="29"/>
      <c r="L135" s="3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3" s="2" customFormat="1" ht="12" customHeight="1">
      <c r="A136" s="29"/>
      <c r="B136" s="30"/>
      <c r="C136" s="26" t="s">
        <v>14</v>
      </c>
      <c r="D136" s="29"/>
      <c r="E136" s="29"/>
      <c r="F136" s="24" t="str">
        <f>F14</f>
        <v>Dom zdravia, Štefánikova 2157/20, Skalica</v>
      </c>
      <c r="G136" s="29"/>
      <c r="H136" s="29"/>
      <c r="I136" s="26" t="s">
        <v>16</v>
      </c>
      <c r="J136" s="52" t="str">
        <f>IF(J14="","",J14)</f>
        <v/>
      </c>
      <c r="K136" s="29"/>
      <c r="L136" s="3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63" s="2" customFormat="1" ht="6.95" customHeight="1">
      <c r="A137" s="29"/>
      <c r="B137" s="30"/>
      <c r="C137" s="29"/>
      <c r="D137" s="29"/>
      <c r="E137" s="29"/>
      <c r="F137" s="29"/>
      <c r="G137" s="29"/>
      <c r="H137" s="29"/>
      <c r="I137" s="29"/>
      <c r="J137" s="29"/>
      <c r="K137" s="29"/>
      <c r="L137" s="3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</row>
    <row r="138" spans="1:63" s="2" customFormat="1" ht="25.7" customHeight="1">
      <c r="A138" s="29"/>
      <c r="B138" s="30"/>
      <c r="C138" s="26" t="s">
        <v>17</v>
      </c>
      <c r="D138" s="29"/>
      <c r="E138" s="29"/>
      <c r="F138" s="24" t="str">
        <f>E17</f>
        <v>Ministerstvo vnútra SR, Pribinova 2157/20, Skalica</v>
      </c>
      <c r="G138" s="29"/>
      <c r="H138" s="29"/>
      <c r="I138" s="26" t="s">
        <v>23</v>
      </c>
      <c r="J138" s="27" t="str">
        <f>E23</f>
        <v xml:space="preserve">Modulor Bratislava, s.r.o.    </v>
      </c>
      <c r="K138" s="29"/>
      <c r="L138" s="3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</row>
    <row r="139" spans="1:63" s="2" customFormat="1" ht="15.2" customHeight="1">
      <c r="A139" s="29"/>
      <c r="B139" s="30"/>
      <c r="C139" s="26" t="s">
        <v>21</v>
      </c>
      <c r="D139" s="29"/>
      <c r="E139" s="29"/>
      <c r="F139" s="24" t="str">
        <f>IF(E20="","",E20)</f>
        <v xml:space="preserve"> </v>
      </c>
      <c r="G139" s="29"/>
      <c r="H139" s="29"/>
      <c r="I139" s="26"/>
      <c r="J139" s="27" t="str">
        <f>E26</f>
        <v xml:space="preserve"> </v>
      </c>
      <c r="K139" s="29"/>
      <c r="L139" s="3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</row>
    <row r="140" spans="1:63" s="2" customFormat="1" ht="10.35" customHeight="1">
      <c r="A140" s="29"/>
      <c r="B140" s="30"/>
      <c r="C140" s="29"/>
      <c r="D140" s="29"/>
      <c r="E140" s="29"/>
      <c r="F140" s="29"/>
      <c r="G140" s="29"/>
      <c r="H140" s="29"/>
      <c r="I140" s="29"/>
      <c r="J140" s="29"/>
      <c r="K140" s="29"/>
      <c r="L140" s="3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</row>
    <row r="141" spans="1:63" s="11" customFormat="1" ht="29.25" customHeight="1">
      <c r="A141" s="130"/>
      <c r="B141" s="131"/>
      <c r="C141" s="132" t="s">
        <v>165</v>
      </c>
      <c r="D141" s="133" t="s">
        <v>54</v>
      </c>
      <c r="E141" s="133" t="s">
        <v>50</v>
      </c>
      <c r="F141" s="133" t="s">
        <v>51</v>
      </c>
      <c r="G141" s="133" t="s">
        <v>166</v>
      </c>
      <c r="H141" s="133" t="s">
        <v>167</v>
      </c>
      <c r="I141" s="133" t="s">
        <v>168</v>
      </c>
      <c r="J141" s="134" t="s">
        <v>142</v>
      </c>
      <c r="K141" s="135" t="s">
        <v>169</v>
      </c>
      <c r="L141" s="136"/>
      <c r="M141" s="59" t="s">
        <v>1</v>
      </c>
      <c r="N141" s="60" t="s">
        <v>33</v>
      </c>
      <c r="O141" s="60" t="s">
        <v>170</v>
      </c>
      <c r="P141" s="60" t="s">
        <v>171</v>
      </c>
      <c r="Q141" s="60" t="s">
        <v>172</v>
      </c>
      <c r="R141" s="60" t="s">
        <v>173</v>
      </c>
      <c r="S141" s="60" t="s">
        <v>174</v>
      </c>
      <c r="T141" s="61" t="s">
        <v>175</v>
      </c>
      <c r="U141" s="130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</row>
    <row r="142" spans="1:63" s="2" customFormat="1" ht="22.9" customHeight="1">
      <c r="A142" s="29"/>
      <c r="B142" s="30"/>
      <c r="C142" s="66" t="s">
        <v>139</v>
      </c>
      <c r="D142" s="29"/>
      <c r="E142" s="29"/>
      <c r="F142" s="29"/>
      <c r="G142" s="29"/>
      <c r="H142" s="29"/>
      <c r="I142" s="29"/>
      <c r="J142" s="137"/>
      <c r="K142" s="29"/>
      <c r="L142" s="30"/>
      <c r="M142" s="62"/>
      <c r="N142" s="53"/>
      <c r="O142" s="63"/>
      <c r="P142" s="138">
        <f>P143+P291+P430</f>
        <v>4060.9414124</v>
      </c>
      <c r="Q142" s="63"/>
      <c r="R142" s="138">
        <f>R143+R291+R430</f>
        <v>101.27177834999999</v>
      </c>
      <c r="S142" s="63"/>
      <c r="T142" s="139">
        <f>T143+T291+T430</f>
        <v>100.63390299999999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T142" s="17" t="s">
        <v>68</v>
      </c>
      <c r="AU142" s="17" t="s">
        <v>144</v>
      </c>
      <c r="BK142" s="140">
        <f>BK143+BK291+BK430</f>
        <v>0</v>
      </c>
    </row>
    <row r="143" spans="1:63" s="12" customFormat="1" ht="25.9" customHeight="1">
      <c r="B143" s="141"/>
      <c r="D143" s="142" t="s">
        <v>68</v>
      </c>
      <c r="E143" s="143" t="s">
        <v>176</v>
      </c>
      <c r="F143" s="143" t="s">
        <v>177</v>
      </c>
      <c r="J143" s="144"/>
      <c r="L143" s="141"/>
      <c r="M143" s="145"/>
      <c r="N143" s="146"/>
      <c r="O143" s="146"/>
      <c r="P143" s="147">
        <f>P144+P184+P215+P289</f>
        <v>3102.81427132</v>
      </c>
      <c r="Q143" s="146"/>
      <c r="R143" s="147">
        <f>R144+R184+R215+R289</f>
        <v>93.144787069999992</v>
      </c>
      <c r="S143" s="146"/>
      <c r="T143" s="148">
        <f>T144+T184+T215+T289</f>
        <v>100.35690299999999</v>
      </c>
      <c r="AR143" s="142" t="s">
        <v>73</v>
      </c>
      <c r="AT143" s="149" t="s">
        <v>68</v>
      </c>
      <c r="AU143" s="149" t="s">
        <v>69</v>
      </c>
      <c r="AY143" s="142" t="s">
        <v>178</v>
      </c>
      <c r="BK143" s="150">
        <f>BK144+BK184+BK215+BK289</f>
        <v>0</v>
      </c>
    </row>
    <row r="144" spans="1:63" s="12" customFormat="1" ht="22.9" customHeight="1">
      <c r="B144" s="141"/>
      <c r="D144" s="142" t="s">
        <v>68</v>
      </c>
      <c r="E144" s="151" t="s">
        <v>84</v>
      </c>
      <c r="F144" s="151" t="s">
        <v>179</v>
      </c>
      <c r="J144" s="152"/>
      <c r="L144" s="141"/>
      <c r="M144" s="145"/>
      <c r="N144" s="146"/>
      <c r="O144" s="146"/>
      <c r="P144" s="147">
        <f>SUM(P145:P183)</f>
        <v>88.096300999999997</v>
      </c>
      <c r="Q144" s="146"/>
      <c r="R144" s="147">
        <f>SUM(R145:R183)</f>
        <v>15.26293677</v>
      </c>
      <c r="S144" s="146"/>
      <c r="T144" s="148">
        <f>SUM(T145:T183)</f>
        <v>0</v>
      </c>
      <c r="AR144" s="142" t="s">
        <v>73</v>
      </c>
      <c r="AT144" s="149" t="s">
        <v>68</v>
      </c>
      <c r="AU144" s="149" t="s">
        <v>73</v>
      </c>
      <c r="AY144" s="142" t="s">
        <v>178</v>
      </c>
      <c r="BK144" s="150">
        <f>SUM(BK145:BK183)</f>
        <v>0</v>
      </c>
    </row>
    <row r="145" spans="1:65" s="2" customFormat="1" ht="39" customHeight="1">
      <c r="A145" s="29"/>
      <c r="B145" s="153"/>
      <c r="C145" s="154" t="s">
        <v>73</v>
      </c>
      <c r="D145" s="154" t="s">
        <v>180</v>
      </c>
      <c r="E145" s="155" t="s">
        <v>181</v>
      </c>
      <c r="F145" s="226" t="s">
        <v>1788</v>
      </c>
      <c r="G145" s="157" t="s">
        <v>182</v>
      </c>
      <c r="H145" s="158">
        <v>1.66</v>
      </c>
      <c r="I145" s="158"/>
      <c r="J145" s="158"/>
      <c r="K145" s="159"/>
      <c r="L145" s="30"/>
      <c r="M145" s="160" t="s">
        <v>1</v>
      </c>
      <c r="N145" s="161" t="s">
        <v>35</v>
      </c>
      <c r="O145" s="162">
        <v>2.0110000000000001</v>
      </c>
      <c r="P145" s="162">
        <f>O145*H145</f>
        <v>3.33826</v>
      </c>
      <c r="Q145" s="162">
        <v>0.58104999999999996</v>
      </c>
      <c r="R145" s="162">
        <f>Q145*H145</f>
        <v>0.96454299999999993</v>
      </c>
      <c r="S145" s="162">
        <v>0</v>
      </c>
      <c r="T145" s="163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4" t="s">
        <v>87</v>
      </c>
      <c r="AT145" s="164" t="s">
        <v>180</v>
      </c>
      <c r="AU145" s="164" t="s">
        <v>80</v>
      </c>
      <c r="AY145" s="17" t="s">
        <v>178</v>
      </c>
      <c r="BE145" s="165">
        <f>IF(N145="základná",J145,0)</f>
        <v>0</v>
      </c>
      <c r="BF145" s="165">
        <f>IF(N145="znížená",J145,0)</f>
        <v>0</v>
      </c>
      <c r="BG145" s="165">
        <f>IF(N145="zákl. prenesená",J145,0)</f>
        <v>0</v>
      </c>
      <c r="BH145" s="165">
        <f>IF(N145="zníž. prenesená",J145,0)</f>
        <v>0</v>
      </c>
      <c r="BI145" s="165">
        <f>IF(N145="nulová",J145,0)</f>
        <v>0</v>
      </c>
      <c r="BJ145" s="17" t="s">
        <v>80</v>
      </c>
      <c r="BK145" s="166">
        <f>ROUND(I145*H145,3)</f>
        <v>0</v>
      </c>
      <c r="BL145" s="17" t="s">
        <v>87</v>
      </c>
      <c r="BM145" s="164" t="s">
        <v>183</v>
      </c>
    </row>
    <row r="146" spans="1:65" s="13" customFormat="1">
      <c r="B146" s="167"/>
      <c r="D146" s="168" t="s">
        <v>184</v>
      </c>
      <c r="E146" s="169" t="s">
        <v>1</v>
      </c>
      <c r="F146" s="228" t="s">
        <v>185</v>
      </c>
      <c r="H146" s="169" t="s">
        <v>1</v>
      </c>
      <c r="L146" s="167"/>
      <c r="M146" s="171"/>
      <c r="N146" s="172"/>
      <c r="O146" s="172"/>
      <c r="P146" s="172"/>
      <c r="Q146" s="172"/>
      <c r="R146" s="172"/>
      <c r="S146" s="172"/>
      <c r="T146" s="173"/>
      <c r="AT146" s="169" t="s">
        <v>184</v>
      </c>
      <c r="AU146" s="169" t="s">
        <v>80</v>
      </c>
      <c r="AV146" s="13" t="s">
        <v>73</v>
      </c>
      <c r="AW146" s="13" t="s">
        <v>25</v>
      </c>
      <c r="AX146" s="13" t="s">
        <v>69</v>
      </c>
      <c r="AY146" s="169" t="s">
        <v>178</v>
      </c>
    </row>
    <row r="147" spans="1:65" s="14" customFormat="1">
      <c r="B147" s="174"/>
      <c r="D147" s="168" t="s">
        <v>184</v>
      </c>
      <c r="E147" s="175" t="s">
        <v>1</v>
      </c>
      <c r="F147" s="229" t="s">
        <v>186</v>
      </c>
      <c r="H147" s="177">
        <v>0.13100000000000001</v>
      </c>
      <c r="L147" s="174"/>
      <c r="M147" s="178"/>
      <c r="N147" s="179"/>
      <c r="O147" s="179"/>
      <c r="P147" s="179"/>
      <c r="Q147" s="179"/>
      <c r="R147" s="179"/>
      <c r="S147" s="179"/>
      <c r="T147" s="180"/>
      <c r="AT147" s="175" t="s">
        <v>184</v>
      </c>
      <c r="AU147" s="175" t="s">
        <v>80</v>
      </c>
      <c r="AV147" s="14" t="s">
        <v>80</v>
      </c>
      <c r="AW147" s="14" t="s">
        <v>25</v>
      </c>
      <c r="AX147" s="14" t="s">
        <v>69</v>
      </c>
      <c r="AY147" s="175" t="s">
        <v>178</v>
      </c>
    </row>
    <row r="148" spans="1:65" s="14" customFormat="1">
      <c r="B148" s="174"/>
      <c r="D148" s="168" t="s">
        <v>184</v>
      </c>
      <c r="E148" s="175" t="s">
        <v>1</v>
      </c>
      <c r="F148" s="229" t="s">
        <v>187</v>
      </c>
      <c r="H148" s="177">
        <v>1.109</v>
      </c>
      <c r="L148" s="174"/>
      <c r="M148" s="178"/>
      <c r="N148" s="179"/>
      <c r="O148" s="179"/>
      <c r="P148" s="179"/>
      <c r="Q148" s="179"/>
      <c r="R148" s="179"/>
      <c r="S148" s="179"/>
      <c r="T148" s="180"/>
      <c r="AT148" s="175" t="s">
        <v>184</v>
      </c>
      <c r="AU148" s="175" t="s">
        <v>80</v>
      </c>
      <c r="AV148" s="14" t="s">
        <v>80</v>
      </c>
      <c r="AW148" s="14" t="s">
        <v>25</v>
      </c>
      <c r="AX148" s="14" t="s">
        <v>69</v>
      </c>
      <c r="AY148" s="175" t="s">
        <v>178</v>
      </c>
    </row>
    <row r="149" spans="1:65" s="13" customFormat="1">
      <c r="B149" s="167"/>
      <c r="D149" s="168" t="s">
        <v>184</v>
      </c>
      <c r="E149" s="169" t="s">
        <v>1</v>
      </c>
      <c r="F149" s="228" t="s">
        <v>188</v>
      </c>
      <c r="H149" s="169" t="s">
        <v>1</v>
      </c>
      <c r="L149" s="167"/>
      <c r="M149" s="171"/>
      <c r="N149" s="172"/>
      <c r="O149" s="172"/>
      <c r="P149" s="172"/>
      <c r="Q149" s="172"/>
      <c r="R149" s="172"/>
      <c r="S149" s="172"/>
      <c r="T149" s="173"/>
      <c r="AT149" s="169" t="s">
        <v>184</v>
      </c>
      <c r="AU149" s="169" t="s">
        <v>80</v>
      </c>
      <c r="AV149" s="13" t="s">
        <v>73</v>
      </c>
      <c r="AW149" s="13" t="s">
        <v>25</v>
      </c>
      <c r="AX149" s="13" t="s">
        <v>69</v>
      </c>
      <c r="AY149" s="169" t="s">
        <v>178</v>
      </c>
    </row>
    <row r="150" spans="1:65" s="14" customFormat="1">
      <c r="B150" s="174"/>
      <c r="D150" s="168" t="s">
        <v>184</v>
      </c>
      <c r="E150" s="175" t="s">
        <v>1</v>
      </c>
      <c r="F150" s="229" t="s">
        <v>189</v>
      </c>
      <c r="H150" s="177">
        <v>0.42</v>
      </c>
      <c r="L150" s="174"/>
      <c r="M150" s="178"/>
      <c r="N150" s="179"/>
      <c r="O150" s="179"/>
      <c r="P150" s="179"/>
      <c r="Q150" s="179"/>
      <c r="R150" s="179"/>
      <c r="S150" s="179"/>
      <c r="T150" s="180"/>
      <c r="AT150" s="175" t="s">
        <v>184</v>
      </c>
      <c r="AU150" s="175" t="s">
        <v>80</v>
      </c>
      <c r="AV150" s="14" t="s">
        <v>80</v>
      </c>
      <c r="AW150" s="14" t="s">
        <v>25</v>
      </c>
      <c r="AX150" s="14" t="s">
        <v>69</v>
      </c>
      <c r="AY150" s="175" t="s">
        <v>178</v>
      </c>
    </row>
    <row r="151" spans="1:65" s="15" customFormat="1">
      <c r="B151" s="181"/>
      <c r="D151" s="168" t="s">
        <v>184</v>
      </c>
      <c r="E151" s="182" t="s">
        <v>1</v>
      </c>
      <c r="F151" s="230" t="s">
        <v>190</v>
      </c>
      <c r="H151" s="184">
        <v>1.66</v>
      </c>
      <c r="L151" s="181"/>
      <c r="M151" s="185"/>
      <c r="N151" s="186"/>
      <c r="O151" s="186"/>
      <c r="P151" s="186"/>
      <c r="Q151" s="186"/>
      <c r="R151" s="186"/>
      <c r="S151" s="186"/>
      <c r="T151" s="187"/>
      <c r="AT151" s="182" t="s">
        <v>184</v>
      </c>
      <c r="AU151" s="182" t="s">
        <v>80</v>
      </c>
      <c r="AV151" s="15" t="s">
        <v>87</v>
      </c>
      <c r="AW151" s="15" t="s">
        <v>25</v>
      </c>
      <c r="AX151" s="15" t="s">
        <v>73</v>
      </c>
      <c r="AY151" s="182" t="s">
        <v>178</v>
      </c>
    </row>
    <row r="152" spans="1:65" s="2" customFormat="1" ht="22.5" customHeight="1">
      <c r="A152" s="29"/>
      <c r="B152" s="153"/>
      <c r="C152" s="154" t="s">
        <v>80</v>
      </c>
      <c r="D152" s="154" t="s">
        <v>180</v>
      </c>
      <c r="E152" s="155" t="s">
        <v>191</v>
      </c>
      <c r="F152" s="226" t="s">
        <v>1789</v>
      </c>
      <c r="G152" s="157" t="s">
        <v>192</v>
      </c>
      <c r="H152" s="158">
        <v>6</v>
      </c>
      <c r="I152" s="158"/>
      <c r="J152" s="158"/>
      <c r="K152" s="159"/>
      <c r="L152" s="30"/>
      <c r="M152" s="160" t="s">
        <v>1</v>
      </c>
      <c r="N152" s="161" t="s">
        <v>35</v>
      </c>
      <c r="O152" s="162">
        <v>0.18795999999999999</v>
      </c>
      <c r="P152" s="162">
        <f>O152*H152</f>
        <v>1.1277599999999999</v>
      </c>
      <c r="Q152" s="162">
        <v>2.6579999999999999E-2</v>
      </c>
      <c r="R152" s="162">
        <f>Q152*H152</f>
        <v>0.15948000000000001</v>
      </c>
      <c r="S152" s="162">
        <v>0</v>
      </c>
      <c r="T152" s="163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4" t="s">
        <v>87</v>
      </c>
      <c r="AT152" s="164" t="s">
        <v>180</v>
      </c>
      <c r="AU152" s="164" t="s">
        <v>80</v>
      </c>
      <c r="AY152" s="17" t="s">
        <v>178</v>
      </c>
      <c r="BE152" s="165">
        <f>IF(N152="základná",J152,0)</f>
        <v>0</v>
      </c>
      <c r="BF152" s="165">
        <f>IF(N152="znížená",J152,0)</f>
        <v>0</v>
      </c>
      <c r="BG152" s="165">
        <f>IF(N152="zákl. prenesená",J152,0)</f>
        <v>0</v>
      </c>
      <c r="BH152" s="165">
        <f>IF(N152="zníž. prenesená",J152,0)</f>
        <v>0</v>
      </c>
      <c r="BI152" s="165">
        <f>IF(N152="nulová",J152,0)</f>
        <v>0</v>
      </c>
      <c r="BJ152" s="17" t="s">
        <v>80</v>
      </c>
      <c r="BK152" s="166">
        <f>ROUND(I152*H152,3)</f>
        <v>0</v>
      </c>
      <c r="BL152" s="17" t="s">
        <v>87</v>
      </c>
      <c r="BM152" s="164" t="s">
        <v>193</v>
      </c>
    </row>
    <row r="153" spans="1:65" s="2" customFormat="1" ht="22.5" customHeight="1">
      <c r="A153" s="29"/>
      <c r="B153" s="153"/>
      <c r="C153" s="154" t="s">
        <v>84</v>
      </c>
      <c r="D153" s="154" t="s">
        <v>180</v>
      </c>
      <c r="E153" s="155" t="s">
        <v>194</v>
      </c>
      <c r="F153" s="226" t="s">
        <v>1790</v>
      </c>
      <c r="G153" s="157" t="s">
        <v>192</v>
      </c>
      <c r="H153" s="158">
        <v>9</v>
      </c>
      <c r="I153" s="158"/>
      <c r="J153" s="158"/>
      <c r="K153" s="159"/>
      <c r="L153" s="30"/>
      <c r="M153" s="160" t="s">
        <v>1</v>
      </c>
      <c r="N153" s="161" t="s">
        <v>35</v>
      </c>
      <c r="O153" s="162">
        <v>0.25800000000000001</v>
      </c>
      <c r="P153" s="162">
        <f>O153*H153</f>
        <v>2.3220000000000001</v>
      </c>
      <c r="Q153" s="162">
        <v>3.9870000000000003E-2</v>
      </c>
      <c r="R153" s="162">
        <f>Q153*H153</f>
        <v>0.35883000000000004</v>
      </c>
      <c r="S153" s="162">
        <v>0</v>
      </c>
      <c r="T153" s="163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4" t="s">
        <v>87</v>
      </c>
      <c r="AT153" s="164" t="s">
        <v>180</v>
      </c>
      <c r="AU153" s="164" t="s">
        <v>80</v>
      </c>
      <c r="AY153" s="17" t="s">
        <v>178</v>
      </c>
      <c r="BE153" s="165">
        <f>IF(N153="základná",J153,0)</f>
        <v>0</v>
      </c>
      <c r="BF153" s="165">
        <f>IF(N153="znížená",J153,0)</f>
        <v>0</v>
      </c>
      <c r="BG153" s="165">
        <f>IF(N153="zákl. prenesená",J153,0)</f>
        <v>0</v>
      </c>
      <c r="BH153" s="165">
        <f>IF(N153="zníž. prenesená",J153,0)</f>
        <v>0</v>
      </c>
      <c r="BI153" s="165">
        <f>IF(N153="nulová",J153,0)</f>
        <v>0</v>
      </c>
      <c r="BJ153" s="17" t="s">
        <v>80</v>
      </c>
      <c r="BK153" s="166">
        <f>ROUND(I153*H153,3)</f>
        <v>0</v>
      </c>
      <c r="BL153" s="17" t="s">
        <v>87</v>
      </c>
      <c r="BM153" s="164" t="s">
        <v>195</v>
      </c>
    </row>
    <row r="154" spans="1:65" s="14" customFormat="1">
      <c r="B154" s="174"/>
      <c r="D154" s="168" t="s">
        <v>184</v>
      </c>
      <c r="E154" s="175" t="s">
        <v>1</v>
      </c>
      <c r="F154" s="229" t="s">
        <v>196</v>
      </c>
      <c r="H154" s="177">
        <v>9</v>
      </c>
      <c r="L154" s="174"/>
      <c r="M154" s="178"/>
      <c r="N154" s="179"/>
      <c r="O154" s="179"/>
      <c r="P154" s="179"/>
      <c r="Q154" s="179"/>
      <c r="R154" s="179"/>
      <c r="S154" s="179"/>
      <c r="T154" s="180"/>
      <c r="AT154" s="175" t="s">
        <v>184</v>
      </c>
      <c r="AU154" s="175" t="s">
        <v>80</v>
      </c>
      <c r="AV154" s="14" t="s">
        <v>80</v>
      </c>
      <c r="AW154" s="14" t="s">
        <v>25</v>
      </c>
      <c r="AX154" s="14" t="s">
        <v>73</v>
      </c>
      <c r="AY154" s="175" t="s">
        <v>178</v>
      </c>
    </row>
    <row r="155" spans="1:65" s="2" customFormat="1" ht="21.75" customHeight="1">
      <c r="A155" s="29"/>
      <c r="B155" s="153"/>
      <c r="C155" s="154" t="s">
        <v>87</v>
      </c>
      <c r="D155" s="154" t="s">
        <v>180</v>
      </c>
      <c r="E155" s="155" t="s">
        <v>197</v>
      </c>
      <c r="F155" s="226" t="s">
        <v>198</v>
      </c>
      <c r="G155" s="157" t="s">
        <v>192</v>
      </c>
      <c r="H155" s="158">
        <v>8</v>
      </c>
      <c r="I155" s="158"/>
      <c r="J155" s="158"/>
      <c r="K155" s="159"/>
      <c r="L155" s="30"/>
      <c r="M155" s="160" t="s">
        <v>1</v>
      </c>
      <c r="N155" s="161" t="s">
        <v>35</v>
      </c>
      <c r="O155" s="162">
        <v>0.19073000000000001</v>
      </c>
      <c r="P155" s="162">
        <f>O155*H155</f>
        <v>1.5258400000000001</v>
      </c>
      <c r="Q155" s="162">
        <v>1.1690000000000001E-2</v>
      </c>
      <c r="R155" s="162">
        <f>Q155*H155</f>
        <v>9.3520000000000006E-2</v>
      </c>
      <c r="S155" s="162">
        <v>0</v>
      </c>
      <c r="T155" s="163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4" t="s">
        <v>87</v>
      </c>
      <c r="AT155" s="164" t="s">
        <v>180</v>
      </c>
      <c r="AU155" s="164" t="s">
        <v>80</v>
      </c>
      <c r="AY155" s="17" t="s">
        <v>178</v>
      </c>
      <c r="BE155" s="165">
        <f>IF(N155="základná",J155,0)</f>
        <v>0</v>
      </c>
      <c r="BF155" s="165">
        <f>IF(N155="znížená",J155,0)</f>
        <v>0</v>
      </c>
      <c r="BG155" s="165">
        <f>IF(N155="zákl. prenesená",J155,0)</f>
        <v>0</v>
      </c>
      <c r="BH155" s="165">
        <f>IF(N155="zníž. prenesená",J155,0)</f>
        <v>0</v>
      </c>
      <c r="BI155" s="165">
        <f>IF(N155="nulová",J155,0)</f>
        <v>0</v>
      </c>
      <c r="BJ155" s="17" t="s">
        <v>80</v>
      </c>
      <c r="BK155" s="166">
        <f>ROUND(I155*H155,3)</f>
        <v>0</v>
      </c>
      <c r="BL155" s="17" t="s">
        <v>87</v>
      </c>
      <c r="BM155" s="164" t="s">
        <v>199</v>
      </c>
    </row>
    <row r="156" spans="1:65" s="14" customFormat="1">
      <c r="B156" s="174"/>
      <c r="D156" s="168" t="s">
        <v>184</v>
      </c>
      <c r="E156" s="175" t="s">
        <v>1</v>
      </c>
      <c r="F156" s="229" t="s">
        <v>200</v>
      </c>
      <c r="H156" s="177">
        <v>8</v>
      </c>
      <c r="L156" s="174"/>
      <c r="M156" s="178"/>
      <c r="N156" s="179"/>
      <c r="O156" s="179"/>
      <c r="P156" s="179"/>
      <c r="Q156" s="179"/>
      <c r="R156" s="179"/>
      <c r="S156" s="179"/>
      <c r="T156" s="180"/>
      <c r="AT156" s="175" t="s">
        <v>184</v>
      </c>
      <c r="AU156" s="175" t="s">
        <v>80</v>
      </c>
      <c r="AV156" s="14" t="s">
        <v>80</v>
      </c>
      <c r="AW156" s="14" t="s">
        <v>25</v>
      </c>
      <c r="AX156" s="14" t="s">
        <v>73</v>
      </c>
      <c r="AY156" s="175" t="s">
        <v>178</v>
      </c>
    </row>
    <row r="157" spans="1:65" s="2" customFormat="1" ht="23.25" customHeight="1">
      <c r="A157" s="29"/>
      <c r="B157" s="153"/>
      <c r="C157" s="154" t="s">
        <v>90</v>
      </c>
      <c r="D157" s="154" t="s">
        <v>180</v>
      </c>
      <c r="E157" s="155" t="s">
        <v>201</v>
      </c>
      <c r="F157" s="226" t="s">
        <v>1791</v>
      </c>
      <c r="G157" s="157" t="s">
        <v>202</v>
      </c>
      <c r="H157" s="158">
        <v>19.866</v>
      </c>
      <c r="I157" s="158"/>
      <c r="J157" s="158"/>
      <c r="K157" s="159"/>
      <c r="L157" s="30"/>
      <c r="M157" s="160" t="s">
        <v>1</v>
      </c>
      <c r="N157" s="161" t="s">
        <v>35</v>
      </c>
      <c r="O157" s="162">
        <v>0.439</v>
      </c>
      <c r="P157" s="162">
        <f>O157*H157</f>
        <v>8.7211739999999995</v>
      </c>
      <c r="Q157" s="162">
        <v>6.9790000000000005E-2</v>
      </c>
      <c r="R157" s="162">
        <f>Q157*H157</f>
        <v>1.3864481400000002</v>
      </c>
      <c r="S157" s="162">
        <v>0</v>
      </c>
      <c r="T157" s="163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4" t="s">
        <v>87</v>
      </c>
      <c r="AT157" s="164" t="s">
        <v>180</v>
      </c>
      <c r="AU157" s="164" t="s">
        <v>80</v>
      </c>
      <c r="AY157" s="17" t="s">
        <v>178</v>
      </c>
      <c r="BE157" s="165">
        <f>IF(N157="základná",J157,0)</f>
        <v>0</v>
      </c>
      <c r="BF157" s="165">
        <f>IF(N157="znížená",J157,0)</f>
        <v>0</v>
      </c>
      <c r="BG157" s="165">
        <f>IF(N157="zákl. prenesená",J157,0)</f>
        <v>0</v>
      </c>
      <c r="BH157" s="165">
        <f>IF(N157="zníž. prenesená",J157,0)</f>
        <v>0</v>
      </c>
      <c r="BI157" s="165">
        <f>IF(N157="nulová",J157,0)</f>
        <v>0</v>
      </c>
      <c r="BJ157" s="17" t="s">
        <v>80</v>
      </c>
      <c r="BK157" s="166">
        <f>ROUND(I157*H157,3)</f>
        <v>0</v>
      </c>
      <c r="BL157" s="17" t="s">
        <v>87</v>
      </c>
      <c r="BM157" s="164" t="s">
        <v>203</v>
      </c>
    </row>
    <row r="158" spans="1:65" s="14" customFormat="1">
      <c r="B158" s="174"/>
      <c r="D158" s="168" t="s">
        <v>184</v>
      </c>
      <c r="E158" s="175" t="s">
        <v>1</v>
      </c>
      <c r="F158" s="229" t="s">
        <v>204</v>
      </c>
      <c r="H158" s="177">
        <v>12.096</v>
      </c>
      <c r="L158" s="174"/>
      <c r="M158" s="178"/>
      <c r="N158" s="179"/>
      <c r="O158" s="179"/>
      <c r="P158" s="179"/>
      <c r="Q158" s="179"/>
      <c r="R158" s="179"/>
      <c r="S158" s="179"/>
      <c r="T158" s="180"/>
      <c r="AT158" s="175" t="s">
        <v>184</v>
      </c>
      <c r="AU158" s="175" t="s">
        <v>80</v>
      </c>
      <c r="AV158" s="14" t="s">
        <v>80</v>
      </c>
      <c r="AW158" s="14" t="s">
        <v>25</v>
      </c>
      <c r="AX158" s="14" t="s">
        <v>69</v>
      </c>
      <c r="AY158" s="175" t="s">
        <v>178</v>
      </c>
    </row>
    <row r="159" spans="1:65" s="14" customFormat="1">
      <c r="B159" s="174"/>
      <c r="D159" s="168" t="s">
        <v>184</v>
      </c>
      <c r="E159" s="175" t="s">
        <v>1</v>
      </c>
      <c r="F159" s="229" t="s">
        <v>205</v>
      </c>
      <c r="H159" s="177">
        <v>7.77</v>
      </c>
      <c r="L159" s="174"/>
      <c r="M159" s="178"/>
      <c r="N159" s="179"/>
      <c r="O159" s="179"/>
      <c r="P159" s="179"/>
      <c r="Q159" s="179"/>
      <c r="R159" s="179"/>
      <c r="S159" s="179"/>
      <c r="T159" s="180"/>
      <c r="AT159" s="175" t="s">
        <v>184</v>
      </c>
      <c r="AU159" s="175" t="s">
        <v>80</v>
      </c>
      <c r="AV159" s="14" t="s">
        <v>80</v>
      </c>
      <c r="AW159" s="14" t="s">
        <v>25</v>
      </c>
      <c r="AX159" s="14" t="s">
        <v>69</v>
      </c>
      <c r="AY159" s="175" t="s">
        <v>178</v>
      </c>
    </row>
    <row r="160" spans="1:65" s="15" customFormat="1">
      <c r="B160" s="181"/>
      <c r="D160" s="168" t="s">
        <v>184</v>
      </c>
      <c r="E160" s="182" t="s">
        <v>1</v>
      </c>
      <c r="F160" s="230" t="s">
        <v>190</v>
      </c>
      <c r="H160" s="184">
        <v>19.866</v>
      </c>
      <c r="L160" s="181"/>
      <c r="M160" s="185"/>
      <c r="N160" s="186"/>
      <c r="O160" s="186"/>
      <c r="P160" s="186"/>
      <c r="Q160" s="186"/>
      <c r="R160" s="186"/>
      <c r="S160" s="186"/>
      <c r="T160" s="187"/>
      <c r="AT160" s="182" t="s">
        <v>184</v>
      </c>
      <c r="AU160" s="182" t="s">
        <v>80</v>
      </c>
      <c r="AV160" s="15" t="s">
        <v>87</v>
      </c>
      <c r="AW160" s="15" t="s">
        <v>25</v>
      </c>
      <c r="AX160" s="15" t="s">
        <v>73</v>
      </c>
      <c r="AY160" s="182" t="s">
        <v>178</v>
      </c>
    </row>
    <row r="161" spans="1:65" s="2" customFormat="1" ht="27" customHeight="1">
      <c r="A161" s="29"/>
      <c r="B161" s="153"/>
      <c r="C161" s="154" t="s">
        <v>99</v>
      </c>
      <c r="D161" s="154" t="s">
        <v>180</v>
      </c>
      <c r="E161" s="155" t="s">
        <v>206</v>
      </c>
      <c r="F161" s="226" t="s">
        <v>1792</v>
      </c>
      <c r="G161" s="157" t="s">
        <v>202</v>
      </c>
      <c r="H161" s="158">
        <v>1.68</v>
      </c>
      <c r="I161" s="158"/>
      <c r="J161" s="158"/>
      <c r="K161" s="159"/>
      <c r="L161" s="30"/>
      <c r="M161" s="160" t="s">
        <v>1</v>
      </c>
      <c r="N161" s="161" t="s">
        <v>35</v>
      </c>
      <c r="O161" s="162">
        <v>0.45700000000000002</v>
      </c>
      <c r="P161" s="162">
        <f>O161*H161</f>
        <v>0.76776</v>
      </c>
      <c r="Q161" s="162">
        <v>0.10466</v>
      </c>
      <c r="R161" s="162">
        <f>Q161*H161</f>
        <v>0.17582880000000001</v>
      </c>
      <c r="S161" s="162">
        <v>0</v>
      </c>
      <c r="T161" s="163">
        <f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4" t="s">
        <v>87</v>
      </c>
      <c r="AT161" s="164" t="s">
        <v>180</v>
      </c>
      <c r="AU161" s="164" t="s">
        <v>80</v>
      </c>
      <c r="AY161" s="17" t="s">
        <v>178</v>
      </c>
      <c r="BE161" s="165">
        <f>IF(N161="základná",J161,0)</f>
        <v>0</v>
      </c>
      <c r="BF161" s="165">
        <f>IF(N161="znížená",J161,0)</f>
        <v>0</v>
      </c>
      <c r="BG161" s="165">
        <f>IF(N161="zákl. prenesená",J161,0)</f>
        <v>0</v>
      </c>
      <c r="BH161" s="165">
        <f>IF(N161="zníž. prenesená",J161,0)</f>
        <v>0</v>
      </c>
      <c r="BI161" s="165">
        <f>IF(N161="nulová",J161,0)</f>
        <v>0</v>
      </c>
      <c r="BJ161" s="17" t="s">
        <v>80</v>
      </c>
      <c r="BK161" s="166">
        <f>ROUND(I161*H161,3)</f>
        <v>0</v>
      </c>
      <c r="BL161" s="17" t="s">
        <v>87</v>
      </c>
      <c r="BM161" s="164" t="s">
        <v>207</v>
      </c>
    </row>
    <row r="162" spans="1:65" s="14" customFormat="1">
      <c r="B162" s="174"/>
      <c r="D162" s="168" t="s">
        <v>184</v>
      </c>
      <c r="E162" s="175" t="s">
        <v>1</v>
      </c>
      <c r="F162" s="229" t="s">
        <v>208</v>
      </c>
      <c r="H162" s="177">
        <v>1.68</v>
      </c>
      <c r="L162" s="174"/>
      <c r="M162" s="178"/>
      <c r="N162" s="179"/>
      <c r="O162" s="179"/>
      <c r="P162" s="179"/>
      <c r="Q162" s="179"/>
      <c r="R162" s="179"/>
      <c r="S162" s="179"/>
      <c r="T162" s="180"/>
      <c r="AT162" s="175" t="s">
        <v>184</v>
      </c>
      <c r="AU162" s="175" t="s">
        <v>80</v>
      </c>
      <c r="AV162" s="14" t="s">
        <v>80</v>
      </c>
      <c r="AW162" s="14" t="s">
        <v>25</v>
      </c>
      <c r="AX162" s="14" t="s">
        <v>73</v>
      </c>
      <c r="AY162" s="175" t="s">
        <v>178</v>
      </c>
    </row>
    <row r="163" spans="1:65" s="2" customFormat="1" ht="23.25" customHeight="1">
      <c r="A163" s="29"/>
      <c r="B163" s="153"/>
      <c r="C163" s="154" t="s">
        <v>209</v>
      </c>
      <c r="D163" s="154" t="s">
        <v>180</v>
      </c>
      <c r="E163" s="155" t="s">
        <v>210</v>
      </c>
      <c r="F163" s="226" t="s">
        <v>1793</v>
      </c>
      <c r="G163" s="157" t="s">
        <v>202</v>
      </c>
      <c r="H163" s="158">
        <v>10.920999999999999</v>
      </c>
      <c r="I163" s="158"/>
      <c r="J163" s="158"/>
      <c r="K163" s="159"/>
      <c r="L163" s="30"/>
      <c r="M163" s="160" t="s">
        <v>1</v>
      </c>
      <c r="N163" s="161" t="s">
        <v>35</v>
      </c>
      <c r="O163" s="162">
        <v>0.63600000000000001</v>
      </c>
      <c r="P163" s="162">
        <f>O163*H163</f>
        <v>6.9457559999999994</v>
      </c>
      <c r="Q163" s="162">
        <v>0.23322000000000001</v>
      </c>
      <c r="R163" s="162">
        <f>Q163*H163</f>
        <v>2.5469956200000001</v>
      </c>
      <c r="S163" s="162">
        <v>0</v>
      </c>
      <c r="T163" s="163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4" t="s">
        <v>87</v>
      </c>
      <c r="AT163" s="164" t="s">
        <v>180</v>
      </c>
      <c r="AU163" s="164" t="s">
        <v>80</v>
      </c>
      <c r="AY163" s="17" t="s">
        <v>178</v>
      </c>
      <c r="BE163" s="165">
        <f>IF(N163="základná",J163,0)</f>
        <v>0</v>
      </c>
      <c r="BF163" s="165">
        <f>IF(N163="znížená",J163,0)</f>
        <v>0</v>
      </c>
      <c r="BG163" s="165">
        <f>IF(N163="zákl. prenesená",J163,0)</f>
        <v>0</v>
      </c>
      <c r="BH163" s="165">
        <f>IF(N163="zníž. prenesená",J163,0)</f>
        <v>0</v>
      </c>
      <c r="BI163" s="165">
        <f>IF(N163="nulová",J163,0)</f>
        <v>0</v>
      </c>
      <c r="BJ163" s="17" t="s">
        <v>80</v>
      </c>
      <c r="BK163" s="166">
        <f>ROUND(I163*H163,3)</f>
        <v>0</v>
      </c>
      <c r="BL163" s="17" t="s">
        <v>87</v>
      </c>
      <c r="BM163" s="164" t="s">
        <v>212</v>
      </c>
    </row>
    <row r="164" spans="1:65" s="14" customFormat="1">
      <c r="B164" s="174"/>
      <c r="D164" s="168" t="s">
        <v>184</v>
      </c>
      <c r="E164" s="175" t="s">
        <v>1</v>
      </c>
      <c r="F164" s="229" t="s">
        <v>133</v>
      </c>
      <c r="H164" s="177">
        <v>10.920999999999999</v>
      </c>
      <c r="L164" s="174"/>
      <c r="M164" s="178"/>
      <c r="N164" s="179"/>
      <c r="O164" s="179"/>
      <c r="P164" s="179"/>
      <c r="Q164" s="179"/>
      <c r="R164" s="179"/>
      <c r="S164" s="179"/>
      <c r="T164" s="180"/>
      <c r="AT164" s="175" t="s">
        <v>184</v>
      </c>
      <c r="AU164" s="175" t="s">
        <v>80</v>
      </c>
      <c r="AV164" s="14" t="s">
        <v>80</v>
      </c>
      <c r="AW164" s="14" t="s">
        <v>25</v>
      </c>
      <c r="AX164" s="14" t="s">
        <v>73</v>
      </c>
      <c r="AY164" s="175" t="s">
        <v>178</v>
      </c>
    </row>
    <row r="165" spans="1:65" s="2" customFormat="1" ht="24" customHeight="1">
      <c r="A165" s="29"/>
      <c r="B165" s="153"/>
      <c r="C165" s="154" t="s">
        <v>213</v>
      </c>
      <c r="D165" s="154" t="s">
        <v>180</v>
      </c>
      <c r="E165" s="155" t="s">
        <v>214</v>
      </c>
      <c r="F165" s="156" t="s">
        <v>215</v>
      </c>
      <c r="G165" s="157" t="s">
        <v>216</v>
      </c>
      <c r="H165" s="158">
        <v>19.73</v>
      </c>
      <c r="I165" s="158"/>
      <c r="J165" s="158"/>
      <c r="K165" s="159"/>
      <c r="L165" s="30"/>
      <c r="M165" s="160" t="s">
        <v>1</v>
      </c>
      <c r="N165" s="161" t="s">
        <v>35</v>
      </c>
      <c r="O165" s="162">
        <v>0.08</v>
      </c>
      <c r="P165" s="162">
        <f>O165*H165</f>
        <v>1.5784</v>
      </c>
      <c r="Q165" s="162">
        <v>8.0000000000000007E-5</v>
      </c>
      <c r="R165" s="162">
        <f>Q165*H165</f>
        <v>1.5784000000000002E-3</v>
      </c>
      <c r="S165" s="162">
        <v>0</v>
      </c>
      <c r="T165" s="163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4" t="s">
        <v>87</v>
      </c>
      <c r="AT165" s="164" t="s">
        <v>180</v>
      </c>
      <c r="AU165" s="164" t="s">
        <v>80</v>
      </c>
      <c r="AY165" s="17" t="s">
        <v>178</v>
      </c>
      <c r="BE165" s="165">
        <f>IF(N165="základná",J165,0)</f>
        <v>0</v>
      </c>
      <c r="BF165" s="165">
        <f>IF(N165="znížená",J165,0)</f>
        <v>0</v>
      </c>
      <c r="BG165" s="165">
        <f>IF(N165="zákl. prenesená",J165,0)</f>
        <v>0</v>
      </c>
      <c r="BH165" s="165">
        <f>IF(N165="zníž. prenesená",J165,0)</f>
        <v>0</v>
      </c>
      <c r="BI165" s="165">
        <f>IF(N165="nulová",J165,0)</f>
        <v>0</v>
      </c>
      <c r="BJ165" s="17" t="s">
        <v>80</v>
      </c>
      <c r="BK165" s="166">
        <f>ROUND(I165*H165,3)</f>
        <v>0</v>
      </c>
      <c r="BL165" s="17" t="s">
        <v>87</v>
      </c>
      <c r="BM165" s="164" t="s">
        <v>217</v>
      </c>
    </row>
    <row r="166" spans="1:65" s="13" customFormat="1">
      <c r="B166" s="167"/>
      <c r="D166" s="168" t="s">
        <v>184</v>
      </c>
      <c r="E166" s="169" t="s">
        <v>1</v>
      </c>
      <c r="F166" s="170" t="s">
        <v>218</v>
      </c>
      <c r="H166" s="169" t="s">
        <v>1</v>
      </c>
      <c r="L166" s="167"/>
      <c r="M166" s="171"/>
      <c r="N166" s="172"/>
      <c r="O166" s="172"/>
      <c r="P166" s="172"/>
      <c r="Q166" s="172"/>
      <c r="R166" s="172"/>
      <c r="S166" s="172"/>
      <c r="T166" s="173"/>
      <c r="AT166" s="169" t="s">
        <v>184</v>
      </c>
      <c r="AU166" s="169" t="s">
        <v>80</v>
      </c>
      <c r="AV166" s="13" t="s">
        <v>73</v>
      </c>
      <c r="AW166" s="13" t="s">
        <v>25</v>
      </c>
      <c r="AX166" s="13" t="s">
        <v>69</v>
      </c>
      <c r="AY166" s="169" t="s">
        <v>178</v>
      </c>
    </row>
    <row r="167" spans="1:65" s="14" customFormat="1">
      <c r="B167" s="174"/>
      <c r="D167" s="168" t="s">
        <v>184</v>
      </c>
      <c r="E167" s="175" t="s">
        <v>1</v>
      </c>
      <c r="F167" s="176" t="s">
        <v>219</v>
      </c>
      <c r="H167" s="177">
        <v>7.7</v>
      </c>
      <c r="L167" s="174"/>
      <c r="M167" s="178"/>
      <c r="N167" s="179"/>
      <c r="O167" s="179"/>
      <c r="P167" s="179"/>
      <c r="Q167" s="179"/>
      <c r="R167" s="179"/>
      <c r="S167" s="179"/>
      <c r="T167" s="180"/>
      <c r="AT167" s="175" t="s">
        <v>184</v>
      </c>
      <c r="AU167" s="175" t="s">
        <v>80</v>
      </c>
      <c r="AV167" s="14" t="s">
        <v>80</v>
      </c>
      <c r="AW167" s="14" t="s">
        <v>25</v>
      </c>
      <c r="AX167" s="14" t="s">
        <v>69</v>
      </c>
      <c r="AY167" s="175" t="s">
        <v>178</v>
      </c>
    </row>
    <row r="168" spans="1:65" s="14" customFormat="1">
      <c r="B168" s="174"/>
      <c r="D168" s="168" t="s">
        <v>184</v>
      </c>
      <c r="E168" s="175" t="s">
        <v>1</v>
      </c>
      <c r="F168" s="176" t="s">
        <v>220</v>
      </c>
      <c r="H168" s="177">
        <v>12.03</v>
      </c>
      <c r="L168" s="174"/>
      <c r="M168" s="178"/>
      <c r="N168" s="179"/>
      <c r="O168" s="179"/>
      <c r="P168" s="179"/>
      <c r="Q168" s="179"/>
      <c r="R168" s="179"/>
      <c r="S168" s="179"/>
      <c r="T168" s="180"/>
      <c r="AT168" s="175" t="s">
        <v>184</v>
      </c>
      <c r="AU168" s="175" t="s">
        <v>80</v>
      </c>
      <c r="AV168" s="14" t="s">
        <v>80</v>
      </c>
      <c r="AW168" s="14" t="s">
        <v>25</v>
      </c>
      <c r="AX168" s="14" t="s">
        <v>69</v>
      </c>
      <c r="AY168" s="175" t="s">
        <v>178</v>
      </c>
    </row>
    <row r="169" spans="1:65" s="15" customFormat="1">
      <c r="B169" s="181"/>
      <c r="D169" s="168" t="s">
        <v>184</v>
      </c>
      <c r="E169" s="182" t="s">
        <v>1</v>
      </c>
      <c r="F169" s="183" t="s">
        <v>190</v>
      </c>
      <c r="H169" s="184">
        <v>19.73</v>
      </c>
      <c r="L169" s="181"/>
      <c r="M169" s="185"/>
      <c r="N169" s="186"/>
      <c r="O169" s="186"/>
      <c r="P169" s="186"/>
      <c r="Q169" s="186"/>
      <c r="R169" s="186"/>
      <c r="S169" s="186"/>
      <c r="T169" s="187"/>
      <c r="AT169" s="182" t="s">
        <v>184</v>
      </c>
      <c r="AU169" s="182" t="s">
        <v>80</v>
      </c>
      <c r="AV169" s="15" t="s">
        <v>87</v>
      </c>
      <c r="AW169" s="15" t="s">
        <v>25</v>
      </c>
      <c r="AX169" s="15" t="s">
        <v>73</v>
      </c>
      <c r="AY169" s="182" t="s">
        <v>178</v>
      </c>
    </row>
    <row r="170" spans="1:65" s="2" customFormat="1" ht="21.75" customHeight="1">
      <c r="A170" s="29"/>
      <c r="B170" s="153"/>
      <c r="C170" s="154" t="s">
        <v>221</v>
      </c>
      <c r="D170" s="154" t="s">
        <v>180</v>
      </c>
      <c r="E170" s="155" t="s">
        <v>222</v>
      </c>
      <c r="F170" s="156" t="s">
        <v>223</v>
      </c>
      <c r="G170" s="157" t="s">
        <v>216</v>
      </c>
      <c r="H170" s="158">
        <v>4.9000000000000004</v>
      </c>
      <c r="I170" s="158"/>
      <c r="J170" s="158"/>
      <c r="K170" s="159"/>
      <c r="L170" s="30"/>
      <c r="M170" s="160" t="s">
        <v>1</v>
      </c>
      <c r="N170" s="161" t="s">
        <v>35</v>
      </c>
      <c r="O170" s="162">
        <v>0.12</v>
      </c>
      <c r="P170" s="162">
        <f>O170*H170</f>
        <v>0.58799999999999997</v>
      </c>
      <c r="Q170" s="162">
        <v>1.2E-4</v>
      </c>
      <c r="R170" s="162">
        <f>Q170*H170</f>
        <v>5.8800000000000009E-4</v>
      </c>
      <c r="S170" s="162">
        <v>0</v>
      </c>
      <c r="T170" s="163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4" t="s">
        <v>87</v>
      </c>
      <c r="AT170" s="164" t="s">
        <v>180</v>
      </c>
      <c r="AU170" s="164" t="s">
        <v>80</v>
      </c>
      <c r="AY170" s="17" t="s">
        <v>178</v>
      </c>
      <c r="BE170" s="165">
        <f>IF(N170="základná",J170,0)</f>
        <v>0</v>
      </c>
      <c r="BF170" s="165">
        <f>IF(N170="znížená",J170,0)</f>
        <v>0</v>
      </c>
      <c r="BG170" s="165">
        <f>IF(N170="zákl. prenesená",J170,0)</f>
        <v>0</v>
      </c>
      <c r="BH170" s="165">
        <f>IF(N170="zníž. prenesená",J170,0)</f>
        <v>0</v>
      </c>
      <c r="BI170" s="165">
        <f>IF(N170="nulová",J170,0)</f>
        <v>0</v>
      </c>
      <c r="BJ170" s="17" t="s">
        <v>80</v>
      </c>
      <c r="BK170" s="166">
        <f>ROUND(I170*H170,3)</f>
        <v>0</v>
      </c>
      <c r="BL170" s="17" t="s">
        <v>87</v>
      </c>
      <c r="BM170" s="164" t="s">
        <v>224</v>
      </c>
    </row>
    <row r="171" spans="1:65" s="14" customFormat="1">
      <c r="B171" s="174"/>
      <c r="D171" s="168" t="s">
        <v>184</v>
      </c>
      <c r="E171" s="175" t="s">
        <v>1</v>
      </c>
      <c r="F171" s="176" t="s">
        <v>225</v>
      </c>
      <c r="H171" s="177">
        <v>4.9000000000000004</v>
      </c>
      <c r="L171" s="174"/>
      <c r="M171" s="178"/>
      <c r="N171" s="179"/>
      <c r="O171" s="179"/>
      <c r="P171" s="179"/>
      <c r="Q171" s="179"/>
      <c r="R171" s="179"/>
      <c r="S171" s="179"/>
      <c r="T171" s="180"/>
      <c r="AT171" s="175" t="s">
        <v>184</v>
      </c>
      <c r="AU171" s="175" t="s">
        <v>80</v>
      </c>
      <c r="AV171" s="14" t="s">
        <v>80</v>
      </c>
      <c r="AW171" s="14" t="s">
        <v>25</v>
      </c>
      <c r="AX171" s="14" t="s">
        <v>73</v>
      </c>
      <c r="AY171" s="175" t="s">
        <v>178</v>
      </c>
    </row>
    <row r="172" spans="1:65" s="2" customFormat="1" ht="21.75" customHeight="1">
      <c r="A172" s="29"/>
      <c r="B172" s="153"/>
      <c r="C172" s="154" t="s">
        <v>226</v>
      </c>
      <c r="D172" s="154" t="s">
        <v>180</v>
      </c>
      <c r="E172" s="155" t="s">
        <v>227</v>
      </c>
      <c r="F172" s="156" t="s">
        <v>228</v>
      </c>
      <c r="G172" s="157" t="s">
        <v>216</v>
      </c>
      <c r="H172" s="158">
        <v>48.6</v>
      </c>
      <c r="I172" s="158"/>
      <c r="J172" s="158"/>
      <c r="K172" s="159"/>
      <c r="L172" s="30"/>
      <c r="M172" s="160" t="s">
        <v>1</v>
      </c>
      <c r="N172" s="161" t="s">
        <v>35</v>
      </c>
      <c r="O172" s="162">
        <v>0.15</v>
      </c>
      <c r="P172" s="162">
        <f>O172*H172</f>
        <v>7.29</v>
      </c>
      <c r="Q172" s="162">
        <v>4.0000000000000003E-5</v>
      </c>
      <c r="R172" s="162">
        <f>Q172*H172</f>
        <v>1.9440000000000002E-3</v>
      </c>
      <c r="S172" s="162">
        <v>0</v>
      </c>
      <c r="T172" s="163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4" t="s">
        <v>87</v>
      </c>
      <c r="AT172" s="164" t="s">
        <v>180</v>
      </c>
      <c r="AU172" s="164" t="s">
        <v>80</v>
      </c>
      <c r="AY172" s="17" t="s">
        <v>178</v>
      </c>
      <c r="BE172" s="165">
        <f>IF(N172="základná",J172,0)</f>
        <v>0</v>
      </c>
      <c r="BF172" s="165">
        <f>IF(N172="znížená",J172,0)</f>
        <v>0</v>
      </c>
      <c r="BG172" s="165">
        <f>IF(N172="zákl. prenesená",J172,0)</f>
        <v>0</v>
      </c>
      <c r="BH172" s="165">
        <f>IF(N172="zníž. prenesená",J172,0)</f>
        <v>0</v>
      </c>
      <c r="BI172" s="165">
        <f>IF(N172="nulová",J172,0)</f>
        <v>0</v>
      </c>
      <c r="BJ172" s="17" t="s">
        <v>80</v>
      </c>
      <c r="BK172" s="166">
        <f>ROUND(I172*H172,3)</f>
        <v>0</v>
      </c>
      <c r="BL172" s="17" t="s">
        <v>87</v>
      </c>
      <c r="BM172" s="164" t="s">
        <v>229</v>
      </c>
    </row>
    <row r="173" spans="1:65" s="14" customFormat="1">
      <c r="B173" s="174"/>
      <c r="D173" s="168" t="s">
        <v>184</v>
      </c>
      <c r="E173" s="175" t="s">
        <v>1</v>
      </c>
      <c r="F173" s="176" t="s">
        <v>230</v>
      </c>
      <c r="H173" s="177">
        <v>48.6</v>
      </c>
      <c r="L173" s="174"/>
      <c r="M173" s="178"/>
      <c r="N173" s="179"/>
      <c r="O173" s="179"/>
      <c r="P173" s="179"/>
      <c r="Q173" s="179"/>
      <c r="R173" s="179"/>
      <c r="S173" s="179"/>
      <c r="T173" s="180"/>
      <c r="AT173" s="175" t="s">
        <v>184</v>
      </c>
      <c r="AU173" s="175" t="s">
        <v>80</v>
      </c>
      <c r="AV173" s="14" t="s">
        <v>80</v>
      </c>
      <c r="AW173" s="14" t="s">
        <v>25</v>
      </c>
      <c r="AX173" s="14" t="s">
        <v>73</v>
      </c>
      <c r="AY173" s="175" t="s">
        <v>178</v>
      </c>
    </row>
    <row r="174" spans="1:65" s="2" customFormat="1" ht="23.25" customHeight="1">
      <c r="A174" s="29"/>
      <c r="B174" s="153"/>
      <c r="C174" s="154" t="s">
        <v>231</v>
      </c>
      <c r="D174" s="154" t="s">
        <v>180</v>
      </c>
      <c r="E174" s="155" t="s">
        <v>232</v>
      </c>
      <c r="F174" s="156" t="s">
        <v>233</v>
      </c>
      <c r="G174" s="157" t="s">
        <v>216</v>
      </c>
      <c r="H174" s="158">
        <v>6.36</v>
      </c>
      <c r="I174" s="158"/>
      <c r="J174" s="158"/>
      <c r="K174" s="159"/>
      <c r="L174" s="30"/>
      <c r="M174" s="160" t="s">
        <v>1</v>
      </c>
      <c r="N174" s="161" t="s">
        <v>35</v>
      </c>
      <c r="O174" s="162">
        <v>0.30002000000000001</v>
      </c>
      <c r="P174" s="162">
        <f>O174*H174</f>
        <v>1.9081272000000002</v>
      </c>
      <c r="Q174" s="162">
        <v>8.0000000000000007E-5</v>
      </c>
      <c r="R174" s="162">
        <f>Q174*H174</f>
        <v>5.0880000000000012E-4</v>
      </c>
      <c r="S174" s="162">
        <v>0</v>
      </c>
      <c r="T174" s="163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4" t="s">
        <v>87</v>
      </c>
      <c r="AT174" s="164" t="s">
        <v>180</v>
      </c>
      <c r="AU174" s="164" t="s">
        <v>80</v>
      </c>
      <c r="AY174" s="17" t="s">
        <v>178</v>
      </c>
      <c r="BE174" s="165">
        <f>IF(N174="základná",J174,0)</f>
        <v>0</v>
      </c>
      <c r="BF174" s="165">
        <f>IF(N174="znížená",J174,0)</f>
        <v>0</v>
      </c>
      <c r="BG174" s="165">
        <f>IF(N174="zákl. prenesená",J174,0)</f>
        <v>0</v>
      </c>
      <c r="BH174" s="165">
        <f>IF(N174="zníž. prenesená",J174,0)</f>
        <v>0</v>
      </c>
      <c r="BI174" s="165">
        <f>IF(N174="nulová",J174,0)</f>
        <v>0</v>
      </c>
      <c r="BJ174" s="17" t="s">
        <v>80</v>
      </c>
      <c r="BK174" s="166">
        <f>ROUND(I174*H174,3)</f>
        <v>0</v>
      </c>
      <c r="BL174" s="17" t="s">
        <v>87</v>
      </c>
      <c r="BM174" s="164" t="s">
        <v>234</v>
      </c>
    </row>
    <row r="175" spans="1:65" s="14" customFormat="1">
      <c r="B175" s="174"/>
      <c r="D175" s="168" t="s">
        <v>184</v>
      </c>
      <c r="E175" s="175" t="s">
        <v>1</v>
      </c>
      <c r="F175" s="229" t="s">
        <v>235</v>
      </c>
      <c r="H175" s="177">
        <v>6.36</v>
      </c>
      <c r="L175" s="174"/>
      <c r="M175" s="178"/>
      <c r="N175" s="179"/>
      <c r="O175" s="179"/>
      <c r="P175" s="179"/>
      <c r="Q175" s="179"/>
      <c r="R175" s="179"/>
      <c r="S175" s="179"/>
      <c r="T175" s="180"/>
      <c r="AT175" s="175" t="s">
        <v>184</v>
      </c>
      <c r="AU175" s="175" t="s">
        <v>80</v>
      </c>
      <c r="AV175" s="14" t="s">
        <v>80</v>
      </c>
      <c r="AW175" s="14" t="s">
        <v>25</v>
      </c>
      <c r="AX175" s="14" t="s">
        <v>73</v>
      </c>
      <c r="AY175" s="175" t="s">
        <v>178</v>
      </c>
    </row>
    <row r="176" spans="1:65" s="2" customFormat="1" ht="21.75" customHeight="1">
      <c r="A176" s="29"/>
      <c r="B176" s="153"/>
      <c r="C176" s="154" t="s">
        <v>236</v>
      </c>
      <c r="D176" s="154" t="s">
        <v>180</v>
      </c>
      <c r="E176" s="155" t="s">
        <v>237</v>
      </c>
      <c r="F176" s="226" t="s">
        <v>1794</v>
      </c>
      <c r="G176" s="157" t="s">
        <v>202</v>
      </c>
      <c r="H176" s="158">
        <v>36.365000000000002</v>
      </c>
      <c r="I176" s="158"/>
      <c r="J176" s="158"/>
      <c r="K176" s="159"/>
      <c r="L176" s="30"/>
      <c r="M176" s="160" t="s">
        <v>1</v>
      </c>
      <c r="N176" s="161" t="s">
        <v>35</v>
      </c>
      <c r="O176" s="162">
        <v>0.42399999999999999</v>
      </c>
      <c r="P176" s="162">
        <f>O176*H176</f>
        <v>15.418760000000001</v>
      </c>
      <c r="Q176" s="162">
        <v>7.1940000000000004E-2</v>
      </c>
      <c r="R176" s="162">
        <f>Q176*H176</f>
        <v>2.6160981000000003</v>
      </c>
      <c r="S176" s="162">
        <v>0</v>
      </c>
      <c r="T176" s="163">
        <f>S176*H176</f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4" t="s">
        <v>87</v>
      </c>
      <c r="AT176" s="164" t="s">
        <v>180</v>
      </c>
      <c r="AU176" s="164" t="s">
        <v>80</v>
      </c>
      <c r="AY176" s="17" t="s">
        <v>178</v>
      </c>
      <c r="BE176" s="165">
        <f>IF(N176="základná",J176,0)</f>
        <v>0</v>
      </c>
      <c r="BF176" s="165">
        <f>IF(N176="znížená",J176,0)</f>
        <v>0</v>
      </c>
      <c r="BG176" s="165">
        <f>IF(N176="zákl. prenesená",J176,0)</f>
        <v>0</v>
      </c>
      <c r="BH176" s="165">
        <f>IF(N176="zníž. prenesená",J176,0)</f>
        <v>0</v>
      </c>
      <c r="BI176" s="165">
        <f>IF(N176="nulová",J176,0)</f>
        <v>0</v>
      </c>
      <c r="BJ176" s="17" t="s">
        <v>80</v>
      </c>
      <c r="BK176" s="166">
        <f>ROUND(I176*H176,3)</f>
        <v>0</v>
      </c>
      <c r="BL176" s="17" t="s">
        <v>87</v>
      </c>
      <c r="BM176" s="164" t="s">
        <v>239</v>
      </c>
    </row>
    <row r="177" spans="1:65" s="14" customFormat="1">
      <c r="B177" s="174"/>
      <c r="D177" s="168" t="s">
        <v>184</v>
      </c>
      <c r="E177" s="175" t="s">
        <v>1</v>
      </c>
      <c r="F177" s="229" t="s">
        <v>129</v>
      </c>
      <c r="H177" s="177">
        <v>36.365000000000002</v>
      </c>
      <c r="L177" s="174"/>
      <c r="M177" s="178"/>
      <c r="N177" s="179"/>
      <c r="O177" s="179"/>
      <c r="P177" s="179"/>
      <c r="Q177" s="179"/>
      <c r="R177" s="179"/>
      <c r="S177" s="179"/>
      <c r="T177" s="180"/>
      <c r="AT177" s="175" t="s">
        <v>184</v>
      </c>
      <c r="AU177" s="175" t="s">
        <v>80</v>
      </c>
      <c r="AV177" s="14" t="s">
        <v>80</v>
      </c>
      <c r="AW177" s="14" t="s">
        <v>25</v>
      </c>
      <c r="AX177" s="14" t="s">
        <v>73</v>
      </c>
      <c r="AY177" s="175" t="s">
        <v>178</v>
      </c>
    </row>
    <row r="178" spans="1:65" s="2" customFormat="1" ht="21.75" customHeight="1">
      <c r="A178" s="29"/>
      <c r="B178" s="153"/>
      <c r="C178" s="154" t="s">
        <v>240</v>
      </c>
      <c r="D178" s="154" t="s">
        <v>180</v>
      </c>
      <c r="E178" s="155" t="s">
        <v>241</v>
      </c>
      <c r="F178" s="226" t="s">
        <v>1795</v>
      </c>
      <c r="G178" s="157" t="s">
        <v>202</v>
      </c>
      <c r="H178" s="158">
        <v>15.582000000000001</v>
      </c>
      <c r="I178" s="158"/>
      <c r="J178" s="158"/>
      <c r="K178" s="159"/>
      <c r="L178" s="30"/>
      <c r="M178" s="160" t="s">
        <v>1</v>
      </c>
      <c r="N178" s="161" t="s">
        <v>35</v>
      </c>
      <c r="O178" s="162">
        <v>0.441</v>
      </c>
      <c r="P178" s="162">
        <f>O178*H178</f>
        <v>6.8716620000000006</v>
      </c>
      <c r="Q178" s="162">
        <v>0.10778</v>
      </c>
      <c r="R178" s="162">
        <f>Q178*H178</f>
        <v>1.6794279600000002</v>
      </c>
      <c r="S178" s="162">
        <v>0</v>
      </c>
      <c r="T178" s="163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4" t="s">
        <v>87</v>
      </c>
      <c r="AT178" s="164" t="s">
        <v>180</v>
      </c>
      <c r="AU178" s="164" t="s">
        <v>80</v>
      </c>
      <c r="AY178" s="17" t="s">
        <v>178</v>
      </c>
      <c r="BE178" s="165">
        <f>IF(N178="základná",J178,0)</f>
        <v>0</v>
      </c>
      <c r="BF178" s="165">
        <f>IF(N178="znížená",J178,0)</f>
        <v>0</v>
      </c>
      <c r="BG178" s="165">
        <f>IF(N178="zákl. prenesená",J178,0)</f>
        <v>0</v>
      </c>
      <c r="BH178" s="165">
        <f>IF(N178="zníž. prenesená",J178,0)</f>
        <v>0</v>
      </c>
      <c r="BI178" s="165">
        <f>IF(N178="nulová",J178,0)</f>
        <v>0</v>
      </c>
      <c r="BJ178" s="17" t="s">
        <v>80</v>
      </c>
      <c r="BK178" s="166">
        <f>ROUND(I178*H178,3)</f>
        <v>0</v>
      </c>
      <c r="BL178" s="17" t="s">
        <v>87</v>
      </c>
      <c r="BM178" s="164" t="s">
        <v>243</v>
      </c>
    </row>
    <row r="179" spans="1:65" s="14" customFormat="1">
      <c r="B179" s="174"/>
      <c r="D179" s="168" t="s">
        <v>184</v>
      </c>
      <c r="E179" s="175" t="s">
        <v>1</v>
      </c>
      <c r="F179" s="229" t="s">
        <v>136</v>
      </c>
      <c r="H179" s="177">
        <v>15.582000000000001</v>
      </c>
      <c r="L179" s="174"/>
      <c r="M179" s="178"/>
      <c r="N179" s="179"/>
      <c r="O179" s="179"/>
      <c r="P179" s="179"/>
      <c r="Q179" s="179"/>
      <c r="R179" s="179"/>
      <c r="S179" s="179"/>
      <c r="T179" s="180"/>
      <c r="AT179" s="175" t="s">
        <v>184</v>
      </c>
      <c r="AU179" s="175" t="s">
        <v>80</v>
      </c>
      <c r="AV179" s="14" t="s">
        <v>80</v>
      </c>
      <c r="AW179" s="14" t="s">
        <v>25</v>
      </c>
      <c r="AX179" s="14" t="s">
        <v>73</v>
      </c>
      <c r="AY179" s="175" t="s">
        <v>178</v>
      </c>
    </row>
    <row r="180" spans="1:65" s="2" customFormat="1" ht="21.75" customHeight="1">
      <c r="A180" s="29"/>
      <c r="B180" s="153"/>
      <c r="C180" s="154" t="s">
        <v>244</v>
      </c>
      <c r="D180" s="154" t="s">
        <v>180</v>
      </c>
      <c r="E180" s="155" t="s">
        <v>245</v>
      </c>
      <c r="F180" s="226" t="s">
        <v>246</v>
      </c>
      <c r="G180" s="157" t="s">
        <v>202</v>
      </c>
      <c r="H180" s="158">
        <v>20.655000000000001</v>
      </c>
      <c r="I180" s="158"/>
      <c r="J180" s="158"/>
      <c r="K180" s="159"/>
      <c r="L180" s="30"/>
      <c r="M180" s="160" t="s">
        <v>1</v>
      </c>
      <c r="N180" s="161" t="s">
        <v>35</v>
      </c>
      <c r="O180" s="162">
        <v>1.4375599999999999</v>
      </c>
      <c r="P180" s="162">
        <f>O180*H180</f>
        <v>29.692801800000002</v>
      </c>
      <c r="Q180" s="162">
        <v>0.25548999999999999</v>
      </c>
      <c r="R180" s="162">
        <f>Q180*H180</f>
        <v>5.2771459500000004</v>
      </c>
      <c r="S180" s="162">
        <v>0</v>
      </c>
      <c r="T180" s="163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4" t="s">
        <v>87</v>
      </c>
      <c r="AT180" s="164" t="s">
        <v>180</v>
      </c>
      <c r="AU180" s="164" t="s">
        <v>80</v>
      </c>
      <c r="AY180" s="17" t="s">
        <v>178</v>
      </c>
      <c r="BE180" s="165">
        <f>IF(N180="základná",J180,0)</f>
        <v>0</v>
      </c>
      <c r="BF180" s="165">
        <f>IF(N180="znížená",J180,0)</f>
        <v>0</v>
      </c>
      <c r="BG180" s="165">
        <f>IF(N180="zákl. prenesená",J180,0)</f>
        <v>0</v>
      </c>
      <c r="BH180" s="165">
        <f>IF(N180="zníž. prenesená",J180,0)</f>
        <v>0</v>
      </c>
      <c r="BI180" s="165">
        <f>IF(N180="nulová",J180,0)</f>
        <v>0</v>
      </c>
      <c r="BJ180" s="17" t="s">
        <v>80</v>
      </c>
      <c r="BK180" s="166">
        <f>ROUND(I180*H180,3)</f>
        <v>0</v>
      </c>
      <c r="BL180" s="17" t="s">
        <v>87</v>
      </c>
      <c r="BM180" s="164" t="s">
        <v>247</v>
      </c>
    </row>
    <row r="181" spans="1:65" s="14" customFormat="1">
      <c r="B181" s="174"/>
      <c r="D181" s="168" t="s">
        <v>184</v>
      </c>
      <c r="E181" s="175" t="s">
        <v>1</v>
      </c>
      <c r="F181" s="229" t="s">
        <v>248</v>
      </c>
      <c r="H181" s="177">
        <v>6.8849999999999998</v>
      </c>
      <c r="L181" s="174"/>
      <c r="M181" s="178"/>
      <c r="N181" s="179"/>
      <c r="O181" s="179"/>
      <c r="P181" s="179"/>
      <c r="Q181" s="179"/>
      <c r="R181" s="179"/>
      <c r="S181" s="179"/>
      <c r="T181" s="180"/>
      <c r="AT181" s="175" t="s">
        <v>184</v>
      </c>
      <c r="AU181" s="175" t="s">
        <v>80</v>
      </c>
      <c r="AV181" s="14" t="s">
        <v>80</v>
      </c>
      <c r="AW181" s="14" t="s">
        <v>25</v>
      </c>
      <c r="AX181" s="14" t="s">
        <v>69</v>
      </c>
      <c r="AY181" s="175" t="s">
        <v>178</v>
      </c>
    </row>
    <row r="182" spans="1:65" s="14" customFormat="1">
      <c r="B182" s="174"/>
      <c r="D182" s="168" t="s">
        <v>184</v>
      </c>
      <c r="E182" s="175" t="s">
        <v>1</v>
      </c>
      <c r="F182" s="176" t="s">
        <v>249</v>
      </c>
      <c r="H182" s="177">
        <v>13.77</v>
      </c>
      <c r="L182" s="174"/>
      <c r="M182" s="178"/>
      <c r="N182" s="179"/>
      <c r="O182" s="179"/>
      <c r="P182" s="179"/>
      <c r="Q182" s="179"/>
      <c r="R182" s="179"/>
      <c r="S182" s="179"/>
      <c r="T182" s="180"/>
      <c r="AT182" s="175" t="s">
        <v>184</v>
      </c>
      <c r="AU182" s="175" t="s">
        <v>80</v>
      </c>
      <c r="AV182" s="14" t="s">
        <v>80</v>
      </c>
      <c r="AW182" s="14" t="s">
        <v>25</v>
      </c>
      <c r="AX182" s="14" t="s">
        <v>69</v>
      </c>
      <c r="AY182" s="175" t="s">
        <v>178</v>
      </c>
    </row>
    <row r="183" spans="1:65" s="15" customFormat="1">
      <c r="B183" s="181"/>
      <c r="D183" s="168" t="s">
        <v>184</v>
      </c>
      <c r="E183" s="182" t="s">
        <v>1</v>
      </c>
      <c r="F183" s="183" t="s">
        <v>190</v>
      </c>
      <c r="H183" s="184">
        <v>20.655000000000001</v>
      </c>
      <c r="L183" s="181"/>
      <c r="M183" s="185"/>
      <c r="N183" s="186"/>
      <c r="O183" s="186"/>
      <c r="P183" s="186"/>
      <c r="Q183" s="186"/>
      <c r="R183" s="186"/>
      <c r="S183" s="186"/>
      <c r="T183" s="187"/>
      <c r="AT183" s="182" t="s">
        <v>184</v>
      </c>
      <c r="AU183" s="182" t="s">
        <v>80</v>
      </c>
      <c r="AV183" s="15" t="s">
        <v>87</v>
      </c>
      <c r="AW183" s="15" t="s">
        <v>25</v>
      </c>
      <c r="AX183" s="15" t="s">
        <v>73</v>
      </c>
      <c r="AY183" s="182" t="s">
        <v>178</v>
      </c>
    </row>
    <row r="184" spans="1:65" s="12" customFormat="1" ht="22.9" customHeight="1">
      <c r="B184" s="141"/>
      <c r="D184" s="142" t="s">
        <v>68</v>
      </c>
      <c r="E184" s="151" t="s">
        <v>99</v>
      </c>
      <c r="F184" s="151" t="s">
        <v>250</v>
      </c>
      <c r="J184" s="152"/>
      <c r="L184" s="141"/>
      <c r="M184" s="145"/>
      <c r="N184" s="146"/>
      <c r="O184" s="146"/>
      <c r="P184" s="147">
        <f>SUM(P185:P214)</f>
        <v>1491.9344613199999</v>
      </c>
      <c r="Q184" s="146"/>
      <c r="R184" s="147">
        <f>SUM(R185:R214)</f>
        <v>77.854544300000001</v>
      </c>
      <c r="S184" s="146"/>
      <c r="T184" s="148">
        <f>SUM(T185:T214)</f>
        <v>0</v>
      </c>
      <c r="AR184" s="142" t="s">
        <v>73</v>
      </c>
      <c r="AT184" s="149" t="s">
        <v>68</v>
      </c>
      <c r="AU184" s="149" t="s">
        <v>73</v>
      </c>
      <c r="AY184" s="142" t="s">
        <v>178</v>
      </c>
      <c r="BK184" s="150">
        <f>SUM(BK185:BK214)</f>
        <v>0</v>
      </c>
    </row>
    <row r="185" spans="1:65" s="2" customFormat="1" ht="21.75" customHeight="1">
      <c r="A185" s="29"/>
      <c r="B185" s="153"/>
      <c r="C185" s="154" t="s">
        <v>251</v>
      </c>
      <c r="D185" s="154" t="s">
        <v>180</v>
      </c>
      <c r="E185" s="155" t="s">
        <v>252</v>
      </c>
      <c r="F185" s="156" t="s">
        <v>253</v>
      </c>
      <c r="G185" s="157" t="s">
        <v>202</v>
      </c>
      <c r="H185" s="158">
        <v>55</v>
      </c>
      <c r="I185" s="158"/>
      <c r="J185" s="158"/>
      <c r="K185" s="159"/>
      <c r="L185" s="30"/>
      <c r="M185" s="160" t="s">
        <v>1</v>
      </c>
      <c r="N185" s="161" t="s">
        <v>35</v>
      </c>
      <c r="O185" s="162">
        <v>0.58499999999999996</v>
      </c>
      <c r="P185" s="162">
        <f>O185*H185</f>
        <v>32.174999999999997</v>
      </c>
      <c r="Q185" s="162">
        <v>7.5520000000000004E-2</v>
      </c>
      <c r="R185" s="162">
        <f>Q185*H185</f>
        <v>4.1536</v>
      </c>
      <c r="S185" s="162">
        <v>0</v>
      </c>
      <c r="T185" s="163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4" t="s">
        <v>87</v>
      </c>
      <c r="AT185" s="164" t="s">
        <v>180</v>
      </c>
      <c r="AU185" s="164" t="s">
        <v>80</v>
      </c>
      <c r="AY185" s="17" t="s">
        <v>178</v>
      </c>
      <c r="BE185" s="165">
        <f>IF(N185="základná",J185,0)</f>
        <v>0</v>
      </c>
      <c r="BF185" s="165">
        <f>IF(N185="znížená",J185,0)</f>
        <v>0</v>
      </c>
      <c r="BG185" s="165">
        <f>IF(N185="zákl. prenesená",J185,0)</f>
        <v>0</v>
      </c>
      <c r="BH185" s="165">
        <f>IF(N185="zníž. prenesená",J185,0)</f>
        <v>0</v>
      </c>
      <c r="BI185" s="165">
        <f>IF(N185="nulová",J185,0)</f>
        <v>0</v>
      </c>
      <c r="BJ185" s="17" t="s">
        <v>80</v>
      </c>
      <c r="BK185" s="166">
        <f>ROUND(I185*H185,3)</f>
        <v>0</v>
      </c>
      <c r="BL185" s="17" t="s">
        <v>87</v>
      </c>
      <c r="BM185" s="164" t="s">
        <v>254</v>
      </c>
    </row>
    <row r="186" spans="1:65" s="14" customFormat="1">
      <c r="B186" s="174"/>
      <c r="D186" s="168" t="s">
        <v>184</v>
      </c>
      <c r="E186" s="175" t="s">
        <v>1</v>
      </c>
      <c r="F186" s="176" t="s">
        <v>255</v>
      </c>
      <c r="H186" s="177">
        <v>55</v>
      </c>
      <c r="L186" s="174"/>
      <c r="M186" s="178"/>
      <c r="N186" s="179"/>
      <c r="O186" s="179"/>
      <c r="P186" s="179"/>
      <c r="Q186" s="179"/>
      <c r="R186" s="179"/>
      <c r="S186" s="179"/>
      <c r="T186" s="180"/>
      <c r="AT186" s="175" t="s">
        <v>184</v>
      </c>
      <c r="AU186" s="175" t="s">
        <v>80</v>
      </c>
      <c r="AV186" s="14" t="s">
        <v>80</v>
      </c>
      <c r="AW186" s="14" t="s">
        <v>25</v>
      </c>
      <c r="AX186" s="14" t="s">
        <v>73</v>
      </c>
      <c r="AY186" s="175" t="s">
        <v>178</v>
      </c>
    </row>
    <row r="187" spans="1:65" s="2" customFormat="1" ht="23.25" customHeight="1">
      <c r="A187" s="29"/>
      <c r="B187" s="153"/>
      <c r="C187" s="154" t="s">
        <v>256</v>
      </c>
      <c r="D187" s="154" t="s">
        <v>180</v>
      </c>
      <c r="E187" s="155" t="s">
        <v>257</v>
      </c>
      <c r="F187" s="156" t="s">
        <v>258</v>
      </c>
      <c r="G187" s="157" t="s">
        <v>202</v>
      </c>
      <c r="H187" s="158">
        <v>1391.5540000000001</v>
      </c>
      <c r="I187" s="158"/>
      <c r="J187" s="158"/>
      <c r="K187" s="159"/>
      <c r="L187" s="30"/>
      <c r="M187" s="160" t="s">
        <v>1</v>
      </c>
      <c r="N187" s="161" t="s">
        <v>35</v>
      </c>
      <c r="O187" s="162">
        <v>5.2080000000000001E-2</v>
      </c>
      <c r="P187" s="162">
        <f>O187*H187</f>
        <v>72.47213232</v>
      </c>
      <c r="Q187" s="162">
        <v>4.0000000000000002E-4</v>
      </c>
      <c r="R187" s="162">
        <f>Q187*H187</f>
        <v>0.55662160000000005</v>
      </c>
      <c r="S187" s="162">
        <v>0</v>
      </c>
      <c r="T187" s="163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4" t="s">
        <v>87</v>
      </c>
      <c r="AT187" s="164" t="s">
        <v>180</v>
      </c>
      <c r="AU187" s="164" t="s">
        <v>80</v>
      </c>
      <c r="AY187" s="17" t="s">
        <v>178</v>
      </c>
      <c r="BE187" s="165">
        <f>IF(N187="základná",J187,0)</f>
        <v>0</v>
      </c>
      <c r="BF187" s="165">
        <f>IF(N187="znížená",J187,0)</f>
        <v>0</v>
      </c>
      <c r="BG187" s="165">
        <f>IF(N187="zákl. prenesená",J187,0)</f>
        <v>0</v>
      </c>
      <c r="BH187" s="165">
        <f>IF(N187="zníž. prenesená",J187,0)</f>
        <v>0</v>
      </c>
      <c r="BI187" s="165">
        <f>IF(N187="nulová",J187,0)</f>
        <v>0</v>
      </c>
      <c r="BJ187" s="17" t="s">
        <v>80</v>
      </c>
      <c r="BK187" s="166">
        <f>ROUND(I187*H187,3)</f>
        <v>0</v>
      </c>
      <c r="BL187" s="17" t="s">
        <v>87</v>
      </c>
      <c r="BM187" s="164" t="s">
        <v>259</v>
      </c>
    </row>
    <row r="188" spans="1:65" s="2" customFormat="1" ht="23.25" customHeight="1">
      <c r="A188" s="29"/>
      <c r="B188" s="153"/>
      <c r="C188" s="154" t="s">
        <v>260</v>
      </c>
      <c r="D188" s="154" t="s">
        <v>180</v>
      </c>
      <c r="E188" s="155" t="s">
        <v>261</v>
      </c>
      <c r="F188" s="156" t="s">
        <v>262</v>
      </c>
      <c r="G188" s="157" t="s">
        <v>202</v>
      </c>
      <c r="H188" s="158">
        <v>1391.5540000000001</v>
      </c>
      <c r="I188" s="158"/>
      <c r="J188" s="158"/>
      <c r="K188" s="159"/>
      <c r="L188" s="30"/>
      <c r="M188" s="160" t="s">
        <v>1</v>
      </c>
      <c r="N188" s="161" t="s">
        <v>35</v>
      </c>
      <c r="O188" s="162">
        <v>0.441</v>
      </c>
      <c r="P188" s="162">
        <f>O188*H188</f>
        <v>613.67531400000007</v>
      </c>
      <c r="Q188" s="162">
        <v>2.52E-2</v>
      </c>
      <c r="R188" s="162">
        <f>Q188*H188</f>
        <v>35.067160800000003</v>
      </c>
      <c r="S188" s="162">
        <v>0</v>
      </c>
      <c r="T188" s="163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4" t="s">
        <v>87</v>
      </c>
      <c r="AT188" s="164" t="s">
        <v>180</v>
      </c>
      <c r="AU188" s="164" t="s">
        <v>80</v>
      </c>
      <c r="AY188" s="17" t="s">
        <v>178</v>
      </c>
      <c r="BE188" s="165">
        <f>IF(N188="základná",J188,0)</f>
        <v>0</v>
      </c>
      <c r="BF188" s="165">
        <f>IF(N188="znížená",J188,0)</f>
        <v>0</v>
      </c>
      <c r="BG188" s="165">
        <f>IF(N188="zákl. prenesená",J188,0)</f>
        <v>0</v>
      </c>
      <c r="BH188" s="165">
        <f>IF(N188="zníž. prenesená",J188,0)</f>
        <v>0</v>
      </c>
      <c r="BI188" s="165">
        <f>IF(N188="nulová",J188,0)</f>
        <v>0</v>
      </c>
      <c r="BJ188" s="17" t="s">
        <v>80</v>
      </c>
      <c r="BK188" s="166">
        <f>ROUND(I188*H188,3)</f>
        <v>0</v>
      </c>
      <c r="BL188" s="17" t="s">
        <v>87</v>
      </c>
      <c r="BM188" s="164" t="s">
        <v>263</v>
      </c>
    </row>
    <row r="189" spans="1:65" s="13" customFormat="1">
      <c r="B189" s="167"/>
      <c r="D189" s="168" t="s">
        <v>184</v>
      </c>
      <c r="E189" s="169" t="s">
        <v>1</v>
      </c>
      <c r="F189" s="170" t="s">
        <v>264</v>
      </c>
      <c r="H189" s="169" t="s">
        <v>1</v>
      </c>
      <c r="L189" s="167"/>
      <c r="M189" s="171"/>
      <c r="N189" s="172"/>
      <c r="O189" s="172"/>
      <c r="P189" s="172"/>
      <c r="Q189" s="172"/>
      <c r="R189" s="172"/>
      <c r="S189" s="172"/>
      <c r="T189" s="173"/>
      <c r="AT189" s="169" t="s">
        <v>184</v>
      </c>
      <c r="AU189" s="169" t="s">
        <v>80</v>
      </c>
      <c r="AV189" s="13" t="s">
        <v>73</v>
      </c>
      <c r="AW189" s="13" t="s">
        <v>25</v>
      </c>
      <c r="AX189" s="13" t="s">
        <v>69</v>
      </c>
      <c r="AY189" s="169" t="s">
        <v>178</v>
      </c>
    </row>
    <row r="190" spans="1:65" s="14" customFormat="1">
      <c r="B190" s="174"/>
      <c r="D190" s="168" t="s">
        <v>184</v>
      </c>
      <c r="E190" s="175" t="s">
        <v>1</v>
      </c>
      <c r="F190" s="176" t="s">
        <v>265</v>
      </c>
      <c r="H190" s="177">
        <v>1324.386</v>
      </c>
      <c r="L190" s="174"/>
      <c r="M190" s="178"/>
      <c r="N190" s="179"/>
      <c r="O190" s="179"/>
      <c r="P190" s="179"/>
      <c r="Q190" s="179"/>
      <c r="R190" s="179"/>
      <c r="S190" s="179"/>
      <c r="T190" s="180"/>
      <c r="AT190" s="175" t="s">
        <v>184</v>
      </c>
      <c r="AU190" s="175" t="s">
        <v>80</v>
      </c>
      <c r="AV190" s="14" t="s">
        <v>80</v>
      </c>
      <c r="AW190" s="14" t="s">
        <v>25</v>
      </c>
      <c r="AX190" s="14" t="s">
        <v>69</v>
      </c>
      <c r="AY190" s="175" t="s">
        <v>178</v>
      </c>
    </row>
    <row r="191" spans="1:65" s="14" customFormat="1">
      <c r="B191" s="174"/>
      <c r="D191" s="168" t="s">
        <v>184</v>
      </c>
      <c r="E191" s="175" t="s">
        <v>1</v>
      </c>
      <c r="F191" s="176" t="s">
        <v>266</v>
      </c>
      <c r="H191" s="177">
        <v>67.168000000000006</v>
      </c>
      <c r="L191" s="174"/>
      <c r="M191" s="178"/>
      <c r="N191" s="179"/>
      <c r="O191" s="179"/>
      <c r="P191" s="179"/>
      <c r="Q191" s="179"/>
      <c r="R191" s="179"/>
      <c r="S191" s="179"/>
      <c r="T191" s="180"/>
      <c r="AT191" s="175" t="s">
        <v>184</v>
      </c>
      <c r="AU191" s="175" t="s">
        <v>80</v>
      </c>
      <c r="AV191" s="14" t="s">
        <v>80</v>
      </c>
      <c r="AW191" s="14" t="s">
        <v>25</v>
      </c>
      <c r="AX191" s="14" t="s">
        <v>69</v>
      </c>
      <c r="AY191" s="175" t="s">
        <v>178</v>
      </c>
    </row>
    <row r="192" spans="1:65" s="15" customFormat="1">
      <c r="B192" s="181"/>
      <c r="D192" s="168" t="s">
        <v>184</v>
      </c>
      <c r="E192" s="182" t="s">
        <v>1</v>
      </c>
      <c r="F192" s="183" t="s">
        <v>190</v>
      </c>
      <c r="H192" s="184">
        <v>1391.5540000000001</v>
      </c>
      <c r="L192" s="181"/>
      <c r="M192" s="185"/>
      <c r="N192" s="186"/>
      <c r="O192" s="186"/>
      <c r="P192" s="186"/>
      <c r="Q192" s="186"/>
      <c r="R192" s="186"/>
      <c r="S192" s="186"/>
      <c r="T192" s="187"/>
      <c r="AT192" s="182" t="s">
        <v>184</v>
      </c>
      <c r="AU192" s="182" t="s">
        <v>80</v>
      </c>
      <c r="AV192" s="15" t="s">
        <v>87</v>
      </c>
      <c r="AW192" s="15" t="s">
        <v>25</v>
      </c>
      <c r="AX192" s="15" t="s">
        <v>73</v>
      </c>
      <c r="AY192" s="182" t="s">
        <v>178</v>
      </c>
    </row>
    <row r="193" spans="1:65" s="2" customFormat="1" ht="21.75" customHeight="1">
      <c r="A193" s="29"/>
      <c r="B193" s="153"/>
      <c r="C193" s="154" t="s">
        <v>267</v>
      </c>
      <c r="D193" s="154" t="s">
        <v>180</v>
      </c>
      <c r="E193" s="155" t="s">
        <v>268</v>
      </c>
      <c r="F193" s="156" t="s">
        <v>269</v>
      </c>
      <c r="G193" s="157" t="s">
        <v>202</v>
      </c>
      <c r="H193" s="158">
        <v>1324.386</v>
      </c>
      <c r="I193" s="158"/>
      <c r="J193" s="158"/>
      <c r="K193" s="159"/>
      <c r="L193" s="30"/>
      <c r="M193" s="160" t="s">
        <v>1</v>
      </c>
      <c r="N193" s="161" t="s">
        <v>35</v>
      </c>
      <c r="O193" s="162">
        <v>0.34699999999999998</v>
      </c>
      <c r="P193" s="162">
        <f>O193*H193</f>
        <v>459.56194199999993</v>
      </c>
      <c r="Q193" s="162">
        <v>7.0000000000000001E-3</v>
      </c>
      <c r="R193" s="162">
        <f>Q193*H193</f>
        <v>9.270702</v>
      </c>
      <c r="S193" s="162">
        <v>0</v>
      </c>
      <c r="T193" s="163">
        <f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4" t="s">
        <v>87</v>
      </c>
      <c r="AT193" s="164" t="s">
        <v>180</v>
      </c>
      <c r="AU193" s="164" t="s">
        <v>80</v>
      </c>
      <c r="AY193" s="17" t="s">
        <v>178</v>
      </c>
      <c r="BE193" s="165">
        <f>IF(N193="základná",J193,0)</f>
        <v>0</v>
      </c>
      <c r="BF193" s="165">
        <f>IF(N193="znížená",J193,0)</f>
        <v>0</v>
      </c>
      <c r="BG193" s="165">
        <f>IF(N193="zákl. prenesená",J193,0)</f>
        <v>0</v>
      </c>
      <c r="BH193" s="165">
        <f>IF(N193="zníž. prenesená",J193,0)</f>
        <v>0</v>
      </c>
      <c r="BI193" s="165">
        <f>IF(N193="nulová",J193,0)</f>
        <v>0</v>
      </c>
      <c r="BJ193" s="17" t="s">
        <v>80</v>
      </c>
      <c r="BK193" s="166">
        <f>ROUND(I193*H193,3)</f>
        <v>0</v>
      </c>
      <c r="BL193" s="17" t="s">
        <v>87</v>
      </c>
      <c r="BM193" s="164" t="s">
        <v>270</v>
      </c>
    </row>
    <row r="194" spans="1:65" s="14" customFormat="1">
      <c r="B194" s="174"/>
      <c r="D194" s="168" t="s">
        <v>184</v>
      </c>
      <c r="E194" s="175" t="s">
        <v>1</v>
      </c>
      <c r="F194" s="176" t="s">
        <v>105</v>
      </c>
      <c r="H194" s="177">
        <v>819.73699999999997</v>
      </c>
      <c r="L194" s="174"/>
      <c r="M194" s="178"/>
      <c r="N194" s="179"/>
      <c r="O194" s="179"/>
      <c r="P194" s="179"/>
      <c r="Q194" s="179"/>
      <c r="R194" s="179"/>
      <c r="S194" s="179"/>
      <c r="T194" s="180"/>
      <c r="AT194" s="175" t="s">
        <v>184</v>
      </c>
      <c r="AU194" s="175" t="s">
        <v>80</v>
      </c>
      <c r="AV194" s="14" t="s">
        <v>80</v>
      </c>
      <c r="AW194" s="14" t="s">
        <v>25</v>
      </c>
      <c r="AX194" s="14" t="s">
        <v>69</v>
      </c>
      <c r="AY194" s="175" t="s">
        <v>178</v>
      </c>
    </row>
    <row r="195" spans="1:65" s="14" customFormat="1">
      <c r="B195" s="174"/>
      <c r="D195" s="168" t="s">
        <v>184</v>
      </c>
      <c r="E195" s="175" t="s">
        <v>1</v>
      </c>
      <c r="F195" s="176" t="s">
        <v>102</v>
      </c>
      <c r="H195" s="177">
        <v>504.649</v>
      </c>
      <c r="L195" s="174"/>
      <c r="M195" s="178"/>
      <c r="N195" s="179"/>
      <c r="O195" s="179"/>
      <c r="P195" s="179"/>
      <c r="Q195" s="179"/>
      <c r="R195" s="179"/>
      <c r="S195" s="179"/>
      <c r="T195" s="180"/>
      <c r="AT195" s="175" t="s">
        <v>184</v>
      </c>
      <c r="AU195" s="175" t="s">
        <v>80</v>
      </c>
      <c r="AV195" s="14" t="s">
        <v>80</v>
      </c>
      <c r="AW195" s="14" t="s">
        <v>25</v>
      </c>
      <c r="AX195" s="14" t="s">
        <v>69</v>
      </c>
      <c r="AY195" s="175" t="s">
        <v>178</v>
      </c>
    </row>
    <row r="196" spans="1:65" s="15" customFormat="1">
      <c r="B196" s="181"/>
      <c r="D196" s="168" t="s">
        <v>184</v>
      </c>
      <c r="E196" s="182" t="s">
        <v>1</v>
      </c>
      <c r="F196" s="183" t="s">
        <v>190</v>
      </c>
      <c r="H196" s="184">
        <v>1324.386</v>
      </c>
      <c r="L196" s="181"/>
      <c r="M196" s="185"/>
      <c r="N196" s="186"/>
      <c r="O196" s="186"/>
      <c r="P196" s="186"/>
      <c r="Q196" s="186"/>
      <c r="R196" s="186"/>
      <c r="S196" s="186"/>
      <c r="T196" s="187"/>
      <c r="AT196" s="182" t="s">
        <v>184</v>
      </c>
      <c r="AU196" s="182" t="s">
        <v>80</v>
      </c>
      <c r="AV196" s="15" t="s">
        <v>87</v>
      </c>
      <c r="AW196" s="15" t="s">
        <v>25</v>
      </c>
      <c r="AX196" s="15" t="s">
        <v>73</v>
      </c>
      <c r="AY196" s="182" t="s">
        <v>178</v>
      </c>
    </row>
    <row r="197" spans="1:65" s="2" customFormat="1" ht="21.75" customHeight="1">
      <c r="A197" s="29"/>
      <c r="B197" s="153"/>
      <c r="C197" s="154" t="s">
        <v>271</v>
      </c>
      <c r="D197" s="154" t="s">
        <v>180</v>
      </c>
      <c r="E197" s="155" t="s">
        <v>272</v>
      </c>
      <c r="F197" s="156" t="s">
        <v>273</v>
      </c>
      <c r="G197" s="157" t="s">
        <v>202</v>
      </c>
      <c r="H197" s="158">
        <v>1324.386</v>
      </c>
      <c r="I197" s="158"/>
      <c r="J197" s="158"/>
      <c r="K197" s="159"/>
      <c r="L197" s="30"/>
      <c r="M197" s="160" t="s">
        <v>1</v>
      </c>
      <c r="N197" s="161" t="s">
        <v>35</v>
      </c>
      <c r="O197" s="162">
        <v>0.111</v>
      </c>
      <c r="P197" s="162">
        <f>O197*H197</f>
        <v>147.006846</v>
      </c>
      <c r="Q197" s="162">
        <v>4.15E-3</v>
      </c>
      <c r="R197" s="162">
        <f>Q197*H197</f>
        <v>5.4962019</v>
      </c>
      <c r="S197" s="162">
        <v>0</v>
      </c>
      <c r="T197" s="163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4" t="s">
        <v>87</v>
      </c>
      <c r="AT197" s="164" t="s">
        <v>180</v>
      </c>
      <c r="AU197" s="164" t="s">
        <v>80</v>
      </c>
      <c r="AY197" s="17" t="s">
        <v>178</v>
      </c>
      <c r="BE197" s="165">
        <f>IF(N197="základná",J197,0)</f>
        <v>0</v>
      </c>
      <c r="BF197" s="165">
        <f>IF(N197="znížená",J197,0)</f>
        <v>0</v>
      </c>
      <c r="BG197" s="165">
        <f>IF(N197="zákl. prenesená",J197,0)</f>
        <v>0</v>
      </c>
      <c r="BH197" s="165">
        <f>IF(N197="zníž. prenesená",J197,0)</f>
        <v>0</v>
      </c>
      <c r="BI197" s="165">
        <f>IF(N197="nulová",J197,0)</f>
        <v>0</v>
      </c>
      <c r="BJ197" s="17" t="s">
        <v>80</v>
      </c>
      <c r="BK197" s="166">
        <f>ROUND(I197*H197,3)</f>
        <v>0</v>
      </c>
      <c r="BL197" s="17" t="s">
        <v>87</v>
      </c>
      <c r="BM197" s="164" t="s">
        <v>274</v>
      </c>
    </row>
    <row r="198" spans="1:65" s="14" customFormat="1">
      <c r="B198" s="174"/>
      <c r="D198" s="168" t="s">
        <v>184</v>
      </c>
      <c r="E198" s="175" t="s">
        <v>1</v>
      </c>
      <c r="F198" s="176" t="s">
        <v>265</v>
      </c>
      <c r="H198" s="177">
        <v>1324.386</v>
      </c>
      <c r="L198" s="174"/>
      <c r="M198" s="178"/>
      <c r="N198" s="179"/>
      <c r="O198" s="179"/>
      <c r="P198" s="179"/>
      <c r="Q198" s="179"/>
      <c r="R198" s="179"/>
      <c r="S198" s="179"/>
      <c r="T198" s="180"/>
      <c r="AT198" s="175" t="s">
        <v>184</v>
      </c>
      <c r="AU198" s="175" t="s">
        <v>80</v>
      </c>
      <c r="AV198" s="14" t="s">
        <v>80</v>
      </c>
      <c r="AW198" s="14" t="s">
        <v>25</v>
      </c>
      <c r="AX198" s="14" t="s">
        <v>73</v>
      </c>
      <c r="AY198" s="175" t="s">
        <v>178</v>
      </c>
    </row>
    <row r="199" spans="1:65" s="2" customFormat="1" ht="21.75" customHeight="1">
      <c r="A199" s="29"/>
      <c r="B199" s="153"/>
      <c r="C199" s="154" t="s">
        <v>7</v>
      </c>
      <c r="D199" s="154" t="s">
        <v>180</v>
      </c>
      <c r="E199" s="155" t="s">
        <v>275</v>
      </c>
      <c r="F199" s="156" t="s">
        <v>276</v>
      </c>
      <c r="G199" s="157" t="s">
        <v>182</v>
      </c>
      <c r="H199" s="158">
        <v>1.1619999999999999</v>
      </c>
      <c r="I199" s="158"/>
      <c r="J199" s="158"/>
      <c r="K199" s="159"/>
      <c r="L199" s="30"/>
      <c r="M199" s="160" t="s">
        <v>1</v>
      </c>
      <c r="N199" s="161" t="s">
        <v>35</v>
      </c>
      <c r="O199" s="162">
        <v>3.351</v>
      </c>
      <c r="P199" s="162">
        <f>O199*H199</f>
        <v>3.8938619999999999</v>
      </c>
      <c r="Q199" s="162">
        <v>2.0952500000000001</v>
      </c>
      <c r="R199" s="162">
        <f>Q199*H199</f>
        <v>2.4346804999999998</v>
      </c>
      <c r="S199" s="162">
        <v>0</v>
      </c>
      <c r="T199" s="163">
        <f>S199*H199</f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64" t="s">
        <v>87</v>
      </c>
      <c r="AT199" s="164" t="s">
        <v>180</v>
      </c>
      <c r="AU199" s="164" t="s">
        <v>80</v>
      </c>
      <c r="AY199" s="17" t="s">
        <v>178</v>
      </c>
      <c r="BE199" s="165">
        <f>IF(N199="základná",J199,0)</f>
        <v>0</v>
      </c>
      <c r="BF199" s="165">
        <f>IF(N199="znížená",J199,0)</f>
        <v>0</v>
      </c>
      <c r="BG199" s="165">
        <f>IF(N199="zákl. prenesená",J199,0)</f>
        <v>0</v>
      </c>
      <c r="BH199" s="165">
        <f>IF(N199="zníž. prenesená",J199,0)</f>
        <v>0</v>
      </c>
      <c r="BI199" s="165">
        <f>IF(N199="nulová",J199,0)</f>
        <v>0</v>
      </c>
      <c r="BJ199" s="17" t="s">
        <v>80</v>
      </c>
      <c r="BK199" s="166">
        <f>ROUND(I199*H199,3)</f>
        <v>0</v>
      </c>
      <c r="BL199" s="17" t="s">
        <v>87</v>
      </c>
      <c r="BM199" s="164" t="s">
        <v>277</v>
      </c>
    </row>
    <row r="200" spans="1:65" s="14" customFormat="1">
      <c r="B200" s="174"/>
      <c r="D200" s="168" t="s">
        <v>184</v>
      </c>
      <c r="E200" s="175" t="s">
        <v>1</v>
      </c>
      <c r="F200" s="176" t="s">
        <v>278</v>
      </c>
      <c r="H200" s="177">
        <v>1.1619999999999999</v>
      </c>
      <c r="L200" s="174"/>
      <c r="M200" s="178"/>
      <c r="N200" s="179"/>
      <c r="O200" s="179"/>
      <c r="P200" s="179"/>
      <c r="Q200" s="179"/>
      <c r="R200" s="179"/>
      <c r="S200" s="179"/>
      <c r="T200" s="180"/>
      <c r="AT200" s="175" t="s">
        <v>184</v>
      </c>
      <c r="AU200" s="175" t="s">
        <v>80</v>
      </c>
      <c r="AV200" s="14" t="s">
        <v>80</v>
      </c>
      <c r="AW200" s="14" t="s">
        <v>25</v>
      </c>
      <c r="AX200" s="14" t="s">
        <v>73</v>
      </c>
      <c r="AY200" s="175" t="s">
        <v>178</v>
      </c>
    </row>
    <row r="201" spans="1:65" s="2" customFormat="1" ht="21.75" customHeight="1">
      <c r="A201" s="29"/>
      <c r="B201" s="153"/>
      <c r="C201" s="154" t="s">
        <v>279</v>
      </c>
      <c r="D201" s="154" t="s">
        <v>180</v>
      </c>
      <c r="E201" s="155" t="s">
        <v>280</v>
      </c>
      <c r="F201" s="156" t="s">
        <v>281</v>
      </c>
      <c r="G201" s="157" t="s">
        <v>202</v>
      </c>
      <c r="H201" s="158">
        <v>442.5</v>
      </c>
      <c r="I201" s="158"/>
      <c r="J201" s="158"/>
      <c r="K201" s="159"/>
      <c r="L201" s="30"/>
      <c r="M201" s="160" t="s">
        <v>1</v>
      </c>
      <c r="N201" s="161" t="s">
        <v>35</v>
      </c>
      <c r="O201" s="162">
        <v>0.01</v>
      </c>
      <c r="P201" s="162">
        <f>O201*H201</f>
        <v>4.4249999999999998</v>
      </c>
      <c r="Q201" s="162">
        <v>0</v>
      </c>
      <c r="R201" s="162">
        <f>Q201*H201</f>
        <v>0</v>
      </c>
      <c r="S201" s="162">
        <v>0</v>
      </c>
      <c r="T201" s="163">
        <f>S201*H201</f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4" t="s">
        <v>87</v>
      </c>
      <c r="AT201" s="164" t="s">
        <v>180</v>
      </c>
      <c r="AU201" s="164" t="s">
        <v>80</v>
      </c>
      <c r="AY201" s="17" t="s">
        <v>178</v>
      </c>
      <c r="BE201" s="165">
        <f>IF(N201="základná",J201,0)</f>
        <v>0</v>
      </c>
      <c r="BF201" s="165">
        <f>IF(N201="znížená",J201,0)</f>
        <v>0</v>
      </c>
      <c r="BG201" s="165">
        <f>IF(N201="zákl. prenesená",J201,0)</f>
        <v>0</v>
      </c>
      <c r="BH201" s="165">
        <f>IF(N201="zníž. prenesená",J201,0)</f>
        <v>0</v>
      </c>
      <c r="BI201" s="165">
        <f>IF(N201="nulová",J201,0)</f>
        <v>0</v>
      </c>
      <c r="BJ201" s="17" t="s">
        <v>80</v>
      </c>
      <c r="BK201" s="166">
        <f>ROUND(I201*H201,3)</f>
        <v>0</v>
      </c>
      <c r="BL201" s="17" t="s">
        <v>87</v>
      </c>
      <c r="BM201" s="164" t="s">
        <v>282</v>
      </c>
    </row>
    <row r="202" spans="1:65" s="14" customFormat="1">
      <c r="B202" s="174"/>
      <c r="D202" s="168" t="s">
        <v>184</v>
      </c>
      <c r="E202" s="175" t="s">
        <v>1</v>
      </c>
      <c r="F202" s="176" t="s">
        <v>283</v>
      </c>
      <c r="H202" s="177">
        <v>153</v>
      </c>
      <c r="L202" s="174"/>
      <c r="M202" s="178"/>
      <c r="N202" s="179"/>
      <c r="O202" s="179"/>
      <c r="P202" s="179"/>
      <c r="Q202" s="179"/>
      <c r="R202" s="179"/>
      <c r="S202" s="179"/>
      <c r="T202" s="180"/>
      <c r="AT202" s="175" t="s">
        <v>184</v>
      </c>
      <c r="AU202" s="175" t="s">
        <v>80</v>
      </c>
      <c r="AV202" s="14" t="s">
        <v>80</v>
      </c>
      <c r="AW202" s="14" t="s">
        <v>25</v>
      </c>
      <c r="AX202" s="14" t="s">
        <v>69</v>
      </c>
      <c r="AY202" s="175" t="s">
        <v>178</v>
      </c>
    </row>
    <row r="203" spans="1:65" s="14" customFormat="1">
      <c r="B203" s="174"/>
      <c r="D203" s="168" t="s">
        <v>184</v>
      </c>
      <c r="E203" s="175" t="s">
        <v>1</v>
      </c>
      <c r="F203" s="176" t="s">
        <v>284</v>
      </c>
      <c r="H203" s="177">
        <v>289.5</v>
      </c>
      <c r="L203" s="174"/>
      <c r="M203" s="178"/>
      <c r="N203" s="179"/>
      <c r="O203" s="179"/>
      <c r="P203" s="179"/>
      <c r="Q203" s="179"/>
      <c r="R203" s="179"/>
      <c r="S203" s="179"/>
      <c r="T203" s="180"/>
      <c r="AT203" s="175" t="s">
        <v>184</v>
      </c>
      <c r="AU203" s="175" t="s">
        <v>80</v>
      </c>
      <c r="AV203" s="14" t="s">
        <v>80</v>
      </c>
      <c r="AW203" s="14" t="s">
        <v>25</v>
      </c>
      <c r="AX203" s="14" t="s">
        <v>69</v>
      </c>
      <c r="AY203" s="175" t="s">
        <v>178</v>
      </c>
    </row>
    <row r="204" spans="1:65" s="15" customFormat="1">
      <c r="B204" s="181"/>
      <c r="D204" s="168" t="s">
        <v>184</v>
      </c>
      <c r="E204" s="182" t="s">
        <v>1</v>
      </c>
      <c r="F204" s="230" t="s">
        <v>190</v>
      </c>
      <c r="H204" s="184">
        <v>442.5</v>
      </c>
      <c r="L204" s="181"/>
      <c r="M204" s="185"/>
      <c r="N204" s="186"/>
      <c r="O204" s="186"/>
      <c r="P204" s="186"/>
      <c r="Q204" s="186"/>
      <c r="R204" s="186"/>
      <c r="S204" s="186"/>
      <c r="T204" s="187"/>
      <c r="AT204" s="182" t="s">
        <v>184</v>
      </c>
      <c r="AU204" s="182" t="s">
        <v>80</v>
      </c>
      <c r="AV204" s="15" t="s">
        <v>87</v>
      </c>
      <c r="AW204" s="15" t="s">
        <v>25</v>
      </c>
      <c r="AX204" s="15" t="s">
        <v>73</v>
      </c>
      <c r="AY204" s="182" t="s">
        <v>178</v>
      </c>
    </row>
    <row r="205" spans="1:65" s="2" customFormat="1" ht="16.5" customHeight="1">
      <c r="A205" s="29"/>
      <c r="B205" s="153"/>
      <c r="C205" s="188" t="s">
        <v>285</v>
      </c>
      <c r="D205" s="188" t="s">
        <v>286</v>
      </c>
      <c r="E205" s="189" t="s">
        <v>287</v>
      </c>
      <c r="F205" s="225" t="s">
        <v>288</v>
      </c>
      <c r="G205" s="191" t="s">
        <v>202</v>
      </c>
      <c r="H205" s="192">
        <v>508.875</v>
      </c>
      <c r="I205" s="192"/>
      <c r="J205" s="192"/>
      <c r="K205" s="193"/>
      <c r="L205" s="194"/>
      <c r="M205" s="195" t="s">
        <v>1</v>
      </c>
      <c r="N205" s="196" t="s">
        <v>35</v>
      </c>
      <c r="O205" s="162">
        <v>0</v>
      </c>
      <c r="P205" s="162">
        <f>O205*H205</f>
        <v>0</v>
      </c>
      <c r="Q205" s="162">
        <v>1E-4</v>
      </c>
      <c r="R205" s="162">
        <f>Q205*H205</f>
        <v>5.0887500000000002E-2</v>
      </c>
      <c r="S205" s="162">
        <v>0</v>
      </c>
      <c r="T205" s="163">
        <f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4" t="s">
        <v>213</v>
      </c>
      <c r="AT205" s="164" t="s">
        <v>286</v>
      </c>
      <c r="AU205" s="164" t="s">
        <v>80</v>
      </c>
      <c r="AY205" s="17" t="s">
        <v>178</v>
      </c>
      <c r="BE205" s="165">
        <f>IF(N205="základná",J205,0)</f>
        <v>0</v>
      </c>
      <c r="BF205" s="165">
        <f>IF(N205="znížená",J205,0)</f>
        <v>0</v>
      </c>
      <c r="BG205" s="165">
        <f>IF(N205="zákl. prenesená",J205,0)</f>
        <v>0</v>
      </c>
      <c r="BH205" s="165">
        <f>IF(N205="zníž. prenesená",J205,0)</f>
        <v>0</v>
      </c>
      <c r="BI205" s="165">
        <f>IF(N205="nulová",J205,0)</f>
        <v>0</v>
      </c>
      <c r="BJ205" s="17" t="s">
        <v>80</v>
      </c>
      <c r="BK205" s="166">
        <f>ROUND(I205*H205,3)</f>
        <v>0</v>
      </c>
      <c r="BL205" s="17" t="s">
        <v>87</v>
      </c>
      <c r="BM205" s="164" t="s">
        <v>289</v>
      </c>
    </row>
    <row r="206" spans="1:65" s="2" customFormat="1" ht="21.75" customHeight="1">
      <c r="A206" s="29"/>
      <c r="B206" s="153"/>
      <c r="C206" s="154" t="s">
        <v>290</v>
      </c>
      <c r="D206" s="154" t="s">
        <v>180</v>
      </c>
      <c r="E206" s="155" t="s">
        <v>291</v>
      </c>
      <c r="F206" s="226" t="s">
        <v>1796</v>
      </c>
      <c r="G206" s="157" t="s">
        <v>202</v>
      </c>
      <c r="H206" s="158">
        <v>153</v>
      </c>
      <c r="I206" s="158"/>
      <c r="J206" s="158"/>
      <c r="K206" s="159"/>
      <c r="L206" s="30"/>
      <c r="M206" s="160" t="s">
        <v>1</v>
      </c>
      <c r="N206" s="161" t="s">
        <v>35</v>
      </c>
      <c r="O206" s="162">
        <v>0.26724999999999999</v>
      </c>
      <c r="P206" s="162">
        <f>O206*H206</f>
        <v>40.889249999999997</v>
      </c>
      <c r="Q206" s="162">
        <v>3.4680000000000002E-2</v>
      </c>
      <c r="R206" s="162">
        <f>Q206*H206</f>
        <v>5.3060400000000003</v>
      </c>
      <c r="S206" s="162">
        <v>0</v>
      </c>
      <c r="T206" s="163">
        <f>S206*H206</f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64" t="s">
        <v>87</v>
      </c>
      <c r="AT206" s="164" t="s">
        <v>180</v>
      </c>
      <c r="AU206" s="164" t="s">
        <v>80</v>
      </c>
      <c r="AY206" s="17" t="s">
        <v>178</v>
      </c>
      <c r="BE206" s="165">
        <f>IF(N206="základná",J206,0)</f>
        <v>0</v>
      </c>
      <c r="BF206" s="165">
        <f>IF(N206="znížená",J206,0)</f>
        <v>0</v>
      </c>
      <c r="BG206" s="165">
        <f>IF(N206="zákl. prenesená",J206,0)</f>
        <v>0</v>
      </c>
      <c r="BH206" s="165">
        <f>IF(N206="zníž. prenesená",J206,0)</f>
        <v>0</v>
      </c>
      <c r="BI206" s="165">
        <f>IF(N206="nulová",J206,0)</f>
        <v>0</v>
      </c>
      <c r="BJ206" s="17" t="s">
        <v>80</v>
      </c>
      <c r="BK206" s="166">
        <f>ROUND(I206*H206,3)</f>
        <v>0</v>
      </c>
      <c r="BL206" s="17" t="s">
        <v>87</v>
      </c>
      <c r="BM206" s="164" t="s">
        <v>293</v>
      </c>
    </row>
    <row r="207" spans="1:65" s="14" customFormat="1">
      <c r="B207" s="174"/>
      <c r="D207" s="168" t="s">
        <v>184</v>
      </c>
      <c r="E207" s="175" t="s">
        <v>1</v>
      </c>
      <c r="F207" s="229" t="s">
        <v>283</v>
      </c>
      <c r="H207" s="177">
        <v>153</v>
      </c>
      <c r="L207" s="174"/>
      <c r="M207" s="178"/>
      <c r="N207" s="179"/>
      <c r="O207" s="179"/>
      <c r="P207" s="179"/>
      <c r="Q207" s="179"/>
      <c r="R207" s="179"/>
      <c r="S207" s="179"/>
      <c r="T207" s="180"/>
      <c r="AT207" s="175" t="s">
        <v>184</v>
      </c>
      <c r="AU207" s="175" t="s">
        <v>80</v>
      </c>
      <c r="AV207" s="14" t="s">
        <v>80</v>
      </c>
      <c r="AW207" s="14" t="s">
        <v>25</v>
      </c>
      <c r="AX207" s="14" t="s">
        <v>73</v>
      </c>
      <c r="AY207" s="175" t="s">
        <v>178</v>
      </c>
    </row>
    <row r="208" spans="1:65" s="2" customFormat="1" ht="21.75" customHeight="1">
      <c r="A208" s="29"/>
      <c r="B208" s="153"/>
      <c r="C208" s="154" t="s">
        <v>294</v>
      </c>
      <c r="D208" s="154" t="s">
        <v>180</v>
      </c>
      <c r="E208" s="155" t="s">
        <v>295</v>
      </c>
      <c r="F208" s="226" t="s">
        <v>1797</v>
      </c>
      <c r="G208" s="157" t="s">
        <v>202</v>
      </c>
      <c r="H208" s="158">
        <v>289.5</v>
      </c>
      <c r="I208" s="158"/>
      <c r="J208" s="158"/>
      <c r="K208" s="159"/>
      <c r="L208" s="30"/>
      <c r="M208" s="160" t="s">
        <v>1</v>
      </c>
      <c r="N208" s="161" t="s">
        <v>35</v>
      </c>
      <c r="O208" s="162">
        <v>0.30654999999999999</v>
      </c>
      <c r="P208" s="162">
        <f>O208*H208</f>
        <v>88.746224999999995</v>
      </c>
      <c r="Q208" s="162">
        <v>5.2019999999999997E-2</v>
      </c>
      <c r="R208" s="162">
        <f>Q208*H208</f>
        <v>15.05979</v>
      </c>
      <c r="S208" s="162">
        <v>0</v>
      </c>
      <c r="T208" s="163">
        <f>S208*H208</f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4" t="s">
        <v>87</v>
      </c>
      <c r="AT208" s="164" t="s">
        <v>180</v>
      </c>
      <c r="AU208" s="164" t="s">
        <v>80</v>
      </c>
      <c r="AY208" s="17" t="s">
        <v>178</v>
      </c>
      <c r="BE208" s="165">
        <f>IF(N208="základná",J208,0)</f>
        <v>0</v>
      </c>
      <c r="BF208" s="165">
        <f>IF(N208="znížená",J208,0)</f>
        <v>0</v>
      </c>
      <c r="BG208" s="165">
        <f>IF(N208="zákl. prenesená",J208,0)</f>
        <v>0</v>
      </c>
      <c r="BH208" s="165">
        <f>IF(N208="zníž. prenesená",J208,0)</f>
        <v>0</v>
      </c>
      <c r="BI208" s="165">
        <f>IF(N208="nulová",J208,0)</f>
        <v>0</v>
      </c>
      <c r="BJ208" s="17" t="s">
        <v>80</v>
      </c>
      <c r="BK208" s="166">
        <f>ROUND(I208*H208,3)</f>
        <v>0</v>
      </c>
      <c r="BL208" s="17" t="s">
        <v>87</v>
      </c>
      <c r="BM208" s="164" t="s">
        <v>297</v>
      </c>
    </row>
    <row r="209" spans="1:65" s="14" customFormat="1">
      <c r="B209" s="174"/>
      <c r="D209" s="168" t="s">
        <v>184</v>
      </c>
      <c r="E209" s="175" t="s">
        <v>1</v>
      </c>
      <c r="F209" s="229" t="s">
        <v>284</v>
      </c>
      <c r="H209" s="177">
        <v>289.5</v>
      </c>
      <c r="L209" s="174"/>
      <c r="M209" s="178"/>
      <c r="N209" s="179"/>
      <c r="O209" s="179"/>
      <c r="P209" s="179"/>
      <c r="Q209" s="179"/>
      <c r="R209" s="179"/>
      <c r="S209" s="179"/>
      <c r="T209" s="180"/>
      <c r="AT209" s="175" t="s">
        <v>184</v>
      </c>
      <c r="AU209" s="175" t="s">
        <v>80</v>
      </c>
      <c r="AV209" s="14" t="s">
        <v>80</v>
      </c>
      <c r="AW209" s="14" t="s">
        <v>25</v>
      </c>
      <c r="AX209" s="14" t="s">
        <v>73</v>
      </c>
      <c r="AY209" s="175" t="s">
        <v>178</v>
      </c>
    </row>
    <row r="210" spans="1:65" s="2" customFormat="1" ht="21.75" customHeight="1">
      <c r="A210" s="29"/>
      <c r="B210" s="153"/>
      <c r="C210" s="154" t="s">
        <v>298</v>
      </c>
      <c r="D210" s="154" t="s">
        <v>180</v>
      </c>
      <c r="E210" s="155" t="s">
        <v>299</v>
      </c>
      <c r="F210" s="226" t="s">
        <v>1798</v>
      </c>
      <c r="G210" s="157" t="s">
        <v>202</v>
      </c>
      <c r="H210" s="158">
        <v>12.6</v>
      </c>
      <c r="I210" s="158"/>
      <c r="J210" s="158"/>
      <c r="K210" s="159"/>
      <c r="L210" s="30"/>
      <c r="M210" s="160" t="s">
        <v>1</v>
      </c>
      <c r="N210" s="161" t="s">
        <v>35</v>
      </c>
      <c r="O210" s="162">
        <v>0.20515</v>
      </c>
      <c r="P210" s="162">
        <f>O210*H210</f>
        <v>2.5848900000000001</v>
      </c>
      <c r="Q210" s="162">
        <v>4.8999999999999998E-3</v>
      </c>
      <c r="R210" s="162">
        <f>Q210*H210</f>
        <v>6.1739999999999996E-2</v>
      </c>
      <c r="S210" s="162">
        <v>0</v>
      </c>
      <c r="T210" s="163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4" t="s">
        <v>87</v>
      </c>
      <c r="AT210" s="164" t="s">
        <v>180</v>
      </c>
      <c r="AU210" s="164" t="s">
        <v>80</v>
      </c>
      <c r="AY210" s="17" t="s">
        <v>178</v>
      </c>
      <c r="BE210" s="165">
        <f>IF(N210="základná",J210,0)</f>
        <v>0</v>
      </c>
      <c r="BF210" s="165">
        <f>IF(N210="znížená",J210,0)</f>
        <v>0</v>
      </c>
      <c r="BG210" s="165">
        <f>IF(N210="zákl. prenesená",J210,0)</f>
        <v>0</v>
      </c>
      <c r="BH210" s="165">
        <f>IF(N210="zníž. prenesená",J210,0)</f>
        <v>0</v>
      </c>
      <c r="BI210" s="165">
        <f>IF(N210="nulová",J210,0)</f>
        <v>0</v>
      </c>
      <c r="BJ210" s="17" t="s">
        <v>80</v>
      </c>
      <c r="BK210" s="166">
        <f>ROUND(I210*H210,3)</f>
        <v>0</v>
      </c>
      <c r="BL210" s="17" t="s">
        <v>87</v>
      </c>
      <c r="BM210" s="164" t="s">
        <v>300</v>
      </c>
    </row>
    <row r="211" spans="1:65" s="14" customFormat="1">
      <c r="B211" s="174"/>
      <c r="D211" s="168" t="s">
        <v>184</v>
      </c>
      <c r="E211" s="175" t="s">
        <v>1</v>
      </c>
      <c r="F211" s="229" t="s">
        <v>301</v>
      </c>
      <c r="H211" s="177">
        <v>12.6</v>
      </c>
      <c r="L211" s="174"/>
      <c r="M211" s="178"/>
      <c r="N211" s="179"/>
      <c r="O211" s="179"/>
      <c r="P211" s="179"/>
      <c r="Q211" s="179"/>
      <c r="R211" s="179"/>
      <c r="S211" s="179"/>
      <c r="T211" s="180"/>
      <c r="AT211" s="175" t="s">
        <v>184</v>
      </c>
      <c r="AU211" s="175" t="s">
        <v>80</v>
      </c>
      <c r="AV211" s="14" t="s">
        <v>80</v>
      </c>
      <c r="AW211" s="14" t="s">
        <v>25</v>
      </c>
      <c r="AX211" s="14" t="s">
        <v>73</v>
      </c>
      <c r="AY211" s="175" t="s">
        <v>178</v>
      </c>
    </row>
    <row r="212" spans="1:65" s="2" customFormat="1" ht="21.75" customHeight="1">
      <c r="A212" s="29"/>
      <c r="B212" s="153"/>
      <c r="C212" s="154" t="s">
        <v>302</v>
      </c>
      <c r="D212" s="154" t="s">
        <v>180</v>
      </c>
      <c r="E212" s="155" t="s">
        <v>303</v>
      </c>
      <c r="F212" s="226" t="s">
        <v>304</v>
      </c>
      <c r="G212" s="157" t="s">
        <v>192</v>
      </c>
      <c r="H212" s="158">
        <v>8</v>
      </c>
      <c r="I212" s="158"/>
      <c r="J212" s="158"/>
      <c r="K212" s="159"/>
      <c r="L212" s="30"/>
      <c r="M212" s="160" t="s">
        <v>1</v>
      </c>
      <c r="N212" s="161" t="s">
        <v>35</v>
      </c>
      <c r="O212" s="162">
        <v>3.3130000000000002</v>
      </c>
      <c r="P212" s="162">
        <f>O212*H212</f>
        <v>26.504000000000001</v>
      </c>
      <c r="Q212" s="162">
        <v>3.9640000000000002E-2</v>
      </c>
      <c r="R212" s="162">
        <f>Q212*H212</f>
        <v>0.31712000000000001</v>
      </c>
      <c r="S212" s="162">
        <v>0</v>
      </c>
      <c r="T212" s="163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4" t="s">
        <v>87</v>
      </c>
      <c r="AT212" s="164" t="s">
        <v>180</v>
      </c>
      <c r="AU212" s="164" t="s">
        <v>80</v>
      </c>
      <c r="AY212" s="17" t="s">
        <v>178</v>
      </c>
      <c r="BE212" s="165">
        <f>IF(N212="základná",J212,0)</f>
        <v>0</v>
      </c>
      <c r="BF212" s="165">
        <f>IF(N212="znížená",J212,0)</f>
        <v>0</v>
      </c>
      <c r="BG212" s="165">
        <f>IF(N212="zákl. prenesená",J212,0)</f>
        <v>0</v>
      </c>
      <c r="BH212" s="165">
        <f>IF(N212="zníž. prenesená",J212,0)</f>
        <v>0</v>
      </c>
      <c r="BI212" s="165">
        <f>IF(N212="nulová",J212,0)</f>
        <v>0</v>
      </c>
      <c r="BJ212" s="17" t="s">
        <v>80</v>
      </c>
      <c r="BK212" s="166">
        <f>ROUND(I212*H212,3)</f>
        <v>0</v>
      </c>
      <c r="BL212" s="17" t="s">
        <v>87</v>
      </c>
      <c r="BM212" s="164" t="s">
        <v>305</v>
      </c>
    </row>
    <row r="213" spans="1:65" s="14" customFormat="1">
      <c r="B213" s="174"/>
      <c r="D213" s="168" t="s">
        <v>184</v>
      </c>
      <c r="E213" s="175" t="s">
        <v>1</v>
      </c>
      <c r="F213" s="229" t="s">
        <v>306</v>
      </c>
      <c r="H213" s="177">
        <v>8</v>
      </c>
      <c r="L213" s="174"/>
      <c r="M213" s="178"/>
      <c r="N213" s="179"/>
      <c r="O213" s="179"/>
      <c r="P213" s="179"/>
      <c r="Q213" s="179"/>
      <c r="R213" s="179"/>
      <c r="S213" s="179"/>
      <c r="T213" s="180"/>
      <c r="AT213" s="175" t="s">
        <v>184</v>
      </c>
      <c r="AU213" s="175" t="s">
        <v>80</v>
      </c>
      <c r="AV213" s="14" t="s">
        <v>80</v>
      </c>
      <c r="AW213" s="14" t="s">
        <v>25</v>
      </c>
      <c r="AX213" s="14" t="s">
        <v>73</v>
      </c>
      <c r="AY213" s="175" t="s">
        <v>178</v>
      </c>
    </row>
    <row r="214" spans="1:65" s="2" customFormat="1" ht="16.5" customHeight="1">
      <c r="A214" s="29"/>
      <c r="B214" s="153"/>
      <c r="C214" s="188" t="s">
        <v>307</v>
      </c>
      <c r="D214" s="188" t="s">
        <v>286</v>
      </c>
      <c r="E214" s="189" t="s">
        <v>308</v>
      </c>
      <c r="F214" s="190" t="s">
        <v>309</v>
      </c>
      <c r="G214" s="191" t="s">
        <v>192</v>
      </c>
      <c r="H214" s="192">
        <v>8</v>
      </c>
      <c r="I214" s="192"/>
      <c r="J214" s="192"/>
      <c r="K214" s="193"/>
      <c r="L214" s="194"/>
      <c r="M214" s="195" t="s">
        <v>1</v>
      </c>
      <c r="N214" s="196" t="s">
        <v>35</v>
      </c>
      <c r="O214" s="162">
        <v>0</v>
      </c>
      <c r="P214" s="162">
        <f>O214*H214</f>
        <v>0</v>
      </c>
      <c r="Q214" s="162">
        <v>0.01</v>
      </c>
      <c r="R214" s="162">
        <f>Q214*H214</f>
        <v>0.08</v>
      </c>
      <c r="S214" s="162">
        <v>0</v>
      </c>
      <c r="T214" s="163">
        <f>S214*H214</f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64" t="s">
        <v>213</v>
      </c>
      <c r="AT214" s="164" t="s">
        <v>286</v>
      </c>
      <c r="AU214" s="164" t="s">
        <v>80</v>
      </c>
      <c r="AY214" s="17" t="s">
        <v>178</v>
      </c>
      <c r="BE214" s="165">
        <f>IF(N214="základná",J214,0)</f>
        <v>0</v>
      </c>
      <c r="BF214" s="165">
        <f>IF(N214="znížená",J214,0)</f>
        <v>0</v>
      </c>
      <c r="BG214" s="165">
        <f>IF(N214="zákl. prenesená",J214,0)</f>
        <v>0</v>
      </c>
      <c r="BH214" s="165">
        <f>IF(N214="zníž. prenesená",J214,0)</f>
        <v>0</v>
      </c>
      <c r="BI214" s="165">
        <f>IF(N214="nulová",J214,0)</f>
        <v>0</v>
      </c>
      <c r="BJ214" s="17" t="s">
        <v>80</v>
      </c>
      <c r="BK214" s="166">
        <f>ROUND(I214*H214,3)</f>
        <v>0</v>
      </c>
      <c r="BL214" s="17" t="s">
        <v>87</v>
      </c>
      <c r="BM214" s="164" t="s">
        <v>310</v>
      </c>
    </row>
    <row r="215" spans="1:65" s="12" customFormat="1" ht="22.9" customHeight="1">
      <c r="B215" s="141"/>
      <c r="D215" s="142" t="s">
        <v>68</v>
      </c>
      <c r="E215" s="151" t="s">
        <v>221</v>
      </c>
      <c r="F215" s="151" t="s">
        <v>311</v>
      </c>
      <c r="J215" s="152"/>
      <c r="L215" s="141"/>
      <c r="M215" s="145"/>
      <c r="N215" s="146"/>
      <c r="O215" s="146"/>
      <c r="P215" s="147">
        <f>SUM(P216:P288)</f>
        <v>1293.3673739999999</v>
      </c>
      <c r="Q215" s="146"/>
      <c r="R215" s="147">
        <f>SUM(R216:R288)</f>
        <v>2.7306E-2</v>
      </c>
      <c r="S215" s="146"/>
      <c r="T215" s="148">
        <f>SUM(T216:T288)</f>
        <v>100.35690299999999</v>
      </c>
      <c r="AR215" s="142" t="s">
        <v>73</v>
      </c>
      <c r="AT215" s="149" t="s">
        <v>68</v>
      </c>
      <c r="AU215" s="149" t="s">
        <v>73</v>
      </c>
      <c r="AY215" s="142" t="s">
        <v>178</v>
      </c>
      <c r="BK215" s="150">
        <f>SUM(BK216:BK288)</f>
        <v>0</v>
      </c>
    </row>
    <row r="216" spans="1:65" s="2" customFormat="1" ht="16.5" customHeight="1">
      <c r="A216" s="29"/>
      <c r="B216" s="153"/>
      <c r="C216" s="154" t="s">
        <v>312</v>
      </c>
      <c r="D216" s="154" t="s">
        <v>180</v>
      </c>
      <c r="E216" s="155" t="s">
        <v>313</v>
      </c>
      <c r="F216" s="156" t="s">
        <v>314</v>
      </c>
      <c r="G216" s="157" t="s">
        <v>202</v>
      </c>
      <c r="H216" s="158">
        <v>455.1</v>
      </c>
      <c r="I216" s="158"/>
      <c r="J216" s="158"/>
      <c r="K216" s="159"/>
      <c r="L216" s="30"/>
      <c r="M216" s="160" t="s">
        <v>1</v>
      </c>
      <c r="N216" s="161" t="s">
        <v>35</v>
      </c>
      <c r="O216" s="162">
        <v>0.32400000000000001</v>
      </c>
      <c r="P216" s="162">
        <f>O216*H216</f>
        <v>147.45240000000001</v>
      </c>
      <c r="Q216" s="162">
        <v>5.0000000000000002E-5</v>
      </c>
      <c r="R216" s="162">
        <f>Q216*H216</f>
        <v>2.2755000000000001E-2</v>
      </c>
      <c r="S216" s="162">
        <v>0</v>
      </c>
      <c r="T216" s="163">
        <f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4" t="s">
        <v>87</v>
      </c>
      <c r="AT216" s="164" t="s">
        <v>180</v>
      </c>
      <c r="AU216" s="164" t="s">
        <v>80</v>
      </c>
      <c r="AY216" s="17" t="s">
        <v>178</v>
      </c>
      <c r="BE216" s="165">
        <f>IF(N216="základná",J216,0)</f>
        <v>0</v>
      </c>
      <c r="BF216" s="165">
        <f>IF(N216="znížená",J216,0)</f>
        <v>0</v>
      </c>
      <c r="BG216" s="165">
        <f>IF(N216="zákl. prenesená",J216,0)</f>
        <v>0</v>
      </c>
      <c r="BH216" s="165">
        <f>IF(N216="zníž. prenesená",J216,0)</f>
        <v>0</v>
      </c>
      <c r="BI216" s="165">
        <f>IF(N216="nulová",J216,0)</f>
        <v>0</v>
      </c>
      <c r="BJ216" s="17" t="s">
        <v>80</v>
      </c>
      <c r="BK216" s="166">
        <f>ROUND(I216*H216,3)</f>
        <v>0</v>
      </c>
      <c r="BL216" s="17" t="s">
        <v>87</v>
      </c>
      <c r="BM216" s="164" t="s">
        <v>315</v>
      </c>
    </row>
    <row r="217" spans="1:65" s="14" customFormat="1">
      <c r="B217" s="174"/>
      <c r="D217" s="168" t="s">
        <v>184</v>
      </c>
      <c r="E217" s="175" t="s">
        <v>1</v>
      </c>
      <c r="F217" s="176" t="s">
        <v>316</v>
      </c>
      <c r="H217" s="177">
        <v>455.1</v>
      </c>
      <c r="L217" s="174"/>
      <c r="M217" s="178"/>
      <c r="N217" s="179"/>
      <c r="O217" s="179"/>
      <c r="P217" s="179"/>
      <c r="Q217" s="179"/>
      <c r="R217" s="179"/>
      <c r="S217" s="179"/>
      <c r="T217" s="180"/>
      <c r="AT217" s="175" t="s">
        <v>184</v>
      </c>
      <c r="AU217" s="175" t="s">
        <v>80</v>
      </c>
      <c r="AV217" s="14" t="s">
        <v>80</v>
      </c>
      <c r="AW217" s="14" t="s">
        <v>25</v>
      </c>
      <c r="AX217" s="14" t="s">
        <v>73</v>
      </c>
      <c r="AY217" s="175" t="s">
        <v>178</v>
      </c>
    </row>
    <row r="218" spans="1:65" s="2" customFormat="1" ht="21.75" customHeight="1">
      <c r="A218" s="29"/>
      <c r="B218" s="153"/>
      <c r="C218" s="154" t="s">
        <v>317</v>
      </c>
      <c r="D218" s="154" t="s">
        <v>180</v>
      </c>
      <c r="E218" s="155" t="s">
        <v>318</v>
      </c>
      <c r="F218" s="156" t="s">
        <v>319</v>
      </c>
      <c r="G218" s="157" t="s">
        <v>192</v>
      </c>
      <c r="H218" s="158">
        <v>10</v>
      </c>
      <c r="I218" s="158"/>
      <c r="J218" s="158"/>
      <c r="K218" s="159"/>
      <c r="L218" s="30"/>
      <c r="M218" s="160" t="s">
        <v>1</v>
      </c>
      <c r="N218" s="161" t="s">
        <v>35</v>
      </c>
      <c r="O218" s="162">
        <v>0</v>
      </c>
      <c r="P218" s="162">
        <f>O218*H218</f>
        <v>0</v>
      </c>
      <c r="Q218" s="162">
        <v>0</v>
      </c>
      <c r="R218" s="162">
        <f>Q218*H218</f>
        <v>0</v>
      </c>
      <c r="S218" s="162">
        <v>0</v>
      </c>
      <c r="T218" s="163">
        <f>S218*H218</f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4" t="s">
        <v>87</v>
      </c>
      <c r="AT218" s="164" t="s">
        <v>180</v>
      </c>
      <c r="AU218" s="164" t="s">
        <v>80</v>
      </c>
      <c r="AY218" s="17" t="s">
        <v>178</v>
      </c>
      <c r="BE218" s="165">
        <f>IF(N218="základná",J218,0)</f>
        <v>0</v>
      </c>
      <c r="BF218" s="165">
        <f>IF(N218="znížená",J218,0)</f>
        <v>0</v>
      </c>
      <c r="BG218" s="165">
        <f>IF(N218="zákl. prenesená",J218,0)</f>
        <v>0</v>
      </c>
      <c r="BH218" s="165">
        <f>IF(N218="zníž. prenesená",J218,0)</f>
        <v>0</v>
      </c>
      <c r="BI218" s="165">
        <f>IF(N218="nulová",J218,0)</f>
        <v>0</v>
      </c>
      <c r="BJ218" s="17" t="s">
        <v>80</v>
      </c>
      <c r="BK218" s="166">
        <f>ROUND(I218*H218,3)</f>
        <v>0</v>
      </c>
      <c r="BL218" s="17" t="s">
        <v>87</v>
      </c>
      <c r="BM218" s="164" t="s">
        <v>320</v>
      </c>
    </row>
    <row r="219" spans="1:65" s="13" customFormat="1">
      <c r="B219" s="167"/>
      <c r="D219" s="168" t="s">
        <v>184</v>
      </c>
      <c r="E219" s="169" t="s">
        <v>1</v>
      </c>
      <c r="F219" s="170" t="s">
        <v>321</v>
      </c>
      <c r="H219" s="169" t="s">
        <v>1</v>
      </c>
      <c r="L219" s="167"/>
      <c r="M219" s="171"/>
      <c r="N219" s="172"/>
      <c r="O219" s="172"/>
      <c r="P219" s="172"/>
      <c r="Q219" s="172"/>
      <c r="R219" s="172"/>
      <c r="S219" s="172"/>
      <c r="T219" s="173"/>
      <c r="AT219" s="169" t="s">
        <v>184</v>
      </c>
      <c r="AU219" s="169" t="s">
        <v>80</v>
      </c>
      <c r="AV219" s="13" t="s">
        <v>73</v>
      </c>
      <c r="AW219" s="13" t="s">
        <v>25</v>
      </c>
      <c r="AX219" s="13" t="s">
        <v>69</v>
      </c>
      <c r="AY219" s="169" t="s">
        <v>178</v>
      </c>
    </row>
    <row r="220" spans="1:65" s="13" customFormat="1">
      <c r="B220" s="167"/>
      <c r="D220" s="168" t="s">
        <v>184</v>
      </c>
      <c r="E220" s="169" t="s">
        <v>1</v>
      </c>
      <c r="F220" s="170" t="s">
        <v>322</v>
      </c>
      <c r="H220" s="169" t="s">
        <v>1</v>
      </c>
      <c r="L220" s="167"/>
      <c r="M220" s="171"/>
      <c r="N220" s="172"/>
      <c r="O220" s="172"/>
      <c r="P220" s="172"/>
      <c r="Q220" s="172"/>
      <c r="R220" s="172"/>
      <c r="S220" s="172"/>
      <c r="T220" s="173"/>
      <c r="AT220" s="169" t="s">
        <v>184</v>
      </c>
      <c r="AU220" s="169" t="s">
        <v>80</v>
      </c>
      <c r="AV220" s="13" t="s">
        <v>73</v>
      </c>
      <c r="AW220" s="13" t="s">
        <v>25</v>
      </c>
      <c r="AX220" s="13" t="s">
        <v>69</v>
      </c>
      <c r="AY220" s="169" t="s">
        <v>178</v>
      </c>
    </row>
    <row r="221" spans="1:65" s="13" customFormat="1">
      <c r="B221" s="167"/>
      <c r="D221" s="168" t="s">
        <v>184</v>
      </c>
      <c r="E221" s="169" t="s">
        <v>1</v>
      </c>
      <c r="F221" s="170" t="s">
        <v>323</v>
      </c>
      <c r="H221" s="169" t="s">
        <v>1</v>
      </c>
      <c r="L221" s="167"/>
      <c r="M221" s="171"/>
      <c r="N221" s="172"/>
      <c r="O221" s="172"/>
      <c r="P221" s="172"/>
      <c r="Q221" s="172"/>
      <c r="R221" s="172"/>
      <c r="S221" s="172"/>
      <c r="T221" s="173"/>
      <c r="AT221" s="169" t="s">
        <v>184</v>
      </c>
      <c r="AU221" s="169" t="s">
        <v>80</v>
      </c>
      <c r="AV221" s="13" t="s">
        <v>73</v>
      </c>
      <c r="AW221" s="13" t="s">
        <v>25</v>
      </c>
      <c r="AX221" s="13" t="s">
        <v>69</v>
      </c>
      <c r="AY221" s="169" t="s">
        <v>178</v>
      </c>
    </row>
    <row r="222" spans="1:65" s="13" customFormat="1">
      <c r="B222" s="167"/>
      <c r="D222" s="168" t="s">
        <v>184</v>
      </c>
      <c r="E222" s="169" t="s">
        <v>1</v>
      </c>
      <c r="F222" s="170" t="s">
        <v>324</v>
      </c>
      <c r="H222" s="169" t="s">
        <v>1</v>
      </c>
      <c r="L222" s="167"/>
      <c r="M222" s="171"/>
      <c r="N222" s="172"/>
      <c r="O222" s="172"/>
      <c r="P222" s="172"/>
      <c r="Q222" s="172"/>
      <c r="R222" s="172"/>
      <c r="S222" s="172"/>
      <c r="T222" s="173"/>
      <c r="AT222" s="169" t="s">
        <v>184</v>
      </c>
      <c r="AU222" s="169" t="s">
        <v>80</v>
      </c>
      <c r="AV222" s="13" t="s">
        <v>73</v>
      </c>
      <c r="AW222" s="13" t="s">
        <v>25</v>
      </c>
      <c r="AX222" s="13" t="s">
        <v>69</v>
      </c>
      <c r="AY222" s="169" t="s">
        <v>178</v>
      </c>
    </row>
    <row r="223" spans="1:65" s="13" customFormat="1">
      <c r="B223" s="167"/>
      <c r="D223" s="168" t="s">
        <v>184</v>
      </c>
      <c r="E223" s="169" t="s">
        <v>1</v>
      </c>
      <c r="F223" s="170" t="s">
        <v>325</v>
      </c>
      <c r="H223" s="169" t="s">
        <v>1</v>
      </c>
      <c r="L223" s="167"/>
      <c r="M223" s="171"/>
      <c r="N223" s="172"/>
      <c r="O223" s="172"/>
      <c r="P223" s="172"/>
      <c r="Q223" s="172"/>
      <c r="R223" s="172"/>
      <c r="S223" s="172"/>
      <c r="T223" s="173"/>
      <c r="AT223" s="169" t="s">
        <v>184</v>
      </c>
      <c r="AU223" s="169" t="s">
        <v>80</v>
      </c>
      <c r="AV223" s="13" t="s">
        <v>73</v>
      </c>
      <c r="AW223" s="13" t="s">
        <v>25</v>
      </c>
      <c r="AX223" s="13" t="s">
        <v>69</v>
      </c>
      <c r="AY223" s="169" t="s">
        <v>178</v>
      </c>
    </row>
    <row r="224" spans="1:65" s="14" customFormat="1">
      <c r="B224" s="174"/>
      <c r="D224" s="168" t="s">
        <v>184</v>
      </c>
      <c r="E224" s="175" t="s">
        <v>1</v>
      </c>
      <c r="F224" s="176" t="s">
        <v>326</v>
      </c>
      <c r="H224" s="177">
        <v>1</v>
      </c>
      <c r="L224" s="174"/>
      <c r="M224" s="178"/>
      <c r="N224" s="179"/>
      <c r="O224" s="179"/>
      <c r="P224" s="179"/>
      <c r="Q224" s="179"/>
      <c r="R224" s="179"/>
      <c r="S224" s="179"/>
      <c r="T224" s="180"/>
      <c r="AT224" s="175" t="s">
        <v>184</v>
      </c>
      <c r="AU224" s="175" t="s">
        <v>80</v>
      </c>
      <c r="AV224" s="14" t="s">
        <v>80</v>
      </c>
      <c r="AW224" s="14" t="s">
        <v>25</v>
      </c>
      <c r="AX224" s="14" t="s">
        <v>69</v>
      </c>
      <c r="AY224" s="175" t="s">
        <v>178</v>
      </c>
    </row>
    <row r="225" spans="1:65" s="14" customFormat="1">
      <c r="B225" s="174"/>
      <c r="D225" s="168" t="s">
        <v>184</v>
      </c>
      <c r="E225" s="175" t="s">
        <v>1</v>
      </c>
      <c r="F225" s="176" t="s">
        <v>327</v>
      </c>
      <c r="H225" s="177">
        <v>8</v>
      </c>
      <c r="L225" s="174"/>
      <c r="M225" s="178"/>
      <c r="N225" s="179"/>
      <c r="O225" s="179"/>
      <c r="P225" s="179"/>
      <c r="Q225" s="179"/>
      <c r="R225" s="179"/>
      <c r="S225" s="179"/>
      <c r="T225" s="180"/>
      <c r="AT225" s="175" t="s">
        <v>184</v>
      </c>
      <c r="AU225" s="175" t="s">
        <v>80</v>
      </c>
      <c r="AV225" s="14" t="s">
        <v>80</v>
      </c>
      <c r="AW225" s="14" t="s">
        <v>25</v>
      </c>
      <c r="AX225" s="14" t="s">
        <v>69</v>
      </c>
      <c r="AY225" s="175" t="s">
        <v>178</v>
      </c>
    </row>
    <row r="226" spans="1:65" s="14" customFormat="1">
      <c r="B226" s="174"/>
      <c r="D226" s="168" t="s">
        <v>184</v>
      </c>
      <c r="E226" s="175" t="s">
        <v>1</v>
      </c>
      <c r="F226" s="176" t="s">
        <v>328</v>
      </c>
      <c r="H226" s="177">
        <v>1</v>
      </c>
      <c r="L226" s="174"/>
      <c r="M226" s="178"/>
      <c r="N226" s="179"/>
      <c r="O226" s="179"/>
      <c r="P226" s="179"/>
      <c r="Q226" s="179"/>
      <c r="R226" s="179"/>
      <c r="S226" s="179"/>
      <c r="T226" s="180"/>
      <c r="AT226" s="175" t="s">
        <v>184</v>
      </c>
      <c r="AU226" s="175" t="s">
        <v>80</v>
      </c>
      <c r="AV226" s="14" t="s">
        <v>80</v>
      </c>
      <c r="AW226" s="14" t="s">
        <v>25</v>
      </c>
      <c r="AX226" s="14" t="s">
        <v>69</v>
      </c>
      <c r="AY226" s="175" t="s">
        <v>178</v>
      </c>
    </row>
    <row r="227" spans="1:65" s="15" customFormat="1">
      <c r="B227" s="181"/>
      <c r="D227" s="168" t="s">
        <v>184</v>
      </c>
      <c r="E227" s="182" t="s">
        <v>1</v>
      </c>
      <c r="F227" s="183" t="s">
        <v>190</v>
      </c>
      <c r="H227" s="184">
        <v>10</v>
      </c>
      <c r="L227" s="181"/>
      <c r="M227" s="185"/>
      <c r="N227" s="186"/>
      <c r="O227" s="186"/>
      <c r="P227" s="186"/>
      <c r="Q227" s="186"/>
      <c r="R227" s="186"/>
      <c r="S227" s="186"/>
      <c r="T227" s="187"/>
      <c r="AT227" s="182" t="s">
        <v>184</v>
      </c>
      <c r="AU227" s="182" t="s">
        <v>80</v>
      </c>
      <c r="AV227" s="15" t="s">
        <v>87</v>
      </c>
      <c r="AW227" s="15" t="s">
        <v>25</v>
      </c>
      <c r="AX227" s="15" t="s">
        <v>73</v>
      </c>
      <c r="AY227" s="182" t="s">
        <v>178</v>
      </c>
    </row>
    <row r="228" spans="1:65" s="2" customFormat="1" ht="16.5" customHeight="1">
      <c r="A228" s="29"/>
      <c r="B228" s="153"/>
      <c r="C228" s="188" t="s">
        <v>329</v>
      </c>
      <c r="D228" s="188" t="s">
        <v>286</v>
      </c>
      <c r="E228" s="189" t="s">
        <v>330</v>
      </c>
      <c r="F228" s="190" t="s">
        <v>331</v>
      </c>
      <c r="G228" s="191" t="s">
        <v>192</v>
      </c>
      <c r="H228" s="192">
        <v>8</v>
      </c>
      <c r="I228" s="192"/>
      <c r="J228" s="192"/>
      <c r="K228" s="193"/>
      <c r="L228" s="194"/>
      <c r="M228" s="195" t="s">
        <v>1</v>
      </c>
      <c r="N228" s="196" t="s">
        <v>35</v>
      </c>
      <c r="O228" s="162">
        <v>0</v>
      </c>
      <c r="P228" s="162">
        <f>O228*H228</f>
        <v>0</v>
      </c>
      <c r="Q228" s="162">
        <v>0</v>
      </c>
      <c r="R228" s="162">
        <f>Q228*H228</f>
        <v>0</v>
      </c>
      <c r="S228" s="162">
        <v>0</v>
      </c>
      <c r="T228" s="163">
        <f>S228*H228</f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64" t="s">
        <v>213</v>
      </c>
      <c r="AT228" s="164" t="s">
        <v>286</v>
      </c>
      <c r="AU228" s="164" t="s">
        <v>80</v>
      </c>
      <c r="AY228" s="17" t="s">
        <v>178</v>
      </c>
      <c r="BE228" s="165">
        <f>IF(N228="základná",J228,0)</f>
        <v>0</v>
      </c>
      <c r="BF228" s="165">
        <f>IF(N228="znížená",J228,0)</f>
        <v>0</v>
      </c>
      <c r="BG228" s="165">
        <f>IF(N228="zákl. prenesená",J228,0)</f>
        <v>0</v>
      </c>
      <c r="BH228" s="165">
        <f>IF(N228="zníž. prenesená",J228,0)</f>
        <v>0</v>
      </c>
      <c r="BI228" s="165">
        <f>IF(N228="nulová",J228,0)</f>
        <v>0</v>
      </c>
      <c r="BJ228" s="17" t="s">
        <v>80</v>
      </c>
      <c r="BK228" s="166">
        <f>ROUND(I228*H228,3)</f>
        <v>0</v>
      </c>
      <c r="BL228" s="17" t="s">
        <v>87</v>
      </c>
      <c r="BM228" s="164" t="s">
        <v>332</v>
      </c>
    </row>
    <row r="229" spans="1:65" s="2" customFormat="1" ht="16.5" customHeight="1">
      <c r="A229" s="29"/>
      <c r="B229" s="153"/>
      <c r="C229" s="188" t="s">
        <v>333</v>
      </c>
      <c r="D229" s="188" t="s">
        <v>286</v>
      </c>
      <c r="E229" s="189" t="s">
        <v>334</v>
      </c>
      <c r="F229" s="190" t="s">
        <v>335</v>
      </c>
      <c r="G229" s="191" t="s">
        <v>192</v>
      </c>
      <c r="H229" s="192">
        <v>1</v>
      </c>
      <c r="I229" s="192"/>
      <c r="J229" s="192"/>
      <c r="K229" s="193"/>
      <c r="L229" s="194"/>
      <c r="M229" s="195" t="s">
        <v>1</v>
      </c>
      <c r="N229" s="196" t="s">
        <v>35</v>
      </c>
      <c r="O229" s="162">
        <v>0</v>
      </c>
      <c r="P229" s="162">
        <f>O229*H229</f>
        <v>0</v>
      </c>
      <c r="Q229" s="162">
        <v>0</v>
      </c>
      <c r="R229" s="162">
        <f>Q229*H229</f>
        <v>0</v>
      </c>
      <c r="S229" s="162">
        <v>0</v>
      </c>
      <c r="T229" s="163">
        <f>S229*H229</f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64" t="s">
        <v>213</v>
      </c>
      <c r="AT229" s="164" t="s">
        <v>286</v>
      </c>
      <c r="AU229" s="164" t="s">
        <v>80</v>
      </c>
      <c r="AY229" s="17" t="s">
        <v>178</v>
      </c>
      <c r="BE229" s="165">
        <f>IF(N229="základná",J229,0)</f>
        <v>0</v>
      </c>
      <c r="BF229" s="165">
        <f>IF(N229="znížená",J229,0)</f>
        <v>0</v>
      </c>
      <c r="BG229" s="165">
        <f>IF(N229="zákl. prenesená",J229,0)</f>
        <v>0</v>
      </c>
      <c r="BH229" s="165">
        <f>IF(N229="zníž. prenesená",J229,0)</f>
        <v>0</v>
      </c>
      <c r="BI229" s="165">
        <f>IF(N229="nulová",J229,0)</f>
        <v>0</v>
      </c>
      <c r="BJ229" s="17" t="s">
        <v>80</v>
      </c>
      <c r="BK229" s="166">
        <f>ROUND(I229*H229,3)</f>
        <v>0</v>
      </c>
      <c r="BL229" s="17" t="s">
        <v>87</v>
      </c>
      <c r="BM229" s="164" t="s">
        <v>336</v>
      </c>
    </row>
    <row r="230" spans="1:65" s="2" customFormat="1" ht="16.5" customHeight="1">
      <c r="A230" s="29"/>
      <c r="B230" s="153"/>
      <c r="C230" s="188" t="s">
        <v>337</v>
      </c>
      <c r="D230" s="188" t="s">
        <v>286</v>
      </c>
      <c r="E230" s="189" t="s">
        <v>338</v>
      </c>
      <c r="F230" s="190" t="s">
        <v>339</v>
      </c>
      <c r="G230" s="191" t="s">
        <v>192</v>
      </c>
      <c r="H230" s="192">
        <v>1</v>
      </c>
      <c r="I230" s="192"/>
      <c r="J230" s="192"/>
      <c r="K230" s="193"/>
      <c r="L230" s="194"/>
      <c r="M230" s="195" t="s">
        <v>1</v>
      </c>
      <c r="N230" s="196" t="s">
        <v>35</v>
      </c>
      <c r="O230" s="162">
        <v>0</v>
      </c>
      <c r="P230" s="162">
        <f>O230*H230</f>
        <v>0</v>
      </c>
      <c r="Q230" s="162">
        <v>0</v>
      </c>
      <c r="R230" s="162">
        <f>Q230*H230</f>
        <v>0</v>
      </c>
      <c r="S230" s="162">
        <v>0</v>
      </c>
      <c r="T230" s="163">
        <f>S230*H230</f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64" t="s">
        <v>213</v>
      </c>
      <c r="AT230" s="164" t="s">
        <v>286</v>
      </c>
      <c r="AU230" s="164" t="s">
        <v>80</v>
      </c>
      <c r="AY230" s="17" t="s">
        <v>178</v>
      </c>
      <c r="BE230" s="165">
        <f>IF(N230="základná",J230,0)</f>
        <v>0</v>
      </c>
      <c r="BF230" s="165">
        <f>IF(N230="znížená",J230,0)</f>
        <v>0</v>
      </c>
      <c r="BG230" s="165">
        <f>IF(N230="zákl. prenesená",J230,0)</f>
        <v>0</v>
      </c>
      <c r="BH230" s="165">
        <f>IF(N230="zníž. prenesená",J230,0)</f>
        <v>0</v>
      </c>
      <c r="BI230" s="165">
        <f>IF(N230="nulová",J230,0)</f>
        <v>0</v>
      </c>
      <c r="BJ230" s="17" t="s">
        <v>80</v>
      </c>
      <c r="BK230" s="166">
        <f>ROUND(I230*H230,3)</f>
        <v>0</v>
      </c>
      <c r="BL230" s="17" t="s">
        <v>87</v>
      </c>
      <c r="BM230" s="164" t="s">
        <v>340</v>
      </c>
    </row>
    <row r="231" spans="1:65" s="2" customFormat="1" ht="23.25" customHeight="1">
      <c r="A231" s="29"/>
      <c r="B231" s="153"/>
      <c r="C231" s="154" t="s">
        <v>341</v>
      </c>
      <c r="D231" s="154" t="s">
        <v>180</v>
      </c>
      <c r="E231" s="155" t="s">
        <v>342</v>
      </c>
      <c r="F231" s="156" t="s">
        <v>343</v>
      </c>
      <c r="G231" s="157" t="s">
        <v>182</v>
      </c>
      <c r="H231" s="158">
        <v>0.128</v>
      </c>
      <c r="I231" s="158"/>
      <c r="J231" s="158"/>
      <c r="K231" s="159"/>
      <c r="L231" s="30"/>
      <c r="M231" s="160" t="s">
        <v>1</v>
      </c>
      <c r="N231" s="161" t="s">
        <v>35</v>
      </c>
      <c r="O231" s="162">
        <v>12.606</v>
      </c>
      <c r="P231" s="162">
        <f>O231*H231</f>
        <v>1.6135680000000001</v>
      </c>
      <c r="Q231" s="162">
        <v>0</v>
      </c>
      <c r="R231" s="162">
        <f>Q231*H231</f>
        <v>0</v>
      </c>
      <c r="S231" s="162">
        <v>2.4</v>
      </c>
      <c r="T231" s="163">
        <f>S231*H231</f>
        <v>0.30719999999999997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64" t="s">
        <v>87</v>
      </c>
      <c r="AT231" s="164" t="s">
        <v>180</v>
      </c>
      <c r="AU231" s="164" t="s">
        <v>80</v>
      </c>
      <c r="AY231" s="17" t="s">
        <v>178</v>
      </c>
      <c r="BE231" s="165">
        <f>IF(N231="základná",J231,0)</f>
        <v>0</v>
      </c>
      <c r="BF231" s="165">
        <f>IF(N231="znížená",J231,0)</f>
        <v>0</v>
      </c>
      <c r="BG231" s="165">
        <f>IF(N231="zákl. prenesená",J231,0)</f>
        <v>0</v>
      </c>
      <c r="BH231" s="165">
        <f>IF(N231="zníž. prenesená",J231,0)</f>
        <v>0</v>
      </c>
      <c r="BI231" s="165">
        <f>IF(N231="nulová",J231,0)</f>
        <v>0</v>
      </c>
      <c r="BJ231" s="17" t="s">
        <v>80</v>
      </c>
      <c r="BK231" s="166">
        <f>ROUND(I231*H231,3)</f>
        <v>0</v>
      </c>
      <c r="BL231" s="17" t="s">
        <v>87</v>
      </c>
      <c r="BM231" s="164" t="s">
        <v>344</v>
      </c>
    </row>
    <row r="232" spans="1:65" s="14" customFormat="1">
      <c r="B232" s="174"/>
      <c r="D232" s="168" t="s">
        <v>184</v>
      </c>
      <c r="E232" s="175" t="s">
        <v>1</v>
      </c>
      <c r="F232" s="176" t="s">
        <v>345</v>
      </c>
      <c r="H232" s="177">
        <v>0.128</v>
      </c>
      <c r="L232" s="174"/>
      <c r="M232" s="178"/>
      <c r="N232" s="179"/>
      <c r="O232" s="179"/>
      <c r="P232" s="179"/>
      <c r="Q232" s="179"/>
      <c r="R232" s="179"/>
      <c r="S232" s="179"/>
      <c r="T232" s="180"/>
      <c r="AT232" s="175" t="s">
        <v>184</v>
      </c>
      <c r="AU232" s="175" t="s">
        <v>80</v>
      </c>
      <c r="AV232" s="14" t="s">
        <v>80</v>
      </c>
      <c r="AW232" s="14" t="s">
        <v>25</v>
      </c>
      <c r="AX232" s="14" t="s">
        <v>73</v>
      </c>
      <c r="AY232" s="175" t="s">
        <v>178</v>
      </c>
    </row>
    <row r="233" spans="1:65" s="2" customFormat="1" ht="35.25" customHeight="1">
      <c r="A233" s="29"/>
      <c r="B233" s="153"/>
      <c r="C233" s="154" t="s">
        <v>346</v>
      </c>
      <c r="D233" s="154" t="s">
        <v>180</v>
      </c>
      <c r="E233" s="155" t="s">
        <v>347</v>
      </c>
      <c r="F233" s="156" t="s">
        <v>348</v>
      </c>
      <c r="G233" s="157" t="s">
        <v>202</v>
      </c>
      <c r="H233" s="158">
        <v>71.646000000000001</v>
      </c>
      <c r="I233" s="158"/>
      <c r="J233" s="158"/>
      <c r="K233" s="159"/>
      <c r="L233" s="30"/>
      <c r="M233" s="160" t="s">
        <v>1</v>
      </c>
      <c r="N233" s="161" t="s">
        <v>35</v>
      </c>
      <c r="O233" s="162">
        <v>0.16400000000000001</v>
      </c>
      <c r="P233" s="162">
        <f>O233*H233</f>
        <v>11.749944000000001</v>
      </c>
      <c r="Q233" s="162">
        <v>0</v>
      </c>
      <c r="R233" s="162">
        <f>Q233*H233</f>
        <v>0</v>
      </c>
      <c r="S233" s="162">
        <v>0.19600000000000001</v>
      </c>
      <c r="T233" s="163">
        <f>S233*H233</f>
        <v>14.042616000000001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64" t="s">
        <v>87</v>
      </c>
      <c r="AT233" s="164" t="s">
        <v>180</v>
      </c>
      <c r="AU233" s="164" t="s">
        <v>80</v>
      </c>
      <c r="AY233" s="17" t="s">
        <v>178</v>
      </c>
      <c r="BE233" s="165">
        <f>IF(N233="základná",J233,0)</f>
        <v>0</v>
      </c>
      <c r="BF233" s="165">
        <f>IF(N233="znížená",J233,0)</f>
        <v>0</v>
      </c>
      <c r="BG233" s="165">
        <f>IF(N233="zákl. prenesená",J233,0)</f>
        <v>0</v>
      </c>
      <c r="BH233" s="165">
        <f>IF(N233="zníž. prenesená",J233,0)</f>
        <v>0</v>
      </c>
      <c r="BI233" s="165">
        <f>IF(N233="nulová",J233,0)</f>
        <v>0</v>
      </c>
      <c r="BJ233" s="17" t="s">
        <v>80</v>
      </c>
      <c r="BK233" s="166">
        <f>ROUND(I233*H233,3)</f>
        <v>0</v>
      </c>
      <c r="BL233" s="17" t="s">
        <v>87</v>
      </c>
      <c r="BM233" s="164" t="s">
        <v>349</v>
      </c>
    </row>
    <row r="234" spans="1:65" s="14" customFormat="1">
      <c r="B234" s="174"/>
      <c r="D234" s="168" t="s">
        <v>184</v>
      </c>
      <c r="E234" s="175" t="s">
        <v>1</v>
      </c>
      <c r="F234" s="176" t="s">
        <v>350</v>
      </c>
      <c r="H234" s="177">
        <v>23.754999999999999</v>
      </c>
      <c r="L234" s="174"/>
      <c r="M234" s="178"/>
      <c r="N234" s="179"/>
      <c r="O234" s="179"/>
      <c r="P234" s="179"/>
      <c r="Q234" s="179"/>
      <c r="R234" s="179"/>
      <c r="S234" s="179"/>
      <c r="T234" s="180"/>
      <c r="AT234" s="175" t="s">
        <v>184</v>
      </c>
      <c r="AU234" s="175" t="s">
        <v>80</v>
      </c>
      <c r="AV234" s="14" t="s">
        <v>80</v>
      </c>
      <c r="AW234" s="14" t="s">
        <v>25</v>
      </c>
      <c r="AX234" s="14" t="s">
        <v>69</v>
      </c>
      <c r="AY234" s="175" t="s">
        <v>178</v>
      </c>
    </row>
    <row r="235" spans="1:65" s="14" customFormat="1">
      <c r="B235" s="174"/>
      <c r="D235" s="168" t="s">
        <v>184</v>
      </c>
      <c r="E235" s="175" t="s">
        <v>1</v>
      </c>
      <c r="F235" s="176" t="s">
        <v>351</v>
      </c>
      <c r="H235" s="177">
        <v>32.945</v>
      </c>
      <c r="L235" s="174"/>
      <c r="M235" s="178"/>
      <c r="N235" s="179"/>
      <c r="O235" s="179"/>
      <c r="P235" s="179"/>
      <c r="Q235" s="179"/>
      <c r="R235" s="179"/>
      <c r="S235" s="179"/>
      <c r="T235" s="180"/>
      <c r="AT235" s="175" t="s">
        <v>184</v>
      </c>
      <c r="AU235" s="175" t="s">
        <v>80</v>
      </c>
      <c r="AV235" s="14" t="s">
        <v>80</v>
      </c>
      <c r="AW235" s="14" t="s">
        <v>25</v>
      </c>
      <c r="AX235" s="14" t="s">
        <v>69</v>
      </c>
      <c r="AY235" s="175" t="s">
        <v>178</v>
      </c>
    </row>
    <row r="236" spans="1:65" s="14" customFormat="1">
      <c r="B236" s="174"/>
      <c r="D236" s="168" t="s">
        <v>184</v>
      </c>
      <c r="E236" s="175" t="s">
        <v>1</v>
      </c>
      <c r="F236" s="176" t="s">
        <v>352</v>
      </c>
      <c r="H236" s="177">
        <v>14.946</v>
      </c>
      <c r="L236" s="174"/>
      <c r="M236" s="178"/>
      <c r="N236" s="179"/>
      <c r="O236" s="179"/>
      <c r="P236" s="179"/>
      <c r="Q236" s="179"/>
      <c r="R236" s="179"/>
      <c r="S236" s="179"/>
      <c r="T236" s="180"/>
      <c r="AT236" s="175" t="s">
        <v>184</v>
      </c>
      <c r="AU236" s="175" t="s">
        <v>80</v>
      </c>
      <c r="AV236" s="14" t="s">
        <v>80</v>
      </c>
      <c r="AW236" s="14" t="s">
        <v>25</v>
      </c>
      <c r="AX236" s="14" t="s">
        <v>69</v>
      </c>
      <c r="AY236" s="175" t="s">
        <v>178</v>
      </c>
    </row>
    <row r="237" spans="1:65" s="15" customFormat="1">
      <c r="B237" s="181"/>
      <c r="D237" s="168" t="s">
        <v>184</v>
      </c>
      <c r="E237" s="182" t="s">
        <v>1</v>
      </c>
      <c r="F237" s="183" t="s">
        <v>190</v>
      </c>
      <c r="H237" s="184">
        <v>71.646000000000001</v>
      </c>
      <c r="L237" s="181"/>
      <c r="M237" s="185"/>
      <c r="N237" s="186"/>
      <c r="O237" s="186"/>
      <c r="P237" s="186"/>
      <c r="Q237" s="186"/>
      <c r="R237" s="186"/>
      <c r="S237" s="186"/>
      <c r="T237" s="187"/>
      <c r="AT237" s="182" t="s">
        <v>184</v>
      </c>
      <c r="AU237" s="182" t="s">
        <v>80</v>
      </c>
      <c r="AV237" s="15" t="s">
        <v>87</v>
      </c>
      <c r="AW237" s="15" t="s">
        <v>25</v>
      </c>
      <c r="AX237" s="15" t="s">
        <v>73</v>
      </c>
      <c r="AY237" s="182" t="s">
        <v>178</v>
      </c>
    </row>
    <row r="238" spans="1:65" s="2" customFormat="1" ht="21.75" customHeight="1">
      <c r="A238" s="29"/>
      <c r="B238" s="153"/>
      <c r="C238" s="154" t="s">
        <v>353</v>
      </c>
      <c r="D238" s="154" t="s">
        <v>180</v>
      </c>
      <c r="E238" s="155" t="s">
        <v>354</v>
      </c>
      <c r="F238" s="156" t="s">
        <v>355</v>
      </c>
      <c r="G238" s="157" t="s">
        <v>202</v>
      </c>
      <c r="H238" s="158">
        <v>15.672000000000001</v>
      </c>
      <c r="I238" s="158"/>
      <c r="J238" s="158"/>
      <c r="K238" s="159"/>
      <c r="L238" s="30"/>
      <c r="M238" s="160" t="s">
        <v>1</v>
      </c>
      <c r="N238" s="161" t="s">
        <v>35</v>
      </c>
      <c r="O238" s="162">
        <v>0.51</v>
      </c>
      <c r="P238" s="162">
        <f>O238*H238</f>
        <v>7.9927200000000003</v>
      </c>
      <c r="Q238" s="162">
        <v>0</v>
      </c>
      <c r="R238" s="162">
        <f>Q238*H238</f>
        <v>0</v>
      </c>
      <c r="S238" s="162">
        <v>8.2000000000000003E-2</v>
      </c>
      <c r="T238" s="163">
        <f>S238*H238</f>
        <v>1.285104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64" t="s">
        <v>87</v>
      </c>
      <c r="AT238" s="164" t="s">
        <v>180</v>
      </c>
      <c r="AU238" s="164" t="s">
        <v>80</v>
      </c>
      <c r="AY238" s="17" t="s">
        <v>178</v>
      </c>
      <c r="BE238" s="165">
        <f>IF(N238="základná",J238,0)</f>
        <v>0</v>
      </c>
      <c r="BF238" s="165">
        <f>IF(N238="znížená",J238,0)</f>
        <v>0</v>
      </c>
      <c r="BG238" s="165">
        <f>IF(N238="zákl. prenesená",J238,0)</f>
        <v>0</v>
      </c>
      <c r="BH238" s="165">
        <f>IF(N238="zníž. prenesená",J238,0)</f>
        <v>0</v>
      </c>
      <c r="BI238" s="165">
        <f>IF(N238="nulová",J238,0)</f>
        <v>0</v>
      </c>
      <c r="BJ238" s="17" t="s">
        <v>80</v>
      </c>
      <c r="BK238" s="166">
        <f>ROUND(I238*H238,3)</f>
        <v>0</v>
      </c>
      <c r="BL238" s="17" t="s">
        <v>87</v>
      </c>
      <c r="BM238" s="164" t="s">
        <v>356</v>
      </c>
    </row>
    <row r="239" spans="1:65" s="13" customFormat="1">
      <c r="B239" s="167"/>
      <c r="D239" s="168" t="s">
        <v>184</v>
      </c>
      <c r="E239" s="169" t="s">
        <v>1</v>
      </c>
      <c r="F239" s="170" t="s">
        <v>357</v>
      </c>
      <c r="H239" s="169" t="s">
        <v>1</v>
      </c>
      <c r="L239" s="167"/>
      <c r="M239" s="171"/>
      <c r="N239" s="172"/>
      <c r="O239" s="172"/>
      <c r="P239" s="172"/>
      <c r="Q239" s="172"/>
      <c r="R239" s="172"/>
      <c r="S239" s="172"/>
      <c r="T239" s="173"/>
      <c r="AT239" s="169" t="s">
        <v>184</v>
      </c>
      <c r="AU239" s="169" t="s">
        <v>80</v>
      </c>
      <c r="AV239" s="13" t="s">
        <v>73</v>
      </c>
      <c r="AW239" s="13" t="s">
        <v>25</v>
      </c>
      <c r="AX239" s="13" t="s">
        <v>69</v>
      </c>
      <c r="AY239" s="169" t="s">
        <v>178</v>
      </c>
    </row>
    <row r="240" spans="1:65" s="14" customFormat="1">
      <c r="B240" s="174"/>
      <c r="D240" s="168" t="s">
        <v>184</v>
      </c>
      <c r="E240" s="175" t="s">
        <v>1</v>
      </c>
      <c r="F240" s="176" t="s">
        <v>358</v>
      </c>
      <c r="H240" s="177">
        <v>8.4269999999999996</v>
      </c>
      <c r="L240" s="174"/>
      <c r="M240" s="178"/>
      <c r="N240" s="179"/>
      <c r="O240" s="179"/>
      <c r="P240" s="179"/>
      <c r="Q240" s="179"/>
      <c r="R240" s="179"/>
      <c r="S240" s="179"/>
      <c r="T240" s="180"/>
      <c r="AT240" s="175" t="s">
        <v>184</v>
      </c>
      <c r="AU240" s="175" t="s">
        <v>80</v>
      </c>
      <c r="AV240" s="14" t="s">
        <v>80</v>
      </c>
      <c r="AW240" s="14" t="s">
        <v>25</v>
      </c>
      <c r="AX240" s="14" t="s">
        <v>69</v>
      </c>
      <c r="AY240" s="175" t="s">
        <v>178</v>
      </c>
    </row>
    <row r="241" spans="1:65" s="14" customFormat="1">
      <c r="B241" s="174"/>
      <c r="D241" s="168" t="s">
        <v>184</v>
      </c>
      <c r="E241" s="175" t="s">
        <v>1</v>
      </c>
      <c r="F241" s="176" t="s">
        <v>359</v>
      </c>
      <c r="H241" s="177">
        <v>7.2450000000000001</v>
      </c>
      <c r="L241" s="174"/>
      <c r="M241" s="178"/>
      <c r="N241" s="179"/>
      <c r="O241" s="179"/>
      <c r="P241" s="179"/>
      <c r="Q241" s="179"/>
      <c r="R241" s="179"/>
      <c r="S241" s="179"/>
      <c r="T241" s="180"/>
      <c r="AT241" s="175" t="s">
        <v>184</v>
      </c>
      <c r="AU241" s="175" t="s">
        <v>80</v>
      </c>
      <c r="AV241" s="14" t="s">
        <v>80</v>
      </c>
      <c r="AW241" s="14" t="s">
        <v>25</v>
      </c>
      <c r="AX241" s="14" t="s">
        <v>69</v>
      </c>
      <c r="AY241" s="175" t="s">
        <v>178</v>
      </c>
    </row>
    <row r="242" spans="1:65" s="15" customFormat="1">
      <c r="B242" s="181"/>
      <c r="D242" s="168" t="s">
        <v>184</v>
      </c>
      <c r="E242" s="182" t="s">
        <v>1</v>
      </c>
      <c r="F242" s="183" t="s">
        <v>190</v>
      </c>
      <c r="H242" s="184">
        <v>15.672000000000001</v>
      </c>
      <c r="L242" s="181"/>
      <c r="M242" s="185"/>
      <c r="N242" s="186"/>
      <c r="O242" s="186"/>
      <c r="P242" s="186"/>
      <c r="Q242" s="186"/>
      <c r="R242" s="186"/>
      <c r="S242" s="186"/>
      <c r="T242" s="187"/>
      <c r="AT242" s="182" t="s">
        <v>184</v>
      </c>
      <c r="AU242" s="182" t="s">
        <v>80</v>
      </c>
      <c r="AV242" s="15" t="s">
        <v>87</v>
      </c>
      <c r="AW242" s="15" t="s">
        <v>25</v>
      </c>
      <c r="AX242" s="15" t="s">
        <v>73</v>
      </c>
      <c r="AY242" s="182" t="s">
        <v>178</v>
      </c>
    </row>
    <row r="243" spans="1:65" s="2" customFormat="1" ht="16.5" customHeight="1">
      <c r="A243" s="29"/>
      <c r="B243" s="153"/>
      <c r="C243" s="154" t="s">
        <v>360</v>
      </c>
      <c r="D243" s="154" t="s">
        <v>180</v>
      </c>
      <c r="E243" s="155" t="s">
        <v>361</v>
      </c>
      <c r="F243" s="156" t="s">
        <v>362</v>
      </c>
      <c r="G243" s="157" t="s">
        <v>202</v>
      </c>
      <c r="H243" s="158">
        <v>455.1</v>
      </c>
      <c r="I243" s="158"/>
      <c r="J243" s="158"/>
      <c r="K243" s="159"/>
      <c r="L243" s="30"/>
      <c r="M243" s="160" t="s">
        <v>1</v>
      </c>
      <c r="N243" s="161" t="s">
        <v>35</v>
      </c>
      <c r="O243" s="162">
        <v>0.307</v>
      </c>
      <c r="P243" s="162">
        <f>O243*H243</f>
        <v>139.7157</v>
      </c>
      <c r="Q243" s="162">
        <v>1.0000000000000001E-5</v>
      </c>
      <c r="R243" s="162">
        <f>Q243*H243</f>
        <v>4.5510000000000004E-3</v>
      </c>
      <c r="S243" s="162">
        <v>0</v>
      </c>
      <c r="T243" s="163">
        <f>S243*H243</f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64" t="s">
        <v>87</v>
      </c>
      <c r="AT243" s="164" t="s">
        <v>180</v>
      </c>
      <c r="AU243" s="164" t="s">
        <v>80</v>
      </c>
      <c r="AY243" s="17" t="s">
        <v>178</v>
      </c>
      <c r="BE243" s="165">
        <f>IF(N243="základná",J243,0)</f>
        <v>0</v>
      </c>
      <c r="BF243" s="165">
        <f>IF(N243="znížená",J243,0)</f>
        <v>0</v>
      </c>
      <c r="BG243" s="165">
        <f>IF(N243="zákl. prenesená",J243,0)</f>
        <v>0</v>
      </c>
      <c r="BH243" s="165">
        <f>IF(N243="zníž. prenesená",J243,0)</f>
        <v>0</v>
      </c>
      <c r="BI243" s="165">
        <f>IF(N243="nulová",J243,0)</f>
        <v>0</v>
      </c>
      <c r="BJ243" s="17" t="s">
        <v>80</v>
      </c>
      <c r="BK243" s="166">
        <f>ROUND(I243*H243,3)</f>
        <v>0</v>
      </c>
      <c r="BL243" s="17" t="s">
        <v>87</v>
      </c>
      <c r="BM243" s="164" t="s">
        <v>363</v>
      </c>
    </row>
    <row r="244" spans="1:65" s="14" customFormat="1">
      <c r="B244" s="174"/>
      <c r="D244" s="168" t="s">
        <v>184</v>
      </c>
      <c r="E244" s="175" t="s">
        <v>1</v>
      </c>
      <c r="F244" s="176" t="s">
        <v>283</v>
      </c>
      <c r="H244" s="177">
        <v>153</v>
      </c>
      <c r="L244" s="174"/>
      <c r="M244" s="178"/>
      <c r="N244" s="179"/>
      <c r="O244" s="179"/>
      <c r="P244" s="179"/>
      <c r="Q244" s="179"/>
      <c r="R244" s="179"/>
      <c r="S244" s="179"/>
      <c r="T244" s="180"/>
      <c r="AT244" s="175" t="s">
        <v>184</v>
      </c>
      <c r="AU244" s="175" t="s">
        <v>80</v>
      </c>
      <c r="AV244" s="14" t="s">
        <v>80</v>
      </c>
      <c r="AW244" s="14" t="s">
        <v>25</v>
      </c>
      <c r="AX244" s="14" t="s">
        <v>69</v>
      </c>
      <c r="AY244" s="175" t="s">
        <v>178</v>
      </c>
    </row>
    <row r="245" spans="1:65" s="14" customFormat="1">
      <c r="B245" s="174"/>
      <c r="D245" s="168" t="s">
        <v>184</v>
      </c>
      <c r="E245" s="175" t="s">
        <v>1</v>
      </c>
      <c r="F245" s="176" t="s">
        <v>364</v>
      </c>
      <c r="H245" s="177">
        <v>302.10000000000002</v>
      </c>
      <c r="L245" s="174"/>
      <c r="M245" s="178"/>
      <c r="N245" s="179"/>
      <c r="O245" s="179"/>
      <c r="P245" s="179"/>
      <c r="Q245" s="179"/>
      <c r="R245" s="179"/>
      <c r="S245" s="179"/>
      <c r="T245" s="180"/>
      <c r="AT245" s="175" t="s">
        <v>184</v>
      </c>
      <c r="AU245" s="175" t="s">
        <v>80</v>
      </c>
      <c r="AV245" s="14" t="s">
        <v>80</v>
      </c>
      <c r="AW245" s="14" t="s">
        <v>25</v>
      </c>
      <c r="AX245" s="14" t="s">
        <v>69</v>
      </c>
      <c r="AY245" s="175" t="s">
        <v>178</v>
      </c>
    </row>
    <row r="246" spans="1:65" s="15" customFormat="1">
      <c r="B246" s="181"/>
      <c r="D246" s="168" t="s">
        <v>184</v>
      </c>
      <c r="E246" s="182" t="s">
        <v>1</v>
      </c>
      <c r="F246" s="183" t="s">
        <v>190</v>
      </c>
      <c r="H246" s="184">
        <v>455.1</v>
      </c>
      <c r="L246" s="181"/>
      <c r="M246" s="185"/>
      <c r="N246" s="186"/>
      <c r="O246" s="186"/>
      <c r="P246" s="186"/>
      <c r="Q246" s="186"/>
      <c r="R246" s="186"/>
      <c r="S246" s="186"/>
      <c r="T246" s="187"/>
      <c r="AT246" s="182" t="s">
        <v>184</v>
      </c>
      <c r="AU246" s="182" t="s">
        <v>80</v>
      </c>
      <c r="AV246" s="15" t="s">
        <v>87</v>
      </c>
      <c r="AW246" s="15" t="s">
        <v>25</v>
      </c>
      <c r="AX246" s="15" t="s">
        <v>73</v>
      </c>
      <c r="AY246" s="182" t="s">
        <v>178</v>
      </c>
    </row>
    <row r="247" spans="1:65" s="2" customFormat="1" ht="21.75" customHeight="1">
      <c r="A247" s="29"/>
      <c r="B247" s="153"/>
      <c r="C247" s="154" t="s">
        <v>365</v>
      </c>
      <c r="D247" s="154" t="s">
        <v>180</v>
      </c>
      <c r="E247" s="155" t="s">
        <v>366</v>
      </c>
      <c r="F247" s="156" t="s">
        <v>367</v>
      </c>
      <c r="G247" s="157" t="s">
        <v>202</v>
      </c>
      <c r="H247" s="158">
        <v>7</v>
      </c>
      <c r="I247" s="158"/>
      <c r="J247" s="158"/>
      <c r="K247" s="159"/>
      <c r="L247" s="30"/>
      <c r="M247" s="160" t="s">
        <v>1</v>
      </c>
      <c r="N247" s="161" t="s">
        <v>35</v>
      </c>
      <c r="O247" s="162">
        <v>0.16600000000000001</v>
      </c>
      <c r="P247" s="162">
        <f>O247*H247</f>
        <v>1.1620000000000001</v>
      </c>
      <c r="Q247" s="162">
        <v>0</v>
      </c>
      <c r="R247" s="162">
        <f>Q247*H247</f>
        <v>0</v>
      </c>
      <c r="S247" s="162">
        <v>0.02</v>
      </c>
      <c r="T247" s="163">
        <f>S247*H247</f>
        <v>0.14000000000000001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64" t="s">
        <v>87</v>
      </c>
      <c r="AT247" s="164" t="s">
        <v>180</v>
      </c>
      <c r="AU247" s="164" t="s">
        <v>80</v>
      </c>
      <c r="AY247" s="17" t="s">
        <v>178</v>
      </c>
      <c r="BE247" s="165">
        <f>IF(N247="základná",J247,0)</f>
        <v>0</v>
      </c>
      <c r="BF247" s="165">
        <f>IF(N247="znížená",J247,0)</f>
        <v>0</v>
      </c>
      <c r="BG247" s="165">
        <f>IF(N247="zákl. prenesená",J247,0)</f>
        <v>0</v>
      </c>
      <c r="BH247" s="165">
        <f>IF(N247="zníž. prenesená",J247,0)</f>
        <v>0</v>
      </c>
      <c r="BI247" s="165">
        <f>IF(N247="nulová",J247,0)</f>
        <v>0</v>
      </c>
      <c r="BJ247" s="17" t="s">
        <v>80</v>
      </c>
      <c r="BK247" s="166">
        <f>ROUND(I247*H247,3)</f>
        <v>0</v>
      </c>
      <c r="BL247" s="17" t="s">
        <v>87</v>
      </c>
      <c r="BM247" s="164" t="s">
        <v>368</v>
      </c>
    </row>
    <row r="248" spans="1:65" s="14" customFormat="1">
      <c r="B248" s="174"/>
      <c r="D248" s="168" t="s">
        <v>184</v>
      </c>
      <c r="E248" s="175" t="s">
        <v>1</v>
      </c>
      <c r="F248" s="176" t="s">
        <v>369</v>
      </c>
      <c r="H248" s="177">
        <v>7</v>
      </c>
      <c r="L248" s="174"/>
      <c r="M248" s="178"/>
      <c r="N248" s="179"/>
      <c r="O248" s="179"/>
      <c r="P248" s="179"/>
      <c r="Q248" s="179"/>
      <c r="R248" s="179"/>
      <c r="S248" s="179"/>
      <c r="T248" s="180"/>
      <c r="AT248" s="175" t="s">
        <v>184</v>
      </c>
      <c r="AU248" s="175" t="s">
        <v>80</v>
      </c>
      <c r="AV248" s="14" t="s">
        <v>80</v>
      </c>
      <c r="AW248" s="14" t="s">
        <v>25</v>
      </c>
      <c r="AX248" s="14" t="s">
        <v>73</v>
      </c>
      <c r="AY248" s="175" t="s">
        <v>178</v>
      </c>
    </row>
    <row r="249" spans="1:65" s="2" customFormat="1" ht="23.25" customHeight="1">
      <c r="A249" s="29"/>
      <c r="B249" s="153"/>
      <c r="C249" s="154" t="s">
        <v>370</v>
      </c>
      <c r="D249" s="154" t="s">
        <v>180</v>
      </c>
      <c r="E249" s="155" t="s">
        <v>371</v>
      </c>
      <c r="F249" s="156" t="s">
        <v>372</v>
      </c>
      <c r="G249" s="157" t="s">
        <v>202</v>
      </c>
      <c r="H249" s="158">
        <v>20.655000000000001</v>
      </c>
      <c r="I249" s="158"/>
      <c r="J249" s="158"/>
      <c r="K249" s="159"/>
      <c r="L249" s="30"/>
      <c r="M249" s="160" t="s">
        <v>1</v>
      </c>
      <c r="N249" s="161" t="s">
        <v>35</v>
      </c>
      <c r="O249" s="162">
        <v>0.48099999999999998</v>
      </c>
      <c r="P249" s="162">
        <f>O249*H249</f>
        <v>9.9350550000000002</v>
      </c>
      <c r="Q249" s="162">
        <v>0</v>
      </c>
      <c r="R249" s="162">
        <f>Q249*H249</f>
        <v>0</v>
      </c>
      <c r="S249" s="162">
        <v>5.7000000000000002E-2</v>
      </c>
      <c r="T249" s="163">
        <f>S249*H249</f>
        <v>1.177335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64" t="s">
        <v>87</v>
      </c>
      <c r="AT249" s="164" t="s">
        <v>180</v>
      </c>
      <c r="AU249" s="164" t="s">
        <v>80</v>
      </c>
      <c r="AY249" s="17" t="s">
        <v>178</v>
      </c>
      <c r="BE249" s="165">
        <f>IF(N249="základná",J249,0)</f>
        <v>0</v>
      </c>
      <c r="BF249" s="165">
        <f>IF(N249="znížená",J249,0)</f>
        <v>0</v>
      </c>
      <c r="BG249" s="165">
        <f>IF(N249="zákl. prenesená",J249,0)</f>
        <v>0</v>
      </c>
      <c r="BH249" s="165">
        <f>IF(N249="zníž. prenesená",J249,0)</f>
        <v>0</v>
      </c>
      <c r="BI249" s="165">
        <f>IF(N249="nulová",J249,0)</f>
        <v>0</v>
      </c>
      <c r="BJ249" s="17" t="s">
        <v>80</v>
      </c>
      <c r="BK249" s="166">
        <f>ROUND(I249*H249,3)</f>
        <v>0</v>
      </c>
      <c r="BL249" s="17" t="s">
        <v>87</v>
      </c>
      <c r="BM249" s="164" t="s">
        <v>373</v>
      </c>
    </row>
    <row r="250" spans="1:65" s="2" customFormat="1" ht="21.75" customHeight="1">
      <c r="A250" s="29"/>
      <c r="B250" s="153"/>
      <c r="C250" s="154" t="s">
        <v>374</v>
      </c>
      <c r="D250" s="154" t="s">
        <v>180</v>
      </c>
      <c r="E250" s="155" t="s">
        <v>375</v>
      </c>
      <c r="F250" s="156" t="s">
        <v>376</v>
      </c>
      <c r="G250" s="157" t="s">
        <v>192</v>
      </c>
      <c r="H250" s="158">
        <v>26</v>
      </c>
      <c r="I250" s="158"/>
      <c r="J250" s="158"/>
      <c r="K250" s="159"/>
      <c r="L250" s="30"/>
      <c r="M250" s="160" t="s">
        <v>1</v>
      </c>
      <c r="N250" s="161" t="s">
        <v>35</v>
      </c>
      <c r="O250" s="162">
        <v>4.9000000000000002E-2</v>
      </c>
      <c r="P250" s="162">
        <f>O250*H250</f>
        <v>1.274</v>
      </c>
      <c r="Q250" s="162">
        <v>0</v>
      </c>
      <c r="R250" s="162">
        <f>Q250*H250</f>
        <v>0</v>
      </c>
      <c r="S250" s="162">
        <v>2.4E-2</v>
      </c>
      <c r="T250" s="163">
        <f>S250*H250</f>
        <v>0.624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64" t="s">
        <v>87</v>
      </c>
      <c r="AT250" s="164" t="s">
        <v>180</v>
      </c>
      <c r="AU250" s="164" t="s">
        <v>80</v>
      </c>
      <c r="AY250" s="17" t="s">
        <v>178</v>
      </c>
      <c r="BE250" s="165">
        <f>IF(N250="základná",J250,0)</f>
        <v>0</v>
      </c>
      <c r="BF250" s="165">
        <f>IF(N250="znížená",J250,0)</f>
        <v>0</v>
      </c>
      <c r="BG250" s="165">
        <f>IF(N250="zákl. prenesená",J250,0)</f>
        <v>0</v>
      </c>
      <c r="BH250" s="165">
        <f>IF(N250="zníž. prenesená",J250,0)</f>
        <v>0</v>
      </c>
      <c r="BI250" s="165">
        <f>IF(N250="nulová",J250,0)</f>
        <v>0</v>
      </c>
      <c r="BJ250" s="17" t="s">
        <v>80</v>
      </c>
      <c r="BK250" s="166">
        <f>ROUND(I250*H250,3)</f>
        <v>0</v>
      </c>
      <c r="BL250" s="17" t="s">
        <v>87</v>
      </c>
      <c r="BM250" s="164" t="s">
        <v>377</v>
      </c>
    </row>
    <row r="251" spans="1:65" s="14" customFormat="1">
      <c r="B251" s="174"/>
      <c r="D251" s="168" t="s">
        <v>184</v>
      </c>
      <c r="E251" s="175" t="s">
        <v>1</v>
      </c>
      <c r="F251" s="176" t="s">
        <v>378</v>
      </c>
      <c r="H251" s="177">
        <v>26</v>
      </c>
      <c r="L251" s="174"/>
      <c r="M251" s="178"/>
      <c r="N251" s="179"/>
      <c r="O251" s="179"/>
      <c r="P251" s="179"/>
      <c r="Q251" s="179"/>
      <c r="R251" s="179"/>
      <c r="S251" s="179"/>
      <c r="T251" s="180"/>
      <c r="AT251" s="175" t="s">
        <v>184</v>
      </c>
      <c r="AU251" s="175" t="s">
        <v>80</v>
      </c>
      <c r="AV251" s="14" t="s">
        <v>80</v>
      </c>
      <c r="AW251" s="14" t="s">
        <v>25</v>
      </c>
      <c r="AX251" s="14" t="s">
        <v>73</v>
      </c>
      <c r="AY251" s="175" t="s">
        <v>178</v>
      </c>
    </row>
    <row r="252" spans="1:65" s="2" customFormat="1" ht="23.25" customHeight="1">
      <c r="A252" s="29"/>
      <c r="B252" s="153"/>
      <c r="C252" s="154" t="s">
        <v>379</v>
      </c>
      <c r="D252" s="154" t="s">
        <v>180</v>
      </c>
      <c r="E252" s="155" t="s">
        <v>380</v>
      </c>
      <c r="F252" s="156" t="s">
        <v>381</v>
      </c>
      <c r="G252" s="157" t="s">
        <v>192</v>
      </c>
      <c r="H252" s="158">
        <v>2</v>
      </c>
      <c r="I252" s="158"/>
      <c r="J252" s="158"/>
      <c r="K252" s="159"/>
      <c r="L252" s="30"/>
      <c r="M252" s="160" t="s">
        <v>1</v>
      </c>
      <c r="N252" s="161" t="s">
        <v>35</v>
      </c>
      <c r="O252" s="162">
        <v>8.8999999999999996E-2</v>
      </c>
      <c r="P252" s="162">
        <f>O252*H252</f>
        <v>0.17799999999999999</v>
      </c>
      <c r="Q252" s="162">
        <v>0</v>
      </c>
      <c r="R252" s="162">
        <f>Q252*H252</f>
        <v>0</v>
      </c>
      <c r="S252" s="162">
        <v>2.7E-2</v>
      </c>
      <c r="T252" s="163">
        <f>S252*H252</f>
        <v>5.3999999999999999E-2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64" t="s">
        <v>87</v>
      </c>
      <c r="AT252" s="164" t="s">
        <v>180</v>
      </c>
      <c r="AU252" s="164" t="s">
        <v>80</v>
      </c>
      <c r="AY252" s="17" t="s">
        <v>178</v>
      </c>
      <c r="BE252" s="165">
        <f>IF(N252="základná",J252,0)</f>
        <v>0</v>
      </c>
      <c r="BF252" s="165">
        <f>IF(N252="znížená",J252,0)</f>
        <v>0</v>
      </c>
      <c r="BG252" s="165">
        <f>IF(N252="zákl. prenesená",J252,0)</f>
        <v>0</v>
      </c>
      <c r="BH252" s="165">
        <f>IF(N252="zníž. prenesená",J252,0)</f>
        <v>0</v>
      </c>
      <c r="BI252" s="165">
        <f>IF(N252="nulová",J252,0)</f>
        <v>0</v>
      </c>
      <c r="BJ252" s="17" t="s">
        <v>80</v>
      </c>
      <c r="BK252" s="166">
        <f>ROUND(I252*H252,3)</f>
        <v>0</v>
      </c>
      <c r="BL252" s="17" t="s">
        <v>87</v>
      </c>
      <c r="BM252" s="164" t="s">
        <v>382</v>
      </c>
    </row>
    <row r="253" spans="1:65" s="14" customFormat="1">
      <c r="B253" s="174"/>
      <c r="D253" s="168" t="s">
        <v>184</v>
      </c>
      <c r="E253" s="175" t="s">
        <v>1</v>
      </c>
      <c r="F253" s="176" t="s">
        <v>383</v>
      </c>
      <c r="H253" s="177">
        <v>2</v>
      </c>
      <c r="L253" s="174"/>
      <c r="M253" s="178"/>
      <c r="N253" s="179"/>
      <c r="O253" s="179"/>
      <c r="P253" s="179"/>
      <c r="Q253" s="179"/>
      <c r="R253" s="179"/>
      <c r="S253" s="179"/>
      <c r="T253" s="180"/>
      <c r="AT253" s="175" t="s">
        <v>184</v>
      </c>
      <c r="AU253" s="175" t="s">
        <v>80</v>
      </c>
      <c r="AV253" s="14" t="s">
        <v>80</v>
      </c>
      <c r="AW253" s="14" t="s">
        <v>25</v>
      </c>
      <c r="AX253" s="14" t="s">
        <v>73</v>
      </c>
      <c r="AY253" s="175" t="s">
        <v>178</v>
      </c>
    </row>
    <row r="254" spans="1:65" s="2" customFormat="1" ht="21.75" customHeight="1">
      <c r="A254" s="29"/>
      <c r="B254" s="153"/>
      <c r="C254" s="154" t="s">
        <v>384</v>
      </c>
      <c r="D254" s="154" t="s">
        <v>180</v>
      </c>
      <c r="E254" s="155" t="s">
        <v>385</v>
      </c>
      <c r="F254" s="156" t="s">
        <v>386</v>
      </c>
      <c r="G254" s="157" t="s">
        <v>202</v>
      </c>
      <c r="H254" s="158">
        <v>45.863999999999997</v>
      </c>
      <c r="I254" s="158"/>
      <c r="J254" s="158"/>
      <c r="K254" s="159"/>
      <c r="L254" s="30"/>
      <c r="M254" s="160" t="s">
        <v>1</v>
      </c>
      <c r="N254" s="161" t="s">
        <v>35</v>
      </c>
      <c r="O254" s="162">
        <v>1.6</v>
      </c>
      <c r="P254" s="162">
        <f>O254*H254</f>
        <v>73.382400000000004</v>
      </c>
      <c r="Q254" s="162">
        <v>0</v>
      </c>
      <c r="R254" s="162">
        <f>Q254*H254</f>
        <v>0</v>
      </c>
      <c r="S254" s="162">
        <v>7.5999999999999998E-2</v>
      </c>
      <c r="T254" s="163">
        <f>S254*H254</f>
        <v>3.4856639999999999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64" t="s">
        <v>87</v>
      </c>
      <c r="AT254" s="164" t="s">
        <v>180</v>
      </c>
      <c r="AU254" s="164" t="s">
        <v>80</v>
      </c>
      <c r="AY254" s="17" t="s">
        <v>178</v>
      </c>
      <c r="BE254" s="165">
        <f>IF(N254="základná",J254,0)</f>
        <v>0</v>
      </c>
      <c r="BF254" s="165">
        <f>IF(N254="znížená",J254,0)</f>
        <v>0</v>
      </c>
      <c r="BG254" s="165">
        <f>IF(N254="zákl. prenesená",J254,0)</f>
        <v>0</v>
      </c>
      <c r="BH254" s="165">
        <f>IF(N254="zníž. prenesená",J254,0)</f>
        <v>0</v>
      </c>
      <c r="BI254" s="165">
        <f>IF(N254="nulová",J254,0)</f>
        <v>0</v>
      </c>
      <c r="BJ254" s="17" t="s">
        <v>80</v>
      </c>
      <c r="BK254" s="166">
        <f>ROUND(I254*H254,3)</f>
        <v>0</v>
      </c>
      <c r="BL254" s="17" t="s">
        <v>87</v>
      </c>
      <c r="BM254" s="164" t="s">
        <v>387</v>
      </c>
    </row>
    <row r="255" spans="1:65" s="14" customFormat="1">
      <c r="B255" s="174"/>
      <c r="D255" s="168" t="s">
        <v>184</v>
      </c>
      <c r="E255" s="175" t="s">
        <v>1</v>
      </c>
      <c r="F255" s="176" t="s">
        <v>388</v>
      </c>
      <c r="H255" s="177">
        <v>9.4499999999999993</v>
      </c>
      <c r="L255" s="174"/>
      <c r="M255" s="178"/>
      <c r="N255" s="179"/>
      <c r="O255" s="179"/>
      <c r="P255" s="179"/>
      <c r="Q255" s="179"/>
      <c r="R255" s="179"/>
      <c r="S255" s="179"/>
      <c r="T255" s="180"/>
      <c r="AT255" s="175" t="s">
        <v>184</v>
      </c>
      <c r="AU255" s="175" t="s">
        <v>80</v>
      </c>
      <c r="AV255" s="14" t="s">
        <v>80</v>
      </c>
      <c r="AW255" s="14" t="s">
        <v>25</v>
      </c>
      <c r="AX255" s="14" t="s">
        <v>69</v>
      </c>
      <c r="AY255" s="175" t="s">
        <v>178</v>
      </c>
    </row>
    <row r="256" spans="1:65" s="14" customFormat="1">
      <c r="B256" s="174"/>
      <c r="D256" s="168" t="s">
        <v>184</v>
      </c>
      <c r="E256" s="175" t="s">
        <v>1</v>
      </c>
      <c r="F256" s="176" t="s">
        <v>389</v>
      </c>
      <c r="H256" s="177">
        <v>4.2</v>
      </c>
      <c r="L256" s="174"/>
      <c r="M256" s="178"/>
      <c r="N256" s="179"/>
      <c r="O256" s="179"/>
      <c r="P256" s="179"/>
      <c r="Q256" s="179"/>
      <c r="R256" s="179"/>
      <c r="S256" s="179"/>
      <c r="T256" s="180"/>
      <c r="AT256" s="175" t="s">
        <v>184</v>
      </c>
      <c r="AU256" s="175" t="s">
        <v>80</v>
      </c>
      <c r="AV256" s="14" t="s">
        <v>80</v>
      </c>
      <c r="AW256" s="14" t="s">
        <v>25</v>
      </c>
      <c r="AX256" s="14" t="s">
        <v>69</v>
      </c>
      <c r="AY256" s="175" t="s">
        <v>178</v>
      </c>
    </row>
    <row r="257" spans="1:65" s="14" customFormat="1">
      <c r="B257" s="174"/>
      <c r="D257" s="168" t="s">
        <v>184</v>
      </c>
      <c r="E257" s="175" t="s">
        <v>1</v>
      </c>
      <c r="F257" s="176" t="s">
        <v>390</v>
      </c>
      <c r="H257" s="177">
        <v>20.873999999999999</v>
      </c>
      <c r="L257" s="174"/>
      <c r="M257" s="178"/>
      <c r="N257" s="179"/>
      <c r="O257" s="179"/>
      <c r="P257" s="179"/>
      <c r="Q257" s="179"/>
      <c r="R257" s="179"/>
      <c r="S257" s="179"/>
      <c r="T257" s="180"/>
      <c r="AT257" s="175" t="s">
        <v>184</v>
      </c>
      <c r="AU257" s="175" t="s">
        <v>80</v>
      </c>
      <c r="AV257" s="14" t="s">
        <v>80</v>
      </c>
      <c r="AW257" s="14" t="s">
        <v>25</v>
      </c>
      <c r="AX257" s="14" t="s">
        <v>69</v>
      </c>
      <c r="AY257" s="175" t="s">
        <v>178</v>
      </c>
    </row>
    <row r="258" spans="1:65" s="14" customFormat="1">
      <c r="B258" s="174"/>
      <c r="D258" s="168" t="s">
        <v>184</v>
      </c>
      <c r="E258" s="175" t="s">
        <v>1</v>
      </c>
      <c r="F258" s="176" t="s">
        <v>391</v>
      </c>
      <c r="H258" s="177">
        <v>11.34</v>
      </c>
      <c r="L258" s="174"/>
      <c r="M258" s="178"/>
      <c r="N258" s="179"/>
      <c r="O258" s="179"/>
      <c r="P258" s="179"/>
      <c r="Q258" s="179"/>
      <c r="R258" s="179"/>
      <c r="S258" s="179"/>
      <c r="T258" s="180"/>
      <c r="AT258" s="175" t="s">
        <v>184</v>
      </c>
      <c r="AU258" s="175" t="s">
        <v>80</v>
      </c>
      <c r="AV258" s="14" t="s">
        <v>80</v>
      </c>
      <c r="AW258" s="14" t="s">
        <v>25</v>
      </c>
      <c r="AX258" s="14" t="s">
        <v>69</v>
      </c>
      <c r="AY258" s="175" t="s">
        <v>178</v>
      </c>
    </row>
    <row r="259" spans="1:65" s="15" customFormat="1">
      <c r="B259" s="181"/>
      <c r="D259" s="168" t="s">
        <v>184</v>
      </c>
      <c r="E259" s="182" t="s">
        <v>1</v>
      </c>
      <c r="F259" s="183" t="s">
        <v>190</v>
      </c>
      <c r="H259" s="184">
        <v>45.863999999999997</v>
      </c>
      <c r="L259" s="181"/>
      <c r="M259" s="185"/>
      <c r="N259" s="186"/>
      <c r="O259" s="186"/>
      <c r="P259" s="186"/>
      <c r="Q259" s="186"/>
      <c r="R259" s="186"/>
      <c r="S259" s="186"/>
      <c r="T259" s="187"/>
      <c r="AT259" s="182" t="s">
        <v>184</v>
      </c>
      <c r="AU259" s="182" t="s">
        <v>80</v>
      </c>
      <c r="AV259" s="15" t="s">
        <v>87</v>
      </c>
      <c r="AW259" s="15" t="s">
        <v>25</v>
      </c>
      <c r="AX259" s="15" t="s">
        <v>73</v>
      </c>
      <c r="AY259" s="182" t="s">
        <v>178</v>
      </c>
    </row>
    <row r="260" spans="1:65" s="2" customFormat="1" ht="21.75" customHeight="1">
      <c r="A260" s="29"/>
      <c r="B260" s="153"/>
      <c r="C260" s="154" t="s">
        <v>392</v>
      </c>
      <c r="D260" s="154" t="s">
        <v>180</v>
      </c>
      <c r="E260" s="155" t="s">
        <v>393</v>
      </c>
      <c r="F260" s="156" t="s">
        <v>394</v>
      </c>
      <c r="G260" s="157" t="s">
        <v>202</v>
      </c>
      <c r="H260" s="158">
        <v>5.3550000000000004</v>
      </c>
      <c r="I260" s="158"/>
      <c r="J260" s="158"/>
      <c r="K260" s="159"/>
      <c r="L260" s="30"/>
      <c r="M260" s="160" t="s">
        <v>1</v>
      </c>
      <c r="N260" s="161" t="s">
        <v>35</v>
      </c>
      <c r="O260" s="162">
        <v>1.2</v>
      </c>
      <c r="P260" s="162">
        <f>O260*H260</f>
        <v>6.4260000000000002</v>
      </c>
      <c r="Q260" s="162">
        <v>0</v>
      </c>
      <c r="R260" s="162">
        <f>Q260*H260</f>
        <v>0</v>
      </c>
      <c r="S260" s="162">
        <v>6.3E-2</v>
      </c>
      <c r="T260" s="163">
        <f>S260*H260</f>
        <v>0.33736500000000003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64" t="s">
        <v>87</v>
      </c>
      <c r="AT260" s="164" t="s">
        <v>180</v>
      </c>
      <c r="AU260" s="164" t="s">
        <v>80</v>
      </c>
      <c r="AY260" s="17" t="s">
        <v>178</v>
      </c>
      <c r="BE260" s="165">
        <f>IF(N260="základná",J260,0)</f>
        <v>0</v>
      </c>
      <c r="BF260" s="165">
        <f>IF(N260="znížená",J260,0)</f>
        <v>0</v>
      </c>
      <c r="BG260" s="165">
        <f>IF(N260="zákl. prenesená",J260,0)</f>
        <v>0</v>
      </c>
      <c r="BH260" s="165">
        <f>IF(N260="zníž. prenesená",J260,0)</f>
        <v>0</v>
      </c>
      <c r="BI260" s="165">
        <f>IF(N260="nulová",J260,0)</f>
        <v>0</v>
      </c>
      <c r="BJ260" s="17" t="s">
        <v>80</v>
      </c>
      <c r="BK260" s="166">
        <f>ROUND(I260*H260,3)</f>
        <v>0</v>
      </c>
      <c r="BL260" s="17" t="s">
        <v>87</v>
      </c>
      <c r="BM260" s="164" t="s">
        <v>395</v>
      </c>
    </row>
    <row r="261" spans="1:65" s="14" customFormat="1">
      <c r="B261" s="174"/>
      <c r="D261" s="168" t="s">
        <v>184</v>
      </c>
      <c r="E261" s="175" t="s">
        <v>1</v>
      </c>
      <c r="F261" s="176" t="s">
        <v>396</v>
      </c>
      <c r="H261" s="177">
        <v>5.3550000000000004</v>
      </c>
      <c r="L261" s="174"/>
      <c r="M261" s="178"/>
      <c r="N261" s="179"/>
      <c r="O261" s="179"/>
      <c r="P261" s="179"/>
      <c r="Q261" s="179"/>
      <c r="R261" s="179"/>
      <c r="S261" s="179"/>
      <c r="T261" s="180"/>
      <c r="AT261" s="175" t="s">
        <v>184</v>
      </c>
      <c r="AU261" s="175" t="s">
        <v>80</v>
      </c>
      <c r="AV261" s="14" t="s">
        <v>80</v>
      </c>
      <c r="AW261" s="14" t="s">
        <v>25</v>
      </c>
      <c r="AX261" s="14" t="s">
        <v>73</v>
      </c>
      <c r="AY261" s="175" t="s">
        <v>178</v>
      </c>
    </row>
    <row r="262" spans="1:65" s="2" customFormat="1" ht="16.5" customHeight="1">
      <c r="A262" s="29"/>
      <c r="B262" s="153"/>
      <c r="C262" s="154" t="s">
        <v>397</v>
      </c>
      <c r="D262" s="154" t="s">
        <v>180</v>
      </c>
      <c r="E262" s="155" t="s">
        <v>398</v>
      </c>
      <c r="F262" s="156" t="s">
        <v>399</v>
      </c>
      <c r="G262" s="157" t="s">
        <v>202</v>
      </c>
      <c r="H262" s="158">
        <v>2</v>
      </c>
      <c r="I262" s="158"/>
      <c r="J262" s="158"/>
      <c r="K262" s="159"/>
      <c r="L262" s="30"/>
      <c r="M262" s="160" t="s">
        <v>1</v>
      </c>
      <c r="N262" s="161" t="s">
        <v>35</v>
      </c>
      <c r="O262" s="162">
        <v>0.36099999999999999</v>
      </c>
      <c r="P262" s="162">
        <f>O262*H262</f>
        <v>0.72199999999999998</v>
      </c>
      <c r="Q262" s="162">
        <v>0</v>
      </c>
      <c r="R262" s="162">
        <f>Q262*H262</f>
        <v>0</v>
      </c>
      <c r="S262" s="162">
        <v>6.0000000000000001E-3</v>
      </c>
      <c r="T262" s="163">
        <f>S262*H262</f>
        <v>1.2E-2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64" t="s">
        <v>87</v>
      </c>
      <c r="AT262" s="164" t="s">
        <v>180</v>
      </c>
      <c r="AU262" s="164" t="s">
        <v>80</v>
      </c>
      <c r="AY262" s="17" t="s">
        <v>178</v>
      </c>
      <c r="BE262" s="165">
        <f>IF(N262="základná",J262,0)</f>
        <v>0</v>
      </c>
      <c r="BF262" s="165">
        <f>IF(N262="znížená",J262,0)</f>
        <v>0</v>
      </c>
      <c r="BG262" s="165">
        <f>IF(N262="zákl. prenesená",J262,0)</f>
        <v>0</v>
      </c>
      <c r="BH262" s="165">
        <f>IF(N262="zníž. prenesená",J262,0)</f>
        <v>0</v>
      </c>
      <c r="BI262" s="165">
        <f>IF(N262="nulová",J262,0)</f>
        <v>0</v>
      </c>
      <c r="BJ262" s="17" t="s">
        <v>80</v>
      </c>
      <c r="BK262" s="166">
        <f>ROUND(I262*H262,3)</f>
        <v>0</v>
      </c>
      <c r="BL262" s="17" t="s">
        <v>87</v>
      </c>
      <c r="BM262" s="164" t="s">
        <v>400</v>
      </c>
    </row>
    <row r="263" spans="1:65" s="2" customFormat="1" ht="21.75" customHeight="1">
      <c r="A263" s="29"/>
      <c r="B263" s="153"/>
      <c r="C263" s="154" t="s">
        <v>401</v>
      </c>
      <c r="D263" s="154" t="s">
        <v>180</v>
      </c>
      <c r="E263" s="155" t="s">
        <v>402</v>
      </c>
      <c r="F263" s="156" t="s">
        <v>403</v>
      </c>
      <c r="G263" s="157" t="s">
        <v>202</v>
      </c>
      <c r="H263" s="158">
        <v>14.25</v>
      </c>
      <c r="I263" s="158"/>
      <c r="J263" s="158"/>
      <c r="K263" s="159"/>
      <c r="L263" s="30"/>
      <c r="M263" s="160" t="s">
        <v>1</v>
      </c>
      <c r="N263" s="161" t="s">
        <v>35</v>
      </c>
      <c r="O263" s="162">
        <v>0.24399999999999999</v>
      </c>
      <c r="P263" s="162">
        <f>O263*H263</f>
        <v>3.4769999999999999</v>
      </c>
      <c r="Q263" s="162">
        <v>0</v>
      </c>
      <c r="R263" s="162">
        <f>Q263*H263</f>
        <v>0</v>
      </c>
      <c r="S263" s="162">
        <v>0.18</v>
      </c>
      <c r="T263" s="163">
        <f>S263*H263</f>
        <v>2.5649999999999999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64" t="s">
        <v>87</v>
      </c>
      <c r="AT263" s="164" t="s">
        <v>180</v>
      </c>
      <c r="AU263" s="164" t="s">
        <v>80</v>
      </c>
      <c r="AY263" s="17" t="s">
        <v>178</v>
      </c>
      <c r="BE263" s="165">
        <f>IF(N263="základná",J263,0)</f>
        <v>0</v>
      </c>
      <c r="BF263" s="165">
        <f>IF(N263="znížená",J263,0)</f>
        <v>0</v>
      </c>
      <c r="BG263" s="165">
        <f>IF(N263="zákl. prenesená",J263,0)</f>
        <v>0</v>
      </c>
      <c r="BH263" s="165">
        <f>IF(N263="zníž. prenesená",J263,0)</f>
        <v>0</v>
      </c>
      <c r="BI263" s="165">
        <f>IF(N263="nulová",J263,0)</f>
        <v>0</v>
      </c>
      <c r="BJ263" s="17" t="s">
        <v>80</v>
      </c>
      <c r="BK263" s="166">
        <f>ROUND(I263*H263,3)</f>
        <v>0</v>
      </c>
      <c r="BL263" s="17" t="s">
        <v>87</v>
      </c>
      <c r="BM263" s="164" t="s">
        <v>404</v>
      </c>
    </row>
    <row r="264" spans="1:65" s="14" customFormat="1">
      <c r="B264" s="174"/>
      <c r="D264" s="168" t="s">
        <v>184</v>
      </c>
      <c r="E264" s="175" t="s">
        <v>1</v>
      </c>
      <c r="F264" s="176" t="s">
        <v>405</v>
      </c>
      <c r="H264" s="177">
        <v>14.25</v>
      </c>
      <c r="L264" s="174"/>
      <c r="M264" s="178"/>
      <c r="N264" s="179"/>
      <c r="O264" s="179"/>
      <c r="P264" s="179"/>
      <c r="Q264" s="179"/>
      <c r="R264" s="179"/>
      <c r="S264" s="179"/>
      <c r="T264" s="180"/>
      <c r="AT264" s="175" t="s">
        <v>184</v>
      </c>
      <c r="AU264" s="175" t="s">
        <v>80</v>
      </c>
      <c r="AV264" s="14" t="s">
        <v>80</v>
      </c>
      <c r="AW264" s="14" t="s">
        <v>25</v>
      </c>
      <c r="AX264" s="14" t="s">
        <v>73</v>
      </c>
      <c r="AY264" s="175" t="s">
        <v>178</v>
      </c>
    </row>
    <row r="265" spans="1:65" s="2" customFormat="1" ht="21.75" customHeight="1">
      <c r="A265" s="29"/>
      <c r="B265" s="153"/>
      <c r="C265" s="154" t="s">
        <v>406</v>
      </c>
      <c r="D265" s="154" t="s">
        <v>180</v>
      </c>
      <c r="E265" s="155" t="s">
        <v>407</v>
      </c>
      <c r="F265" s="156" t="s">
        <v>408</v>
      </c>
      <c r="G265" s="157" t="s">
        <v>182</v>
      </c>
      <c r="H265" s="158">
        <v>0.94499999999999995</v>
      </c>
      <c r="I265" s="158"/>
      <c r="J265" s="158"/>
      <c r="K265" s="159"/>
      <c r="L265" s="30"/>
      <c r="M265" s="160" t="s">
        <v>1</v>
      </c>
      <c r="N265" s="161" t="s">
        <v>35</v>
      </c>
      <c r="O265" s="162">
        <v>4.2140000000000004</v>
      </c>
      <c r="P265" s="162">
        <f>O265*H265</f>
        <v>3.9822300000000004</v>
      </c>
      <c r="Q265" s="162">
        <v>0</v>
      </c>
      <c r="R265" s="162">
        <f>Q265*H265</f>
        <v>0</v>
      </c>
      <c r="S265" s="162">
        <v>1.875</v>
      </c>
      <c r="T265" s="163">
        <f>S265*H265</f>
        <v>1.7718749999999999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64" t="s">
        <v>87</v>
      </c>
      <c r="AT265" s="164" t="s">
        <v>180</v>
      </c>
      <c r="AU265" s="164" t="s">
        <v>80</v>
      </c>
      <c r="AY265" s="17" t="s">
        <v>178</v>
      </c>
      <c r="BE265" s="165">
        <f>IF(N265="základná",J265,0)</f>
        <v>0</v>
      </c>
      <c r="BF265" s="165">
        <f>IF(N265="znížená",J265,0)</f>
        <v>0</v>
      </c>
      <c r="BG265" s="165">
        <f>IF(N265="zákl. prenesená",J265,0)</f>
        <v>0</v>
      </c>
      <c r="BH265" s="165">
        <f>IF(N265="zníž. prenesená",J265,0)</f>
        <v>0</v>
      </c>
      <c r="BI265" s="165">
        <f>IF(N265="nulová",J265,0)</f>
        <v>0</v>
      </c>
      <c r="BJ265" s="17" t="s">
        <v>80</v>
      </c>
      <c r="BK265" s="166">
        <f>ROUND(I265*H265,3)</f>
        <v>0</v>
      </c>
      <c r="BL265" s="17" t="s">
        <v>87</v>
      </c>
      <c r="BM265" s="164" t="s">
        <v>409</v>
      </c>
    </row>
    <row r="266" spans="1:65" s="14" customFormat="1">
      <c r="B266" s="174"/>
      <c r="D266" s="168" t="s">
        <v>184</v>
      </c>
      <c r="E266" s="175" t="s">
        <v>1</v>
      </c>
      <c r="F266" s="176" t="s">
        <v>410</v>
      </c>
      <c r="H266" s="177">
        <v>0.94499999999999995</v>
      </c>
      <c r="L266" s="174"/>
      <c r="M266" s="178"/>
      <c r="N266" s="179"/>
      <c r="O266" s="179"/>
      <c r="P266" s="179"/>
      <c r="Q266" s="179"/>
      <c r="R266" s="179"/>
      <c r="S266" s="179"/>
      <c r="T266" s="180"/>
      <c r="AT266" s="175" t="s">
        <v>184</v>
      </c>
      <c r="AU266" s="175" t="s">
        <v>80</v>
      </c>
      <c r="AV266" s="14" t="s">
        <v>80</v>
      </c>
      <c r="AW266" s="14" t="s">
        <v>25</v>
      </c>
      <c r="AX266" s="14" t="s">
        <v>73</v>
      </c>
      <c r="AY266" s="175" t="s">
        <v>178</v>
      </c>
    </row>
    <row r="267" spans="1:65" s="2" customFormat="1" ht="16.5" customHeight="1">
      <c r="A267" s="29"/>
      <c r="B267" s="153"/>
      <c r="C267" s="154" t="s">
        <v>411</v>
      </c>
      <c r="D267" s="154" t="s">
        <v>180</v>
      </c>
      <c r="E267" s="155" t="s">
        <v>412</v>
      </c>
      <c r="F267" s="156" t="s">
        <v>413</v>
      </c>
      <c r="G267" s="157" t="s">
        <v>216</v>
      </c>
      <c r="H267" s="158">
        <v>5.5</v>
      </c>
      <c r="I267" s="158"/>
      <c r="J267" s="158"/>
      <c r="K267" s="159"/>
      <c r="L267" s="30"/>
      <c r="M267" s="160" t="s">
        <v>1</v>
      </c>
      <c r="N267" s="161" t="s">
        <v>35</v>
      </c>
      <c r="O267" s="162">
        <v>0.52</v>
      </c>
      <c r="P267" s="162">
        <f>O267*H267</f>
        <v>2.8600000000000003</v>
      </c>
      <c r="Q267" s="162">
        <v>0</v>
      </c>
      <c r="R267" s="162">
        <f>Q267*H267</f>
        <v>0</v>
      </c>
      <c r="S267" s="162">
        <v>3.6999999999999998E-2</v>
      </c>
      <c r="T267" s="163">
        <f>S267*H267</f>
        <v>0.20349999999999999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64" t="s">
        <v>87</v>
      </c>
      <c r="AT267" s="164" t="s">
        <v>180</v>
      </c>
      <c r="AU267" s="164" t="s">
        <v>80</v>
      </c>
      <c r="AY267" s="17" t="s">
        <v>178</v>
      </c>
      <c r="BE267" s="165">
        <f>IF(N267="základná",J267,0)</f>
        <v>0</v>
      </c>
      <c r="BF267" s="165">
        <f>IF(N267="znížená",J267,0)</f>
        <v>0</v>
      </c>
      <c r="BG267" s="165">
        <f>IF(N267="zákl. prenesená",J267,0)</f>
        <v>0</v>
      </c>
      <c r="BH267" s="165">
        <f>IF(N267="zníž. prenesená",J267,0)</f>
        <v>0</v>
      </c>
      <c r="BI267" s="165">
        <f>IF(N267="nulová",J267,0)</f>
        <v>0</v>
      </c>
      <c r="BJ267" s="17" t="s">
        <v>80</v>
      </c>
      <c r="BK267" s="166">
        <f>ROUND(I267*H267,3)</f>
        <v>0</v>
      </c>
      <c r="BL267" s="17" t="s">
        <v>87</v>
      </c>
      <c r="BM267" s="164" t="s">
        <v>414</v>
      </c>
    </row>
    <row r="268" spans="1:65" s="14" customFormat="1">
      <c r="B268" s="174"/>
      <c r="D268" s="168" t="s">
        <v>184</v>
      </c>
      <c r="E268" s="175" t="s">
        <v>1</v>
      </c>
      <c r="F268" s="176" t="s">
        <v>415</v>
      </c>
      <c r="H268" s="177">
        <v>5.5</v>
      </c>
      <c r="L268" s="174"/>
      <c r="M268" s="178"/>
      <c r="N268" s="179"/>
      <c r="O268" s="179"/>
      <c r="P268" s="179"/>
      <c r="Q268" s="179"/>
      <c r="R268" s="179"/>
      <c r="S268" s="179"/>
      <c r="T268" s="180"/>
      <c r="AT268" s="175" t="s">
        <v>184</v>
      </c>
      <c r="AU268" s="175" t="s">
        <v>80</v>
      </c>
      <c r="AV268" s="14" t="s">
        <v>80</v>
      </c>
      <c r="AW268" s="14" t="s">
        <v>25</v>
      </c>
      <c r="AX268" s="14" t="s">
        <v>73</v>
      </c>
      <c r="AY268" s="175" t="s">
        <v>178</v>
      </c>
    </row>
    <row r="269" spans="1:65" s="2" customFormat="1" ht="16.5" customHeight="1">
      <c r="A269" s="29"/>
      <c r="B269" s="153"/>
      <c r="C269" s="154" t="s">
        <v>416</v>
      </c>
      <c r="D269" s="154" t="s">
        <v>180</v>
      </c>
      <c r="E269" s="155" t="s">
        <v>417</v>
      </c>
      <c r="F269" s="156" t="s">
        <v>418</v>
      </c>
      <c r="G269" s="157" t="s">
        <v>192</v>
      </c>
      <c r="H269" s="158">
        <v>1</v>
      </c>
      <c r="I269" s="158"/>
      <c r="J269" s="158"/>
      <c r="K269" s="159"/>
      <c r="L269" s="30"/>
      <c r="M269" s="160" t="s">
        <v>1</v>
      </c>
      <c r="N269" s="161" t="s">
        <v>35</v>
      </c>
      <c r="O269" s="162">
        <v>0.82</v>
      </c>
      <c r="P269" s="162">
        <f>O269*H269</f>
        <v>0.82</v>
      </c>
      <c r="Q269" s="162">
        <v>0</v>
      </c>
      <c r="R269" s="162">
        <f>Q269*H269</f>
        <v>0</v>
      </c>
      <c r="S269" s="162">
        <v>8.9999999999999993E-3</v>
      </c>
      <c r="T269" s="163">
        <f>S269*H269</f>
        <v>8.9999999999999993E-3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64" t="s">
        <v>87</v>
      </c>
      <c r="AT269" s="164" t="s">
        <v>180</v>
      </c>
      <c r="AU269" s="164" t="s">
        <v>80</v>
      </c>
      <c r="AY269" s="17" t="s">
        <v>178</v>
      </c>
      <c r="BE269" s="165">
        <f>IF(N269="základná",J269,0)</f>
        <v>0</v>
      </c>
      <c r="BF269" s="165">
        <f>IF(N269="znížená",J269,0)</f>
        <v>0</v>
      </c>
      <c r="BG269" s="165">
        <f>IF(N269="zákl. prenesená",J269,0)</f>
        <v>0</v>
      </c>
      <c r="BH269" s="165">
        <f>IF(N269="zníž. prenesená",J269,0)</f>
        <v>0</v>
      </c>
      <c r="BI269" s="165">
        <f>IF(N269="nulová",J269,0)</f>
        <v>0</v>
      </c>
      <c r="BJ269" s="17" t="s">
        <v>80</v>
      </c>
      <c r="BK269" s="166">
        <f>ROUND(I269*H269,3)</f>
        <v>0</v>
      </c>
      <c r="BL269" s="17" t="s">
        <v>87</v>
      </c>
      <c r="BM269" s="164" t="s">
        <v>419</v>
      </c>
    </row>
    <row r="270" spans="1:65" s="14" customFormat="1">
      <c r="B270" s="174"/>
      <c r="D270" s="168" t="s">
        <v>184</v>
      </c>
      <c r="E270" s="175" t="s">
        <v>1</v>
      </c>
      <c r="F270" s="176" t="s">
        <v>420</v>
      </c>
      <c r="H270" s="177">
        <v>1</v>
      </c>
      <c r="L270" s="174"/>
      <c r="M270" s="178"/>
      <c r="N270" s="179"/>
      <c r="O270" s="179"/>
      <c r="P270" s="179"/>
      <c r="Q270" s="179"/>
      <c r="R270" s="179"/>
      <c r="S270" s="179"/>
      <c r="T270" s="180"/>
      <c r="AT270" s="175" t="s">
        <v>184</v>
      </c>
      <c r="AU270" s="175" t="s">
        <v>80</v>
      </c>
      <c r="AV270" s="14" t="s">
        <v>80</v>
      </c>
      <c r="AW270" s="14" t="s">
        <v>25</v>
      </c>
      <c r="AX270" s="14" t="s">
        <v>73</v>
      </c>
      <c r="AY270" s="175" t="s">
        <v>178</v>
      </c>
    </row>
    <row r="271" spans="1:65" s="2" customFormat="1" ht="21.75" customHeight="1">
      <c r="A271" s="29"/>
      <c r="B271" s="153"/>
      <c r="C271" s="154" t="s">
        <v>421</v>
      </c>
      <c r="D271" s="154" t="s">
        <v>180</v>
      </c>
      <c r="E271" s="155" t="s">
        <v>422</v>
      </c>
      <c r="F271" s="156" t="s">
        <v>423</v>
      </c>
      <c r="G271" s="157" t="s">
        <v>202</v>
      </c>
      <c r="H271" s="158">
        <v>921.97400000000005</v>
      </c>
      <c r="I271" s="158"/>
      <c r="J271" s="158"/>
      <c r="K271" s="159"/>
      <c r="L271" s="30"/>
      <c r="M271" s="160" t="s">
        <v>1</v>
      </c>
      <c r="N271" s="161" t="s">
        <v>35</v>
      </c>
      <c r="O271" s="162">
        <v>0.254</v>
      </c>
      <c r="P271" s="162">
        <f>O271*H271</f>
        <v>234.18139600000001</v>
      </c>
      <c r="Q271" s="162">
        <v>0</v>
      </c>
      <c r="R271" s="162">
        <f>Q271*H271</f>
        <v>0</v>
      </c>
      <c r="S271" s="162">
        <v>4.5999999999999999E-2</v>
      </c>
      <c r="T271" s="163">
        <f>S271*H271</f>
        <v>42.410803999999999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64" t="s">
        <v>87</v>
      </c>
      <c r="AT271" s="164" t="s">
        <v>180</v>
      </c>
      <c r="AU271" s="164" t="s">
        <v>80</v>
      </c>
      <c r="AY271" s="17" t="s">
        <v>178</v>
      </c>
      <c r="BE271" s="165">
        <f>IF(N271="základná",J271,0)</f>
        <v>0</v>
      </c>
      <c r="BF271" s="165">
        <f>IF(N271="znížená",J271,0)</f>
        <v>0</v>
      </c>
      <c r="BG271" s="165">
        <f>IF(N271="zákl. prenesená",J271,0)</f>
        <v>0</v>
      </c>
      <c r="BH271" s="165">
        <f>IF(N271="zníž. prenesená",J271,0)</f>
        <v>0</v>
      </c>
      <c r="BI271" s="165">
        <f>IF(N271="nulová",J271,0)</f>
        <v>0</v>
      </c>
      <c r="BJ271" s="17" t="s">
        <v>80</v>
      </c>
      <c r="BK271" s="166">
        <f>ROUND(I271*H271,3)</f>
        <v>0</v>
      </c>
      <c r="BL271" s="17" t="s">
        <v>87</v>
      </c>
      <c r="BM271" s="164" t="s">
        <v>424</v>
      </c>
    </row>
    <row r="272" spans="1:65" s="13" customFormat="1">
      <c r="B272" s="167"/>
      <c r="D272" s="168" t="s">
        <v>184</v>
      </c>
      <c r="E272" s="169" t="s">
        <v>1</v>
      </c>
      <c r="F272" s="170" t="s">
        <v>264</v>
      </c>
      <c r="H272" s="169" t="s">
        <v>1</v>
      </c>
      <c r="L272" s="167"/>
      <c r="M272" s="171"/>
      <c r="N272" s="172"/>
      <c r="O272" s="172"/>
      <c r="P272" s="172"/>
      <c r="Q272" s="172"/>
      <c r="R272" s="172"/>
      <c r="S272" s="172"/>
      <c r="T272" s="173"/>
      <c r="AT272" s="169" t="s">
        <v>184</v>
      </c>
      <c r="AU272" s="169" t="s">
        <v>80</v>
      </c>
      <c r="AV272" s="13" t="s">
        <v>73</v>
      </c>
      <c r="AW272" s="13" t="s">
        <v>25</v>
      </c>
      <c r="AX272" s="13" t="s">
        <v>69</v>
      </c>
      <c r="AY272" s="169" t="s">
        <v>178</v>
      </c>
    </row>
    <row r="273" spans="1:65" s="14" customFormat="1">
      <c r="B273" s="174"/>
      <c r="D273" s="168" t="s">
        <v>184</v>
      </c>
      <c r="E273" s="175" t="s">
        <v>1</v>
      </c>
      <c r="F273" s="176" t="s">
        <v>102</v>
      </c>
      <c r="H273" s="177">
        <v>504.649</v>
      </c>
      <c r="L273" s="174"/>
      <c r="M273" s="178"/>
      <c r="N273" s="179"/>
      <c r="O273" s="179"/>
      <c r="P273" s="179"/>
      <c r="Q273" s="179"/>
      <c r="R273" s="179"/>
      <c r="S273" s="179"/>
      <c r="T273" s="180"/>
      <c r="AT273" s="175" t="s">
        <v>184</v>
      </c>
      <c r="AU273" s="175" t="s">
        <v>80</v>
      </c>
      <c r="AV273" s="14" t="s">
        <v>80</v>
      </c>
      <c r="AW273" s="14" t="s">
        <v>25</v>
      </c>
      <c r="AX273" s="14" t="s">
        <v>69</v>
      </c>
      <c r="AY273" s="175" t="s">
        <v>178</v>
      </c>
    </row>
    <row r="274" spans="1:65" s="14" customFormat="1">
      <c r="B274" s="174"/>
      <c r="D274" s="168" t="s">
        <v>184</v>
      </c>
      <c r="E274" s="175" t="s">
        <v>1</v>
      </c>
      <c r="F274" s="176" t="s">
        <v>425</v>
      </c>
      <c r="H274" s="177">
        <v>417.32499999999999</v>
      </c>
      <c r="L274" s="174"/>
      <c r="M274" s="178"/>
      <c r="N274" s="179"/>
      <c r="O274" s="179"/>
      <c r="P274" s="179"/>
      <c r="Q274" s="179"/>
      <c r="R274" s="179"/>
      <c r="S274" s="179"/>
      <c r="T274" s="180"/>
      <c r="AT274" s="175" t="s">
        <v>184</v>
      </c>
      <c r="AU274" s="175" t="s">
        <v>80</v>
      </c>
      <c r="AV274" s="14" t="s">
        <v>80</v>
      </c>
      <c r="AW274" s="14" t="s">
        <v>25</v>
      </c>
      <c r="AX274" s="14" t="s">
        <v>69</v>
      </c>
      <c r="AY274" s="175" t="s">
        <v>178</v>
      </c>
    </row>
    <row r="275" spans="1:65" s="15" customFormat="1">
      <c r="B275" s="181"/>
      <c r="D275" s="168" t="s">
        <v>184</v>
      </c>
      <c r="E275" s="182" t="s">
        <v>1</v>
      </c>
      <c r="F275" s="183" t="s">
        <v>190</v>
      </c>
      <c r="H275" s="184">
        <v>921.97400000000005</v>
      </c>
      <c r="L275" s="181"/>
      <c r="M275" s="185"/>
      <c r="N275" s="186"/>
      <c r="O275" s="186"/>
      <c r="P275" s="186"/>
      <c r="Q275" s="186"/>
      <c r="R275" s="186"/>
      <c r="S275" s="186"/>
      <c r="T275" s="187"/>
      <c r="AT275" s="182" t="s">
        <v>184</v>
      </c>
      <c r="AU275" s="182" t="s">
        <v>80</v>
      </c>
      <c r="AV275" s="15" t="s">
        <v>87</v>
      </c>
      <c r="AW275" s="15" t="s">
        <v>25</v>
      </c>
      <c r="AX275" s="15" t="s">
        <v>73</v>
      </c>
      <c r="AY275" s="182" t="s">
        <v>178</v>
      </c>
    </row>
    <row r="276" spans="1:65" s="2" customFormat="1" ht="33" customHeight="1">
      <c r="A276" s="29"/>
      <c r="B276" s="153"/>
      <c r="C276" s="154" t="s">
        <v>426</v>
      </c>
      <c r="D276" s="154" t="s">
        <v>180</v>
      </c>
      <c r="E276" s="155" t="s">
        <v>427</v>
      </c>
      <c r="F276" s="156" t="s">
        <v>428</v>
      </c>
      <c r="G276" s="157" t="s">
        <v>202</v>
      </c>
      <c r="H276" s="158">
        <v>469.58</v>
      </c>
      <c r="I276" s="158"/>
      <c r="J276" s="158"/>
      <c r="K276" s="159"/>
      <c r="L276" s="30"/>
      <c r="M276" s="160" t="s">
        <v>1</v>
      </c>
      <c r="N276" s="161" t="s">
        <v>35</v>
      </c>
      <c r="O276" s="162">
        <v>0.28399999999999997</v>
      </c>
      <c r="P276" s="162">
        <f>O276*H276</f>
        <v>133.36071999999999</v>
      </c>
      <c r="Q276" s="162">
        <v>0</v>
      </c>
      <c r="R276" s="162">
        <f>Q276*H276</f>
        <v>0</v>
      </c>
      <c r="S276" s="162">
        <v>6.8000000000000005E-2</v>
      </c>
      <c r="T276" s="163">
        <f>S276*H276</f>
        <v>31.931440000000002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64" t="s">
        <v>87</v>
      </c>
      <c r="AT276" s="164" t="s">
        <v>180</v>
      </c>
      <c r="AU276" s="164" t="s">
        <v>80</v>
      </c>
      <c r="AY276" s="17" t="s">
        <v>178</v>
      </c>
      <c r="BE276" s="165">
        <f>IF(N276="základná",J276,0)</f>
        <v>0</v>
      </c>
      <c r="BF276" s="165">
        <f>IF(N276="znížená",J276,0)</f>
        <v>0</v>
      </c>
      <c r="BG276" s="165">
        <f>IF(N276="zákl. prenesená",J276,0)</f>
        <v>0</v>
      </c>
      <c r="BH276" s="165">
        <f>IF(N276="zníž. prenesená",J276,0)</f>
        <v>0</v>
      </c>
      <c r="BI276" s="165">
        <f>IF(N276="nulová",J276,0)</f>
        <v>0</v>
      </c>
      <c r="BJ276" s="17" t="s">
        <v>80</v>
      </c>
      <c r="BK276" s="166">
        <f>ROUND(I276*H276,3)</f>
        <v>0</v>
      </c>
      <c r="BL276" s="17" t="s">
        <v>87</v>
      </c>
      <c r="BM276" s="164" t="s">
        <v>429</v>
      </c>
    </row>
    <row r="277" spans="1:65" s="13" customFormat="1">
      <c r="B277" s="167"/>
      <c r="D277" s="168" t="s">
        <v>184</v>
      </c>
      <c r="E277" s="169" t="s">
        <v>1</v>
      </c>
      <c r="F277" s="170" t="s">
        <v>430</v>
      </c>
      <c r="H277" s="169" t="s">
        <v>1</v>
      </c>
      <c r="L277" s="167"/>
      <c r="M277" s="171"/>
      <c r="N277" s="172"/>
      <c r="O277" s="172"/>
      <c r="P277" s="172"/>
      <c r="Q277" s="172"/>
      <c r="R277" s="172"/>
      <c r="S277" s="172"/>
      <c r="T277" s="173"/>
      <c r="AT277" s="169" t="s">
        <v>184</v>
      </c>
      <c r="AU277" s="169" t="s">
        <v>80</v>
      </c>
      <c r="AV277" s="13" t="s">
        <v>73</v>
      </c>
      <c r="AW277" s="13" t="s">
        <v>25</v>
      </c>
      <c r="AX277" s="13" t="s">
        <v>69</v>
      </c>
      <c r="AY277" s="169" t="s">
        <v>178</v>
      </c>
    </row>
    <row r="278" spans="1:65" s="14" customFormat="1">
      <c r="B278" s="174"/>
      <c r="D278" s="168" t="s">
        <v>184</v>
      </c>
      <c r="E278" s="175" t="s">
        <v>1</v>
      </c>
      <c r="F278" s="176" t="s">
        <v>117</v>
      </c>
      <c r="H278" s="177">
        <v>469.58</v>
      </c>
      <c r="L278" s="174"/>
      <c r="M278" s="178"/>
      <c r="N278" s="179"/>
      <c r="O278" s="179"/>
      <c r="P278" s="179"/>
      <c r="Q278" s="179"/>
      <c r="R278" s="179"/>
      <c r="S278" s="179"/>
      <c r="T278" s="180"/>
      <c r="AT278" s="175" t="s">
        <v>184</v>
      </c>
      <c r="AU278" s="175" t="s">
        <v>80</v>
      </c>
      <c r="AV278" s="14" t="s">
        <v>80</v>
      </c>
      <c r="AW278" s="14" t="s">
        <v>25</v>
      </c>
      <c r="AX278" s="14" t="s">
        <v>73</v>
      </c>
      <c r="AY278" s="175" t="s">
        <v>178</v>
      </c>
    </row>
    <row r="279" spans="1:65" s="2" customFormat="1" ht="16.5" customHeight="1">
      <c r="A279" s="29"/>
      <c r="B279" s="153"/>
      <c r="C279" s="154" t="s">
        <v>431</v>
      </c>
      <c r="D279" s="154" t="s">
        <v>180</v>
      </c>
      <c r="E279" s="155" t="s">
        <v>432</v>
      </c>
      <c r="F279" s="156" t="s">
        <v>433</v>
      </c>
      <c r="G279" s="157" t="s">
        <v>434</v>
      </c>
      <c r="H279" s="158">
        <v>100.634</v>
      </c>
      <c r="I279" s="158"/>
      <c r="J279" s="158"/>
      <c r="K279" s="159"/>
      <c r="L279" s="30"/>
      <c r="M279" s="160" t="s">
        <v>1</v>
      </c>
      <c r="N279" s="161" t="s">
        <v>35</v>
      </c>
      <c r="O279" s="162">
        <v>1.972</v>
      </c>
      <c r="P279" s="162">
        <f>O279*H279</f>
        <v>198.45024799999999</v>
      </c>
      <c r="Q279" s="162">
        <v>0</v>
      </c>
      <c r="R279" s="162">
        <f>Q279*H279</f>
        <v>0</v>
      </c>
      <c r="S279" s="162">
        <v>0</v>
      </c>
      <c r="T279" s="163">
        <f>S279*H279</f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64" t="s">
        <v>87</v>
      </c>
      <c r="AT279" s="164" t="s">
        <v>180</v>
      </c>
      <c r="AU279" s="164" t="s">
        <v>80</v>
      </c>
      <c r="AY279" s="17" t="s">
        <v>178</v>
      </c>
      <c r="BE279" s="165">
        <f>IF(N279="základná",J279,0)</f>
        <v>0</v>
      </c>
      <c r="BF279" s="165">
        <f>IF(N279="znížená",J279,0)</f>
        <v>0</v>
      </c>
      <c r="BG279" s="165">
        <f>IF(N279="zákl. prenesená",J279,0)</f>
        <v>0</v>
      </c>
      <c r="BH279" s="165">
        <f>IF(N279="zníž. prenesená",J279,0)</f>
        <v>0</v>
      </c>
      <c r="BI279" s="165">
        <f>IF(N279="nulová",J279,0)</f>
        <v>0</v>
      </c>
      <c r="BJ279" s="17" t="s">
        <v>80</v>
      </c>
      <c r="BK279" s="166">
        <f>ROUND(I279*H279,3)</f>
        <v>0</v>
      </c>
      <c r="BL279" s="17" t="s">
        <v>87</v>
      </c>
      <c r="BM279" s="164" t="s">
        <v>435</v>
      </c>
    </row>
    <row r="280" spans="1:65" s="2" customFormat="1" ht="16.5" customHeight="1">
      <c r="A280" s="29"/>
      <c r="B280" s="153"/>
      <c r="C280" s="154" t="s">
        <v>436</v>
      </c>
      <c r="D280" s="154" t="s">
        <v>180</v>
      </c>
      <c r="E280" s="155" t="s">
        <v>437</v>
      </c>
      <c r="F280" s="156" t="s">
        <v>438</v>
      </c>
      <c r="G280" s="157" t="s">
        <v>434</v>
      </c>
      <c r="H280" s="158">
        <v>100.634</v>
      </c>
      <c r="I280" s="158"/>
      <c r="J280" s="158"/>
      <c r="K280" s="159"/>
      <c r="L280" s="30"/>
      <c r="M280" s="160" t="s">
        <v>1</v>
      </c>
      <c r="N280" s="161" t="s">
        <v>35</v>
      </c>
      <c r="O280" s="162">
        <v>0.61899999999999999</v>
      </c>
      <c r="P280" s="162">
        <f>O280*H280</f>
        <v>62.292445999999998</v>
      </c>
      <c r="Q280" s="162">
        <v>0</v>
      </c>
      <c r="R280" s="162">
        <f>Q280*H280</f>
        <v>0</v>
      </c>
      <c r="S280" s="162">
        <v>0</v>
      </c>
      <c r="T280" s="163">
        <f>S280*H280</f>
        <v>0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64" t="s">
        <v>87</v>
      </c>
      <c r="AT280" s="164" t="s">
        <v>180</v>
      </c>
      <c r="AU280" s="164" t="s">
        <v>80</v>
      </c>
      <c r="AY280" s="17" t="s">
        <v>178</v>
      </c>
      <c r="BE280" s="165">
        <f>IF(N280="základná",J280,0)</f>
        <v>0</v>
      </c>
      <c r="BF280" s="165">
        <f>IF(N280="znížená",J280,0)</f>
        <v>0</v>
      </c>
      <c r="BG280" s="165">
        <f>IF(N280="zákl. prenesená",J280,0)</f>
        <v>0</v>
      </c>
      <c r="BH280" s="165">
        <f>IF(N280="zníž. prenesená",J280,0)</f>
        <v>0</v>
      </c>
      <c r="BI280" s="165">
        <f>IF(N280="nulová",J280,0)</f>
        <v>0</v>
      </c>
      <c r="BJ280" s="17" t="s">
        <v>80</v>
      </c>
      <c r="BK280" s="166">
        <f>ROUND(I280*H280,3)</f>
        <v>0</v>
      </c>
      <c r="BL280" s="17" t="s">
        <v>87</v>
      </c>
      <c r="BM280" s="164" t="s">
        <v>439</v>
      </c>
    </row>
    <row r="281" spans="1:65" s="2" customFormat="1" ht="16.5" customHeight="1">
      <c r="A281" s="29"/>
      <c r="B281" s="153"/>
      <c r="C281" s="154" t="s">
        <v>440</v>
      </c>
      <c r="D281" s="154" t="s">
        <v>180</v>
      </c>
      <c r="E281" s="155" t="s">
        <v>441</v>
      </c>
      <c r="F281" s="156" t="s">
        <v>442</v>
      </c>
      <c r="G281" s="157" t="s">
        <v>434</v>
      </c>
      <c r="H281" s="158">
        <v>100.634</v>
      </c>
      <c r="I281" s="158"/>
      <c r="J281" s="158"/>
      <c r="K281" s="159"/>
      <c r="L281" s="30"/>
      <c r="M281" s="160" t="s">
        <v>1</v>
      </c>
      <c r="N281" s="161" t="s">
        <v>35</v>
      </c>
      <c r="O281" s="162">
        <v>0.59799999999999998</v>
      </c>
      <c r="P281" s="162">
        <f>O281*H281</f>
        <v>60.179131999999996</v>
      </c>
      <c r="Q281" s="162">
        <v>0</v>
      </c>
      <c r="R281" s="162">
        <f>Q281*H281</f>
        <v>0</v>
      </c>
      <c r="S281" s="162">
        <v>0</v>
      </c>
      <c r="T281" s="163">
        <f>S281*H281</f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64" t="s">
        <v>87</v>
      </c>
      <c r="AT281" s="164" t="s">
        <v>180</v>
      </c>
      <c r="AU281" s="164" t="s">
        <v>80</v>
      </c>
      <c r="AY281" s="17" t="s">
        <v>178</v>
      </c>
      <c r="BE281" s="165">
        <f>IF(N281="základná",J281,0)</f>
        <v>0</v>
      </c>
      <c r="BF281" s="165">
        <f>IF(N281="znížená",J281,0)</f>
        <v>0</v>
      </c>
      <c r="BG281" s="165">
        <f>IF(N281="zákl. prenesená",J281,0)</f>
        <v>0</v>
      </c>
      <c r="BH281" s="165">
        <f>IF(N281="zníž. prenesená",J281,0)</f>
        <v>0</v>
      </c>
      <c r="BI281" s="165">
        <f>IF(N281="nulová",J281,0)</f>
        <v>0</v>
      </c>
      <c r="BJ281" s="17" t="s">
        <v>80</v>
      </c>
      <c r="BK281" s="166">
        <f>ROUND(I281*H281,3)</f>
        <v>0</v>
      </c>
      <c r="BL281" s="17" t="s">
        <v>87</v>
      </c>
      <c r="BM281" s="164" t="s">
        <v>443</v>
      </c>
    </row>
    <row r="282" spans="1:65" s="2" customFormat="1" ht="23.25" customHeight="1">
      <c r="A282" s="29"/>
      <c r="B282" s="153"/>
      <c r="C282" s="154" t="s">
        <v>444</v>
      </c>
      <c r="D282" s="154" t="s">
        <v>180</v>
      </c>
      <c r="E282" s="155" t="s">
        <v>445</v>
      </c>
      <c r="F282" s="156" t="s">
        <v>446</v>
      </c>
      <c r="G282" s="157" t="s">
        <v>434</v>
      </c>
      <c r="H282" s="158">
        <v>931.52700000000004</v>
      </c>
      <c r="I282" s="158"/>
      <c r="J282" s="158"/>
      <c r="K282" s="159"/>
      <c r="L282" s="30"/>
      <c r="M282" s="160" t="s">
        <v>1</v>
      </c>
      <c r="N282" s="161" t="s">
        <v>35</v>
      </c>
      <c r="O282" s="162">
        <v>7.0000000000000001E-3</v>
      </c>
      <c r="P282" s="162">
        <f>O282*H282</f>
        <v>6.5206890000000008</v>
      </c>
      <c r="Q282" s="162">
        <v>0</v>
      </c>
      <c r="R282" s="162">
        <f>Q282*H282</f>
        <v>0</v>
      </c>
      <c r="S282" s="162">
        <v>0</v>
      </c>
      <c r="T282" s="163">
        <f>S282*H282</f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64" t="s">
        <v>87</v>
      </c>
      <c r="AT282" s="164" t="s">
        <v>180</v>
      </c>
      <c r="AU282" s="164" t="s">
        <v>80</v>
      </c>
      <c r="AY282" s="17" t="s">
        <v>178</v>
      </c>
      <c r="BE282" s="165">
        <f>IF(N282="základná",J282,0)</f>
        <v>0</v>
      </c>
      <c r="BF282" s="165">
        <f>IF(N282="znížená",J282,0)</f>
        <v>0</v>
      </c>
      <c r="BG282" s="165">
        <f>IF(N282="zákl. prenesená",J282,0)</f>
        <v>0</v>
      </c>
      <c r="BH282" s="165">
        <f>IF(N282="zníž. prenesená",J282,0)</f>
        <v>0</v>
      </c>
      <c r="BI282" s="165">
        <f>IF(N282="nulová",J282,0)</f>
        <v>0</v>
      </c>
      <c r="BJ282" s="17" t="s">
        <v>80</v>
      </c>
      <c r="BK282" s="166">
        <f>ROUND(I282*H282,3)</f>
        <v>0</v>
      </c>
      <c r="BL282" s="17" t="s">
        <v>87</v>
      </c>
      <c r="BM282" s="164" t="s">
        <v>447</v>
      </c>
    </row>
    <row r="283" spans="1:65" s="14" customFormat="1">
      <c r="B283" s="174"/>
      <c r="D283" s="168" t="s">
        <v>184</v>
      </c>
      <c r="E283" s="175" t="s">
        <v>1</v>
      </c>
      <c r="F283" s="176" t="s">
        <v>448</v>
      </c>
      <c r="H283" s="177">
        <v>931.52700000000004</v>
      </c>
      <c r="L283" s="174"/>
      <c r="M283" s="178"/>
      <c r="N283" s="179"/>
      <c r="O283" s="179"/>
      <c r="P283" s="179"/>
      <c r="Q283" s="179"/>
      <c r="R283" s="179"/>
      <c r="S283" s="179"/>
      <c r="T283" s="180"/>
      <c r="AT283" s="175" t="s">
        <v>184</v>
      </c>
      <c r="AU283" s="175" t="s">
        <v>80</v>
      </c>
      <c r="AV283" s="14" t="s">
        <v>80</v>
      </c>
      <c r="AW283" s="14" t="s">
        <v>25</v>
      </c>
      <c r="AX283" s="14" t="s">
        <v>73</v>
      </c>
      <c r="AY283" s="175" t="s">
        <v>178</v>
      </c>
    </row>
    <row r="284" spans="1:65" s="2" customFormat="1" ht="21.75" customHeight="1">
      <c r="A284" s="29"/>
      <c r="B284" s="153"/>
      <c r="C284" s="154" t="s">
        <v>449</v>
      </c>
      <c r="D284" s="154" t="s">
        <v>180</v>
      </c>
      <c r="E284" s="155" t="s">
        <v>450</v>
      </c>
      <c r="F284" s="156" t="s">
        <v>451</v>
      </c>
      <c r="G284" s="157" t="s">
        <v>434</v>
      </c>
      <c r="H284" s="158">
        <v>100.634</v>
      </c>
      <c r="I284" s="158"/>
      <c r="J284" s="158"/>
      <c r="K284" s="159"/>
      <c r="L284" s="30"/>
      <c r="M284" s="160" t="s">
        <v>1</v>
      </c>
      <c r="N284" s="161" t="s">
        <v>35</v>
      </c>
      <c r="O284" s="162">
        <v>0.89</v>
      </c>
      <c r="P284" s="162">
        <f>O284*H284</f>
        <v>89.564260000000004</v>
      </c>
      <c r="Q284" s="162">
        <v>0</v>
      </c>
      <c r="R284" s="162">
        <f>Q284*H284</f>
        <v>0</v>
      </c>
      <c r="S284" s="162">
        <v>0</v>
      </c>
      <c r="T284" s="163">
        <f>S284*H284</f>
        <v>0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R284" s="164" t="s">
        <v>87</v>
      </c>
      <c r="AT284" s="164" t="s">
        <v>180</v>
      </c>
      <c r="AU284" s="164" t="s">
        <v>80</v>
      </c>
      <c r="AY284" s="17" t="s">
        <v>178</v>
      </c>
      <c r="BE284" s="165">
        <f>IF(N284="základná",J284,0)</f>
        <v>0</v>
      </c>
      <c r="BF284" s="165">
        <f>IF(N284="znížená",J284,0)</f>
        <v>0</v>
      </c>
      <c r="BG284" s="165">
        <f>IF(N284="zákl. prenesená",J284,0)</f>
        <v>0</v>
      </c>
      <c r="BH284" s="165">
        <f>IF(N284="zníž. prenesená",J284,0)</f>
        <v>0</v>
      </c>
      <c r="BI284" s="165">
        <f>IF(N284="nulová",J284,0)</f>
        <v>0</v>
      </c>
      <c r="BJ284" s="17" t="s">
        <v>80</v>
      </c>
      <c r="BK284" s="166">
        <f>ROUND(I284*H284,3)</f>
        <v>0</v>
      </c>
      <c r="BL284" s="17" t="s">
        <v>87</v>
      </c>
      <c r="BM284" s="164" t="s">
        <v>452</v>
      </c>
    </row>
    <row r="285" spans="1:65" s="2" customFormat="1" ht="22.5" customHeight="1">
      <c r="A285" s="29"/>
      <c r="B285" s="153"/>
      <c r="C285" s="154" t="s">
        <v>453</v>
      </c>
      <c r="D285" s="154" t="s">
        <v>180</v>
      </c>
      <c r="E285" s="155" t="s">
        <v>454</v>
      </c>
      <c r="F285" s="156" t="s">
        <v>455</v>
      </c>
      <c r="G285" s="157" t="s">
        <v>434</v>
      </c>
      <c r="H285" s="158">
        <v>207.006</v>
      </c>
      <c r="I285" s="158"/>
      <c r="J285" s="158"/>
      <c r="K285" s="159"/>
      <c r="L285" s="30"/>
      <c r="M285" s="160" t="s">
        <v>1</v>
      </c>
      <c r="N285" s="161" t="s">
        <v>35</v>
      </c>
      <c r="O285" s="162">
        <v>0.1</v>
      </c>
      <c r="P285" s="162">
        <f>O285*H285</f>
        <v>20.700600000000001</v>
      </c>
      <c r="Q285" s="162">
        <v>0</v>
      </c>
      <c r="R285" s="162">
        <f>Q285*H285</f>
        <v>0</v>
      </c>
      <c r="S285" s="162">
        <v>0</v>
      </c>
      <c r="T285" s="163">
        <f>S285*H285</f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64" t="s">
        <v>87</v>
      </c>
      <c r="AT285" s="164" t="s">
        <v>180</v>
      </c>
      <c r="AU285" s="164" t="s">
        <v>80</v>
      </c>
      <c r="AY285" s="17" t="s">
        <v>178</v>
      </c>
      <c r="BE285" s="165">
        <f>IF(N285="základná",J285,0)</f>
        <v>0</v>
      </c>
      <c r="BF285" s="165">
        <f>IF(N285="znížená",J285,0)</f>
        <v>0</v>
      </c>
      <c r="BG285" s="165">
        <f>IF(N285="zákl. prenesená",J285,0)</f>
        <v>0</v>
      </c>
      <c r="BH285" s="165">
        <f>IF(N285="zníž. prenesená",J285,0)</f>
        <v>0</v>
      </c>
      <c r="BI285" s="165">
        <f>IF(N285="nulová",J285,0)</f>
        <v>0</v>
      </c>
      <c r="BJ285" s="17" t="s">
        <v>80</v>
      </c>
      <c r="BK285" s="166">
        <f>ROUND(I285*H285,3)</f>
        <v>0</v>
      </c>
      <c r="BL285" s="17" t="s">
        <v>87</v>
      </c>
      <c r="BM285" s="164" t="s">
        <v>456</v>
      </c>
    </row>
    <row r="286" spans="1:65" s="14" customFormat="1">
      <c r="B286" s="174"/>
      <c r="D286" s="168" t="s">
        <v>184</v>
      </c>
      <c r="E286" s="175" t="s">
        <v>1</v>
      </c>
      <c r="F286" s="176" t="s">
        <v>457</v>
      </c>
      <c r="H286" s="177">
        <v>207.006</v>
      </c>
      <c r="L286" s="174"/>
      <c r="M286" s="178"/>
      <c r="N286" s="179"/>
      <c r="O286" s="179"/>
      <c r="P286" s="179"/>
      <c r="Q286" s="179"/>
      <c r="R286" s="179"/>
      <c r="S286" s="179"/>
      <c r="T286" s="180"/>
      <c r="AT286" s="175" t="s">
        <v>184</v>
      </c>
      <c r="AU286" s="175" t="s">
        <v>80</v>
      </c>
      <c r="AV286" s="14" t="s">
        <v>80</v>
      </c>
      <c r="AW286" s="14" t="s">
        <v>25</v>
      </c>
      <c r="AX286" s="14" t="s">
        <v>73</v>
      </c>
      <c r="AY286" s="175" t="s">
        <v>178</v>
      </c>
    </row>
    <row r="287" spans="1:65" s="2" customFormat="1" ht="24" customHeight="1">
      <c r="A287" s="29"/>
      <c r="B287" s="153"/>
      <c r="C287" s="154" t="s">
        <v>458</v>
      </c>
      <c r="D287" s="154" t="s">
        <v>180</v>
      </c>
      <c r="E287" s="155" t="s">
        <v>459</v>
      </c>
      <c r="F287" s="156" t="s">
        <v>460</v>
      </c>
      <c r="G287" s="157" t="s">
        <v>434</v>
      </c>
      <c r="H287" s="158">
        <v>100.634</v>
      </c>
      <c r="I287" s="158"/>
      <c r="J287" s="158"/>
      <c r="K287" s="159"/>
      <c r="L287" s="30"/>
      <c r="M287" s="160" t="s">
        <v>1</v>
      </c>
      <c r="N287" s="161" t="s">
        <v>35</v>
      </c>
      <c r="O287" s="162">
        <v>0.749</v>
      </c>
      <c r="P287" s="162">
        <f>O287*H287</f>
        <v>75.374865999999997</v>
      </c>
      <c r="Q287" s="162">
        <v>0</v>
      </c>
      <c r="R287" s="162">
        <f>Q287*H287</f>
        <v>0</v>
      </c>
      <c r="S287" s="162">
        <v>0</v>
      </c>
      <c r="T287" s="163">
        <f>S287*H287</f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64" t="s">
        <v>87</v>
      </c>
      <c r="AT287" s="164" t="s">
        <v>180</v>
      </c>
      <c r="AU287" s="164" t="s">
        <v>80</v>
      </c>
      <c r="AY287" s="17" t="s">
        <v>178</v>
      </c>
      <c r="BE287" s="165">
        <f>IF(N287="základná",J287,0)</f>
        <v>0</v>
      </c>
      <c r="BF287" s="165">
        <f>IF(N287="znížená",J287,0)</f>
        <v>0</v>
      </c>
      <c r="BG287" s="165">
        <f>IF(N287="zákl. prenesená",J287,0)</f>
        <v>0</v>
      </c>
      <c r="BH287" s="165">
        <f>IF(N287="zníž. prenesená",J287,0)</f>
        <v>0</v>
      </c>
      <c r="BI287" s="165">
        <f>IF(N287="nulová",J287,0)</f>
        <v>0</v>
      </c>
      <c r="BJ287" s="17" t="s">
        <v>80</v>
      </c>
      <c r="BK287" s="166">
        <f>ROUND(I287*H287,3)</f>
        <v>0</v>
      </c>
      <c r="BL287" s="17" t="s">
        <v>87</v>
      </c>
      <c r="BM287" s="164" t="s">
        <v>461</v>
      </c>
    </row>
    <row r="288" spans="1:65" s="2" customFormat="1" ht="21.75" customHeight="1">
      <c r="A288" s="29"/>
      <c r="B288" s="153"/>
      <c r="C288" s="154" t="s">
        <v>462</v>
      </c>
      <c r="D288" s="154" t="s">
        <v>180</v>
      </c>
      <c r="E288" s="155" t="s">
        <v>463</v>
      </c>
      <c r="F288" s="156" t="s">
        <v>464</v>
      </c>
      <c r="G288" s="157" t="s">
        <v>434</v>
      </c>
      <c r="H288" s="158">
        <v>100.634</v>
      </c>
      <c r="I288" s="158"/>
      <c r="J288" s="158"/>
      <c r="K288" s="159"/>
      <c r="L288" s="30"/>
      <c r="M288" s="160" t="s">
        <v>1</v>
      </c>
      <c r="N288" s="161" t="s">
        <v>35</v>
      </c>
      <c r="O288" s="162">
        <v>0</v>
      </c>
      <c r="P288" s="162">
        <f>O288*H288</f>
        <v>0</v>
      </c>
      <c r="Q288" s="162">
        <v>0</v>
      </c>
      <c r="R288" s="162">
        <f>Q288*H288</f>
        <v>0</v>
      </c>
      <c r="S288" s="162">
        <v>0</v>
      </c>
      <c r="T288" s="163">
        <f>S288*H288</f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64" t="s">
        <v>87</v>
      </c>
      <c r="AT288" s="164" t="s">
        <v>180</v>
      </c>
      <c r="AU288" s="164" t="s">
        <v>80</v>
      </c>
      <c r="AY288" s="17" t="s">
        <v>178</v>
      </c>
      <c r="BE288" s="165">
        <f>IF(N288="základná",J288,0)</f>
        <v>0</v>
      </c>
      <c r="BF288" s="165">
        <f>IF(N288="znížená",J288,0)</f>
        <v>0</v>
      </c>
      <c r="BG288" s="165">
        <f>IF(N288="zákl. prenesená",J288,0)</f>
        <v>0</v>
      </c>
      <c r="BH288" s="165">
        <f>IF(N288="zníž. prenesená",J288,0)</f>
        <v>0</v>
      </c>
      <c r="BI288" s="165">
        <f>IF(N288="nulová",J288,0)</f>
        <v>0</v>
      </c>
      <c r="BJ288" s="17" t="s">
        <v>80</v>
      </c>
      <c r="BK288" s="166">
        <f>ROUND(I288*H288,3)</f>
        <v>0</v>
      </c>
      <c r="BL288" s="17" t="s">
        <v>87</v>
      </c>
      <c r="BM288" s="164" t="s">
        <v>465</v>
      </c>
    </row>
    <row r="289" spans="1:65" s="12" customFormat="1" ht="22.9" customHeight="1">
      <c r="B289" s="141"/>
      <c r="D289" s="142" t="s">
        <v>68</v>
      </c>
      <c r="E289" s="151" t="s">
        <v>466</v>
      </c>
      <c r="F289" s="151" t="s">
        <v>467</v>
      </c>
      <c r="J289" s="152"/>
      <c r="L289" s="141"/>
      <c r="M289" s="145"/>
      <c r="N289" s="146"/>
      <c r="O289" s="146"/>
      <c r="P289" s="147">
        <f>P290</f>
        <v>229.416135</v>
      </c>
      <c r="Q289" s="146"/>
      <c r="R289" s="147">
        <f>R290</f>
        <v>0</v>
      </c>
      <c r="S289" s="146"/>
      <c r="T289" s="148">
        <f>T290</f>
        <v>0</v>
      </c>
      <c r="AR289" s="142" t="s">
        <v>73</v>
      </c>
      <c r="AT289" s="149" t="s">
        <v>68</v>
      </c>
      <c r="AU289" s="149" t="s">
        <v>73</v>
      </c>
      <c r="AY289" s="142" t="s">
        <v>178</v>
      </c>
      <c r="BK289" s="150">
        <f>BK290</f>
        <v>0</v>
      </c>
    </row>
    <row r="290" spans="1:65" s="2" customFormat="1" ht="21.75" customHeight="1">
      <c r="A290" s="29"/>
      <c r="B290" s="153"/>
      <c r="C290" s="154" t="s">
        <v>468</v>
      </c>
      <c r="D290" s="154" t="s">
        <v>180</v>
      </c>
      <c r="E290" s="155" t="s">
        <v>469</v>
      </c>
      <c r="F290" s="156" t="s">
        <v>470</v>
      </c>
      <c r="G290" s="157" t="s">
        <v>434</v>
      </c>
      <c r="H290" s="158">
        <v>93.144999999999996</v>
      </c>
      <c r="I290" s="158"/>
      <c r="J290" s="158"/>
      <c r="K290" s="159"/>
      <c r="L290" s="30"/>
      <c r="M290" s="160" t="s">
        <v>1</v>
      </c>
      <c r="N290" s="161" t="s">
        <v>35</v>
      </c>
      <c r="O290" s="162">
        <v>2.4630000000000001</v>
      </c>
      <c r="P290" s="162">
        <f>O290*H290</f>
        <v>229.416135</v>
      </c>
      <c r="Q290" s="162">
        <v>0</v>
      </c>
      <c r="R290" s="162">
        <f>Q290*H290</f>
        <v>0</v>
      </c>
      <c r="S290" s="162">
        <v>0</v>
      </c>
      <c r="T290" s="163">
        <f>S290*H290</f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64" t="s">
        <v>87</v>
      </c>
      <c r="AT290" s="164" t="s">
        <v>180</v>
      </c>
      <c r="AU290" s="164" t="s">
        <v>80</v>
      </c>
      <c r="AY290" s="17" t="s">
        <v>178</v>
      </c>
      <c r="BE290" s="165">
        <f>IF(N290="základná",J290,0)</f>
        <v>0</v>
      </c>
      <c r="BF290" s="165">
        <f>IF(N290="znížená",J290,0)</f>
        <v>0</v>
      </c>
      <c r="BG290" s="165">
        <f>IF(N290="zákl. prenesená",J290,0)</f>
        <v>0</v>
      </c>
      <c r="BH290" s="165">
        <f>IF(N290="zníž. prenesená",J290,0)</f>
        <v>0</v>
      </c>
      <c r="BI290" s="165">
        <f>IF(N290="nulová",J290,0)</f>
        <v>0</v>
      </c>
      <c r="BJ290" s="17" t="s">
        <v>80</v>
      </c>
      <c r="BK290" s="166">
        <f>ROUND(I290*H290,3)</f>
        <v>0</v>
      </c>
      <c r="BL290" s="17" t="s">
        <v>87</v>
      </c>
      <c r="BM290" s="164" t="s">
        <v>471</v>
      </c>
    </row>
    <row r="291" spans="1:65" s="12" customFormat="1" ht="25.9" customHeight="1">
      <c r="B291" s="141"/>
      <c r="D291" s="142" t="s">
        <v>68</v>
      </c>
      <c r="E291" s="143" t="s">
        <v>472</v>
      </c>
      <c r="F291" s="143" t="s">
        <v>473</v>
      </c>
      <c r="J291" s="144"/>
      <c r="L291" s="141"/>
      <c r="M291" s="145"/>
      <c r="N291" s="146"/>
      <c r="O291" s="146"/>
      <c r="P291" s="147">
        <f>P292+P296+P304+P323+P350+P357+P365+P379+P396+P403+P413</f>
        <v>932.68714107999995</v>
      </c>
      <c r="Q291" s="146"/>
      <c r="R291" s="147">
        <f>R292+R296+R304+R323+R350+R357+R365+R379+R396+R403+R413</f>
        <v>8.1269912800000004</v>
      </c>
      <c r="S291" s="146"/>
      <c r="T291" s="148">
        <f>T292+T296+T304+T323+T350+T357+T365+T379+T396+T403+T413</f>
        <v>0.27700000000000002</v>
      </c>
      <c r="AR291" s="142" t="s">
        <v>80</v>
      </c>
      <c r="AT291" s="149" t="s">
        <v>68</v>
      </c>
      <c r="AU291" s="149" t="s">
        <v>69</v>
      </c>
      <c r="AY291" s="142" t="s">
        <v>178</v>
      </c>
      <c r="BK291" s="150">
        <f>BK292+BK296+BK304+BK323+BK350+BK357+BK365+BK379+BK396+BK403+BK413</f>
        <v>0</v>
      </c>
    </row>
    <row r="292" spans="1:65" s="12" customFormat="1" ht="22.9" customHeight="1">
      <c r="B292" s="141"/>
      <c r="D292" s="142" t="s">
        <v>68</v>
      </c>
      <c r="E292" s="151" t="s">
        <v>474</v>
      </c>
      <c r="F292" s="151" t="s">
        <v>475</v>
      </c>
      <c r="J292" s="152"/>
      <c r="L292" s="141"/>
      <c r="M292" s="145"/>
      <c r="N292" s="146"/>
      <c r="O292" s="146"/>
      <c r="P292" s="147">
        <f>SUM(P293:P295)</f>
        <v>2.7143999999999999</v>
      </c>
      <c r="Q292" s="146"/>
      <c r="R292" s="147">
        <f>SUM(R293:R295)</f>
        <v>5.0336000000000006E-2</v>
      </c>
      <c r="S292" s="146"/>
      <c r="T292" s="148">
        <f>SUM(T293:T295)</f>
        <v>0</v>
      </c>
      <c r="AR292" s="142" t="s">
        <v>80</v>
      </c>
      <c r="AT292" s="149" t="s">
        <v>68</v>
      </c>
      <c r="AU292" s="149" t="s">
        <v>73</v>
      </c>
      <c r="AY292" s="142" t="s">
        <v>178</v>
      </c>
      <c r="BK292" s="150">
        <f>SUM(BK293:BK295)</f>
        <v>0</v>
      </c>
    </row>
    <row r="293" spans="1:65" s="2" customFormat="1" ht="21.75" customHeight="1">
      <c r="A293" s="29"/>
      <c r="B293" s="153"/>
      <c r="C293" s="154" t="s">
        <v>476</v>
      </c>
      <c r="D293" s="154" t="s">
        <v>180</v>
      </c>
      <c r="E293" s="155" t="s">
        <v>477</v>
      </c>
      <c r="F293" s="156" t="s">
        <v>478</v>
      </c>
      <c r="G293" s="157" t="s">
        <v>202</v>
      </c>
      <c r="H293" s="158">
        <v>0.8</v>
      </c>
      <c r="I293" s="158"/>
      <c r="J293" s="158"/>
      <c r="K293" s="159"/>
      <c r="L293" s="30"/>
      <c r="M293" s="160" t="s">
        <v>1</v>
      </c>
      <c r="N293" s="161" t="s">
        <v>35</v>
      </c>
      <c r="O293" s="162">
        <v>3.3929999999999998</v>
      </c>
      <c r="P293" s="162">
        <f>O293*H293</f>
        <v>2.7143999999999999</v>
      </c>
      <c r="Q293" s="162">
        <v>6.2920000000000004E-2</v>
      </c>
      <c r="R293" s="162">
        <f>Q293*H293</f>
        <v>5.0336000000000006E-2</v>
      </c>
      <c r="S293" s="162">
        <v>0</v>
      </c>
      <c r="T293" s="163">
        <f>S293*H293</f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64" t="s">
        <v>256</v>
      </c>
      <c r="AT293" s="164" t="s">
        <v>180</v>
      </c>
      <c r="AU293" s="164" t="s">
        <v>80</v>
      </c>
      <c r="AY293" s="17" t="s">
        <v>178</v>
      </c>
      <c r="BE293" s="165">
        <f>IF(N293="základná",J293,0)</f>
        <v>0</v>
      </c>
      <c r="BF293" s="165">
        <f>IF(N293="znížená",J293,0)</f>
        <v>0</v>
      </c>
      <c r="BG293" s="165">
        <f>IF(N293="zákl. prenesená",J293,0)</f>
        <v>0</v>
      </c>
      <c r="BH293" s="165">
        <f>IF(N293="zníž. prenesená",J293,0)</f>
        <v>0</v>
      </c>
      <c r="BI293" s="165">
        <f>IF(N293="nulová",J293,0)</f>
        <v>0</v>
      </c>
      <c r="BJ293" s="17" t="s">
        <v>80</v>
      </c>
      <c r="BK293" s="166">
        <f>ROUND(I293*H293,3)</f>
        <v>0</v>
      </c>
      <c r="BL293" s="17" t="s">
        <v>256</v>
      </c>
      <c r="BM293" s="164" t="s">
        <v>479</v>
      </c>
    </row>
    <row r="294" spans="1:65" s="14" customFormat="1">
      <c r="B294" s="174"/>
      <c r="D294" s="168" t="s">
        <v>184</v>
      </c>
      <c r="E294" s="175" t="s">
        <v>1</v>
      </c>
      <c r="F294" s="176" t="s">
        <v>480</v>
      </c>
      <c r="H294" s="177">
        <v>0.8</v>
      </c>
      <c r="L294" s="174"/>
      <c r="M294" s="178"/>
      <c r="N294" s="179"/>
      <c r="O294" s="179"/>
      <c r="P294" s="179"/>
      <c r="Q294" s="179"/>
      <c r="R294" s="179"/>
      <c r="S294" s="179"/>
      <c r="T294" s="180"/>
      <c r="AT294" s="175" t="s">
        <v>184</v>
      </c>
      <c r="AU294" s="175" t="s">
        <v>80</v>
      </c>
      <c r="AV294" s="14" t="s">
        <v>80</v>
      </c>
      <c r="AW294" s="14" t="s">
        <v>25</v>
      </c>
      <c r="AX294" s="14" t="s">
        <v>73</v>
      </c>
      <c r="AY294" s="175" t="s">
        <v>178</v>
      </c>
    </row>
    <row r="295" spans="1:65" s="2" customFormat="1" ht="21.75" customHeight="1">
      <c r="A295" s="29"/>
      <c r="B295" s="153"/>
      <c r="C295" s="154" t="s">
        <v>481</v>
      </c>
      <c r="D295" s="154" t="s">
        <v>180</v>
      </c>
      <c r="E295" s="155" t="s">
        <v>482</v>
      </c>
      <c r="F295" s="156" t="s">
        <v>483</v>
      </c>
      <c r="G295" s="157" t="s">
        <v>484</v>
      </c>
      <c r="H295" s="158">
        <v>2.65</v>
      </c>
      <c r="I295" s="158"/>
      <c r="J295" s="158"/>
      <c r="K295" s="159"/>
      <c r="L295" s="30"/>
      <c r="M295" s="160" t="s">
        <v>1</v>
      </c>
      <c r="N295" s="161" t="s">
        <v>35</v>
      </c>
      <c r="O295" s="162">
        <v>0</v>
      </c>
      <c r="P295" s="162">
        <f>O295*H295</f>
        <v>0</v>
      </c>
      <c r="Q295" s="162">
        <v>0</v>
      </c>
      <c r="R295" s="162">
        <f>Q295*H295</f>
        <v>0</v>
      </c>
      <c r="S295" s="162">
        <v>0</v>
      </c>
      <c r="T295" s="163">
        <f>S295*H295</f>
        <v>0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64" t="s">
        <v>256</v>
      </c>
      <c r="AT295" s="164" t="s">
        <v>180</v>
      </c>
      <c r="AU295" s="164" t="s">
        <v>80</v>
      </c>
      <c r="AY295" s="17" t="s">
        <v>178</v>
      </c>
      <c r="BE295" s="165">
        <f>IF(N295="základná",J295,0)</f>
        <v>0</v>
      </c>
      <c r="BF295" s="165">
        <f>IF(N295="znížená",J295,0)</f>
        <v>0</v>
      </c>
      <c r="BG295" s="165">
        <f>IF(N295="zákl. prenesená",J295,0)</f>
        <v>0</v>
      </c>
      <c r="BH295" s="165">
        <f>IF(N295="zníž. prenesená",J295,0)</f>
        <v>0</v>
      </c>
      <c r="BI295" s="165">
        <f>IF(N295="nulová",J295,0)</f>
        <v>0</v>
      </c>
      <c r="BJ295" s="17" t="s">
        <v>80</v>
      </c>
      <c r="BK295" s="166">
        <f>ROUND(I295*H295,3)</f>
        <v>0</v>
      </c>
      <c r="BL295" s="17" t="s">
        <v>256</v>
      </c>
      <c r="BM295" s="164" t="s">
        <v>485</v>
      </c>
    </row>
    <row r="296" spans="1:65" s="12" customFormat="1" ht="22.9" customHeight="1">
      <c r="B296" s="141"/>
      <c r="D296" s="142" t="s">
        <v>68</v>
      </c>
      <c r="E296" s="151" t="s">
        <v>486</v>
      </c>
      <c r="F296" s="231" t="s">
        <v>487</v>
      </c>
      <c r="J296" s="152"/>
      <c r="L296" s="141"/>
      <c r="M296" s="145"/>
      <c r="N296" s="146"/>
      <c r="O296" s="146"/>
      <c r="P296" s="147">
        <f>SUM(P297:P303)</f>
        <v>257.2054</v>
      </c>
      <c r="Q296" s="146"/>
      <c r="R296" s="147">
        <f>SUM(R297:R303)</f>
        <v>2.6981999999999999</v>
      </c>
      <c r="S296" s="146"/>
      <c r="T296" s="148">
        <f>SUM(T297:T303)</f>
        <v>0</v>
      </c>
      <c r="AR296" s="142" t="s">
        <v>80</v>
      </c>
      <c r="AT296" s="149" t="s">
        <v>68</v>
      </c>
      <c r="AU296" s="149" t="s">
        <v>73</v>
      </c>
      <c r="AY296" s="142" t="s">
        <v>178</v>
      </c>
      <c r="BK296" s="150">
        <f>SUM(BK297:BK303)</f>
        <v>0</v>
      </c>
    </row>
    <row r="297" spans="1:65" s="2" customFormat="1" ht="44.25" customHeight="1">
      <c r="A297" s="29"/>
      <c r="B297" s="153"/>
      <c r="C297" s="154" t="s">
        <v>488</v>
      </c>
      <c r="D297" s="154" t="s">
        <v>180</v>
      </c>
      <c r="E297" s="155" t="s">
        <v>489</v>
      </c>
      <c r="F297" s="226" t="s">
        <v>1799</v>
      </c>
      <c r="G297" s="157" t="s">
        <v>202</v>
      </c>
      <c r="H297" s="158">
        <v>10</v>
      </c>
      <c r="I297" s="158"/>
      <c r="J297" s="158"/>
      <c r="K297" s="159"/>
      <c r="L297" s="30"/>
      <c r="M297" s="160" t="s">
        <v>1</v>
      </c>
      <c r="N297" s="161" t="s">
        <v>35</v>
      </c>
      <c r="O297" s="162">
        <v>1.379</v>
      </c>
      <c r="P297" s="162">
        <f>O297*H297</f>
        <v>13.79</v>
      </c>
      <c r="Q297" s="162">
        <v>1.1950000000000001E-2</v>
      </c>
      <c r="R297" s="162">
        <f>Q297*H297</f>
        <v>0.11950000000000001</v>
      </c>
      <c r="S297" s="162">
        <v>0</v>
      </c>
      <c r="T297" s="163">
        <f>S297*H297</f>
        <v>0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64" t="s">
        <v>256</v>
      </c>
      <c r="AT297" s="164" t="s">
        <v>180</v>
      </c>
      <c r="AU297" s="164" t="s">
        <v>80</v>
      </c>
      <c r="AY297" s="17" t="s">
        <v>178</v>
      </c>
      <c r="BE297" s="165">
        <f>IF(N297="základná",J297,0)</f>
        <v>0</v>
      </c>
      <c r="BF297" s="165">
        <f>IF(N297="znížená",J297,0)</f>
        <v>0</v>
      </c>
      <c r="BG297" s="165">
        <f>IF(N297="zákl. prenesená",J297,0)</f>
        <v>0</v>
      </c>
      <c r="BH297" s="165">
        <f>IF(N297="zníž. prenesená",J297,0)</f>
        <v>0</v>
      </c>
      <c r="BI297" s="165">
        <f>IF(N297="nulová",J297,0)</f>
        <v>0</v>
      </c>
      <c r="BJ297" s="17" t="s">
        <v>80</v>
      </c>
      <c r="BK297" s="166">
        <f>ROUND(I297*H297,3)</f>
        <v>0</v>
      </c>
      <c r="BL297" s="17" t="s">
        <v>256</v>
      </c>
      <c r="BM297" s="164" t="s">
        <v>490</v>
      </c>
    </row>
    <row r="298" spans="1:65" s="14" customFormat="1">
      <c r="B298" s="174"/>
      <c r="D298" s="168" t="s">
        <v>184</v>
      </c>
      <c r="E298" s="175" t="s">
        <v>1</v>
      </c>
      <c r="F298" s="229" t="s">
        <v>491</v>
      </c>
      <c r="H298" s="177">
        <v>10</v>
      </c>
      <c r="L298" s="174"/>
      <c r="M298" s="178"/>
      <c r="N298" s="179"/>
      <c r="O298" s="179"/>
      <c r="P298" s="179"/>
      <c r="Q298" s="179"/>
      <c r="R298" s="179"/>
      <c r="S298" s="179"/>
      <c r="T298" s="180"/>
      <c r="AT298" s="175" t="s">
        <v>184</v>
      </c>
      <c r="AU298" s="175" t="s">
        <v>80</v>
      </c>
      <c r="AV298" s="14" t="s">
        <v>80</v>
      </c>
      <c r="AW298" s="14" t="s">
        <v>25</v>
      </c>
      <c r="AX298" s="14" t="s">
        <v>73</v>
      </c>
      <c r="AY298" s="175" t="s">
        <v>178</v>
      </c>
    </row>
    <row r="299" spans="1:65" s="2" customFormat="1" ht="25.5" customHeight="1">
      <c r="A299" s="29"/>
      <c r="B299" s="153"/>
      <c r="C299" s="154" t="s">
        <v>492</v>
      </c>
      <c r="D299" s="154" t="s">
        <v>180</v>
      </c>
      <c r="E299" s="155" t="s">
        <v>493</v>
      </c>
      <c r="F299" s="226" t="s">
        <v>1800</v>
      </c>
      <c r="G299" s="157" t="s">
        <v>202</v>
      </c>
      <c r="H299" s="158">
        <v>5.4</v>
      </c>
      <c r="I299" s="158"/>
      <c r="J299" s="158"/>
      <c r="K299" s="159"/>
      <c r="L299" s="30"/>
      <c r="M299" s="160" t="s">
        <v>1</v>
      </c>
      <c r="N299" s="161" t="s">
        <v>35</v>
      </c>
      <c r="O299" s="162">
        <v>0.91600000000000004</v>
      </c>
      <c r="P299" s="162">
        <f>O299*H299</f>
        <v>4.9464000000000006</v>
      </c>
      <c r="Q299" s="162">
        <v>1.184E-2</v>
      </c>
      <c r="R299" s="162">
        <f>Q299*H299</f>
        <v>6.3936000000000007E-2</v>
      </c>
      <c r="S299" s="162">
        <v>0</v>
      </c>
      <c r="T299" s="163">
        <f>S299*H299</f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64" t="s">
        <v>256</v>
      </c>
      <c r="AT299" s="164" t="s">
        <v>180</v>
      </c>
      <c r="AU299" s="164" t="s">
        <v>80</v>
      </c>
      <c r="AY299" s="17" t="s">
        <v>178</v>
      </c>
      <c r="BE299" s="165">
        <f>IF(N299="základná",J299,0)</f>
        <v>0</v>
      </c>
      <c r="BF299" s="165">
        <f>IF(N299="znížená",J299,0)</f>
        <v>0</v>
      </c>
      <c r="BG299" s="165">
        <f>IF(N299="zákl. prenesená",J299,0)</f>
        <v>0</v>
      </c>
      <c r="BH299" s="165">
        <f>IF(N299="zníž. prenesená",J299,0)</f>
        <v>0</v>
      </c>
      <c r="BI299" s="165">
        <f>IF(N299="nulová",J299,0)</f>
        <v>0</v>
      </c>
      <c r="BJ299" s="17" t="s">
        <v>80</v>
      </c>
      <c r="BK299" s="166">
        <f>ROUND(I299*H299,3)</f>
        <v>0</v>
      </c>
      <c r="BL299" s="17" t="s">
        <v>256</v>
      </c>
      <c r="BM299" s="164" t="s">
        <v>494</v>
      </c>
    </row>
    <row r="300" spans="1:65" s="14" customFormat="1">
      <c r="B300" s="174"/>
      <c r="D300" s="168" t="s">
        <v>184</v>
      </c>
      <c r="E300" s="175" t="s">
        <v>1</v>
      </c>
      <c r="F300" s="229" t="s">
        <v>495</v>
      </c>
      <c r="H300" s="177">
        <v>5.4</v>
      </c>
      <c r="L300" s="174"/>
      <c r="M300" s="178"/>
      <c r="N300" s="179"/>
      <c r="O300" s="179"/>
      <c r="P300" s="179"/>
      <c r="Q300" s="179"/>
      <c r="R300" s="179"/>
      <c r="S300" s="179"/>
      <c r="T300" s="180"/>
      <c r="AT300" s="175" t="s">
        <v>184</v>
      </c>
      <c r="AU300" s="175" t="s">
        <v>80</v>
      </c>
      <c r="AV300" s="14" t="s">
        <v>80</v>
      </c>
      <c r="AW300" s="14" t="s">
        <v>25</v>
      </c>
      <c r="AX300" s="14" t="s">
        <v>73</v>
      </c>
      <c r="AY300" s="175" t="s">
        <v>178</v>
      </c>
    </row>
    <row r="301" spans="1:65" s="2" customFormat="1" ht="23.25" customHeight="1">
      <c r="A301" s="29"/>
      <c r="B301" s="153"/>
      <c r="C301" s="154" t="s">
        <v>496</v>
      </c>
      <c r="D301" s="154" t="s">
        <v>180</v>
      </c>
      <c r="E301" s="155" t="s">
        <v>497</v>
      </c>
      <c r="F301" s="226" t="s">
        <v>498</v>
      </c>
      <c r="G301" s="157" t="s">
        <v>202</v>
      </c>
      <c r="H301" s="158">
        <v>309.7</v>
      </c>
      <c r="I301" s="158"/>
      <c r="J301" s="158"/>
      <c r="K301" s="159"/>
      <c r="L301" s="30"/>
      <c r="M301" s="160" t="s">
        <v>1</v>
      </c>
      <c r="N301" s="161" t="s">
        <v>35</v>
      </c>
      <c r="O301" s="162">
        <v>0.77</v>
      </c>
      <c r="P301" s="162">
        <f>O301*H301</f>
        <v>238.46899999999999</v>
      </c>
      <c r="Q301" s="162">
        <v>8.1200000000000005E-3</v>
      </c>
      <c r="R301" s="162">
        <f>Q301*H301</f>
        <v>2.514764</v>
      </c>
      <c r="S301" s="162">
        <v>0</v>
      </c>
      <c r="T301" s="163">
        <f>S301*H301</f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64" t="s">
        <v>256</v>
      </c>
      <c r="AT301" s="164" t="s">
        <v>180</v>
      </c>
      <c r="AU301" s="164" t="s">
        <v>80</v>
      </c>
      <c r="AY301" s="17" t="s">
        <v>178</v>
      </c>
      <c r="BE301" s="165">
        <f>IF(N301="základná",J301,0)</f>
        <v>0</v>
      </c>
      <c r="BF301" s="165">
        <f>IF(N301="znížená",J301,0)</f>
        <v>0</v>
      </c>
      <c r="BG301" s="165">
        <f>IF(N301="zákl. prenesená",J301,0)</f>
        <v>0</v>
      </c>
      <c r="BH301" s="165">
        <f>IF(N301="zníž. prenesená",J301,0)</f>
        <v>0</v>
      </c>
      <c r="BI301" s="165">
        <f>IF(N301="nulová",J301,0)</f>
        <v>0</v>
      </c>
      <c r="BJ301" s="17" t="s">
        <v>80</v>
      </c>
      <c r="BK301" s="166">
        <f>ROUND(I301*H301,3)</f>
        <v>0</v>
      </c>
      <c r="BL301" s="17" t="s">
        <v>256</v>
      </c>
      <c r="BM301" s="164" t="s">
        <v>499</v>
      </c>
    </row>
    <row r="302" spans="1:65" s="14" customFormat="1">
      <c r="B302" s="174"/>
      <c r="D302" s="168" t="s">
        <v>184</v>
      </c>
      <c r="E302" s="175" t="s">
        <v>1</v>
      </c>
      <c r="F302" s="229" t="s">
        <v>500</v>
      </c>
      <c r="H302" s="177">
        <v>309.7</v>
      </c>
      <c r="L302" s="174"/>
      <c r="M302" s="178"/>
      <c r="N302" s="179"/>
      <c r="O302" s="179"/>
      <c r="P302" s="179"/>
      <c r="Q302" s="179"/>
      <c r="R302" s="179"/>
      <c r="S302" s="179"/>
      <c r="T302" s="180"/>
      <c r="AT302" s="175" t="s">
        <v>184</v>
      </c>
      <c r="AU302" s="175" t="s">
        <v>80</v>
      </c>
      <c r="AV302" s="14" t="s">
        <v>80</v>
      </c>
      <c r="AW302" s="14" t="s">
        <v>25</v>
      </c>
      <c r="AX302" s="14" t="s">
        <v>73</v>
      </c>
      <c r="AY302" s="175" t="s">
        <v>178</v>
      </c>
    </row>
    <row r="303" spans="1:65" s="2" customFormat="1" ht="24" customHeight="1">
      <c r="A303" s="29"/>
      <c r="B303" s="153"/>
      <c r="C303" s="154" t="s">
        <v>501</v>
      </c>
      <c r="D303" s="154" t="s">
        <v>180</v>
      </c>
      <c r="E303" s="155" t="s">
        <v>502</v>
      </c>
      <c r="F303" s="226" t="s">
        <v>503</v>
      </c>
      <c r="G303" s="157" t="s">
        <v>484</v>
      </c>
      <c r="H303" s="158">
        <v>1.2</v>
      </c>
      <c r="I303" s="158"/>
      <c r="J303" s="158"/>
      <c r="K303" s="159"/>
      <c r="L303" s="30"/>
      <c r="M303" s="160" t="s">
        <v>1</v>
      </c>
      <c r="N303" s="161" t="s">
        <v>35</v>
      </c>
      <c r="O303" s="162">
        <v>0</v>
      </c>
      <c r="P303" s="162">
        <f>O303*H303</f>
        <v>0</v>
      </c>
      <c r="Q303" s="162">
        <v>0</v>
      </c>
      <c r="R303" s="162">
        <f>Q303*H303</f>
        <v>0</v>
      </c>
      <c r="S303" s="162">
        <v>0</v>
      </c>
      <c r="T303" s="163">
        <f>S303*H303</f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64" t="s">
        <v>256</v>
      </c>
      <c r="AT303" s="164" t="s">
        <v>180</v>
      </c>
      <c r="AU303" s="164" t="s">
        <v>80</v>
      </c>
      <c r="AY303" s="17" t="s">
        <v>178</v>
      </c>
      <c r="BE303" s="165">
        <f>IF(N303="základná",J303,0)</f>
        <v>0</v>
      </c>
      <c r="BF303" s="165">
        <f>IF(N303="znížená",J303,0)</f>
        <v>0</v>
      </c>
      <c r="BG303" s="165">
        <f>IF(N303="zákl. prenesená",J303,0)</f>
        <v>0</v>
      </c>
      <c r="BH303" s="165">
        <f>IF(N303="zníž. prenesená",J303,0)</f>
        <v>0</v>
      </c>
      <c r="BI303" s="165">
        <f>IF(N303="nulová",J303,0)</f>
        <v>0</v>
      </c>
      <c r="BJ303" s="17" t="s">
        <v>80</v>
      </c>
      <c r="BK303" s="166">
        <f>ROUND(I303*H303,3)</f>
        <v>0</v>
      </c>
      <c r="BL303" s="17" t="s">
        <v>256</v>
      </c>
      <c r="BM303" s="164" t="s">
        <v>504</v>
      </c>
    </row>
    <row r="304" spans="1:65" s="12" customFormat="1" ht="22.9" customHeight="1">
      <c r="B304" s="141"/>
      <c r="D304" s="142" t="s">
        <v>68</v>
      </c>
      <c r="E304" s="151" t="s">
        <v>505</v>
      </c>
      <c r="F304" s="231" t="s">
        <v>506</v>
      </c>
      <c r="J304" s="152"/>
      <c r="L304" s="141"/>
      <c r="M304" s="145"/>
      <c r="N304" s="146"/>
      <c r="O304" s="146"/>
      <c r="P304" s="147">
        <f>SUM(P305:P322)</f>
        <v>68.523479999999992</v>
      </c>
      <c r="Q304" s="146"/>
      <c r="R304" s="147">
        <f>SUM(R305:R322)</f>
        <v>0.20810000000000006</v>
      </c>
      <c r="S304" s="146"/>
      <c r="T304" s="148">
        <f>SUM(T305:T322)</f>
        <v>0</v>
      </c>
      <c r="AR304" s="142" t="s">
        <v>80</v>
      </c>
      <c r="AT304" s="149" t="s">
        <v>68</v>
      </c>
      <c r="AU304" s="149" t="s">
        <v>73</v>
      </c>
      <c r="AY304" s="142" t="s">
        <v>178</v>
      </c>
      <c r="BK304" s="150">
        <f>SUM(BK305:BK322)</f>
        <v>0</v>
      </c>
    </row>
    <row r="305" spans="1:65" s="2" customFormat="1" ht="34.5" customHeight="1">
      <c r="A305" s="29"/>
      <c r="B305" s="153"/>
      <c r="C305" s="154" t="s">
        <v>507</v>
      </c>
      <c r="D305" s="154" t="s">
        <v>180</v>
      </c>
      <c r="E305" s="155" t="s">
        <v>508</v>
      </c>
      <c r="F305" s="226" t="s">
        <v>1803</v>
      </c>
      <c r="G305" s="157" t="s">
        <v>192</v>
      </c>
      <c r="H305" s="158">
        <v>8</v>
      </c>
      <c r="I305" s="158"/>
      <c r="J305" s="158"/>
      <c r="K305" s="159"/>
      <c r="L305" s="30"/>
      <c r="M305" s="160" t="s">
        <v>1</v>
      </c>
      <c r="N305" s="161" t="s">
        <v>35</v>
      </c>
      <c r="O305" s="162">
        <v>1.2250000000000001</v>
      </c>
      <c r="P305" s="162">
        <f>O305*H305</f>
        <v>9.8000000000000007</v>
      </c>
      <c r="Q305" s="162">
        <v>0</v>
      </c>
      <c r="R305" s="162">
        <f>Q305*H305</f>
        <v>0</v>
      </c>
      <c r="S305" s="162">
        <v>0</v>
      </c>
      <c r="T305" s="163">
        <f>S305*H305</f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64" t="s">
        <v>256</v>
      </c>
      <c r="AT305" s="164" t="s">
        <v>180</v>
      </c>
      <c r="AU305" s="164" t="s">
        <v>80</v>
      </c>
      <c r="AY305" s="17" t="s">
        <v>178</v>
      </c>
      <c r="BE305" s="165">
        <f>IF(N305="základná",J305,0)</f>
        <v>0</v>
      </c>
      <c r="BF305" s="165">
        <f>IF(N305="znížená",J305,0)</f>
        <v>0</v>
      </c>
      <c r="BG305" s="165">
        <f>IF(N305="zákl. prenesená",J305,0)</f>
        <v>0</v>
      </c>
      <c r="BH305" s="165">
        <f>IF(N305="zníž. prenesená",J305,0)</f>
        <v>0</v>
      </c>
      <c r="BI305" s="165">
        <f>IF(N305="nulová",J305,0)</f>
        <v>0</v>
      </c>
      <c r="BJ305" s="17" t="s">
        <v>80</v>
      </c>
      <c r="BK305" s="166">
        <f>ROUND(I305*H305,3)</f>
        <v>0</v>
      </c>
      <c r="BL305" s="17" t="s">
        <v>256</v>
      </c>
      <c r="BM305" s="164" t="s">
        <v>509</v>
      </c>
    </row>
    <row r="306" spans="1:65" s="14" customFormat="1">
      <c r="B306" s="174"/>
      <c r="D306" s="168" t="s">
        <v>184</v>
      </c>
      <c r="E306" s="175" t="s">
        <v>1</v>
      </c>
      <c r="F306" s="229" t="s">
        <v>510</v>
      </c>
      <c r="H306" s="177">
        <v>8</v>
      </c>
      <c r="L306" s="174"/>
      <c r="M306" s="178"/>
      <c r="N306" s="179"/>
      <c r="O306" s="179"/>
      <c r="P306" s="179"/>
      <c r="Q306" s="179"/>
      <c r="R306" s="179"/>
      <c r="S306" s="179"/>
      <c r="T306" s="180"/>
      <c r="AT306" s="175" t="s">
        <v>184</v>
      </c>
      <c r="AU306" s="175" t="s">
        <v>80</v>
      </c>
      <c r="AV306" s="14" t="s">
        <v>80</v>
      </c>
      <c r="AW306" s="14" t="s">
        <v>25</v>
      </c>
      <c r="AX306" s="14" t="s">
        <v>69</v>
      </c>
      <c r="AY306" s="175" t="s">
        <v>178</v>
      </c>
    </row>
    <row r="307" spans="1:65" s="15" customFormat="1">
      <c r="B307" s="181"/>
      <c r="D307" s="168" t="s">
        <v>184</v>
      </c>
      <c r="E307" s="182" t="s">
        <v>1</v>
      </c>
      <c r="F307" s="230" t="s">
        <v>190</v>
      </c>
      <c r="H307" s="184">
        <v>8</v>
      </c>
      <c r="L307" s="181"/>
      <c r="M307" s="185"/>
      <c r="N307" s="186"/>
      <c r="O307" s="186"/>
      <c r="P307" s="186"/>
      <c r="Q307" s="186"/>
      <c r="R307" s="186"/>
      <c r="S307" s="186"/>
      <c r="T307" s="187"/>
      <c r="AT307" s="182" t="s">
        <v>184</v>
      </c>
      <c r="AU307" s="182" t="s">
        <v>80</v>
      </c>
      <c r="AV307" s="15" t="s">
        <v>87</v>
      </c>
      <c r="AW307" s="15" t="s">
        <v>25</v>
      </c>
      <c r="AX307" s="15" t="s">
        <v>73</v>
      </c>
      <c r="AY307" s="182" t="s">
        <v>178</v>
      </c>
    </row>
    <row r="308" spans="1:65" s="2" customFormat="1" ht="45" customHeight="1">
      <c r="A308" s="29"/>
      <c r="B308" s="153"/>
      <c r="C308" s="188" t="s">
        <v>511</v>
      </c>
      <c r="D308" s="188" t="s">
        <v>286</v>
      </c>
      <c r="E308" s="189" t="s">
        <v>512</v>
      </c>
      <c r="F308" s="225" t="s">
        <v>1804</v>
      </c>
      <c r="G308" s="191" t="s">
        <v>192</v>
      </c>
      <c r="H308" s="192">
        <v>8</v>
      </c>
      <c r="I308" s="192"/>
      <c r="J308" s="192"/>
      <c r="K308" s="193"/>
      <c r="L308" s="194"/>
      <c r="M308" s="195" t="s">
        <v>1</v>
      </c>
      <c r="N308" s="196" t="s">
        <v>35</v>
      </c>
      <c r="O308" s="162">
        <v>0</v>
      </c>
      <c r="P308" s="162">
        <f>O308*H308</f>
        <v>0</v>
      </c>
      <c r="Q308" s="162">
        <v>2.5000000000000001E-2</v>
      </c>
      <c r="R308" s="162">
        <f>Q308*H308</f>
        <v>0.2</v>
      </c>
      <c r="S308" s="162">
        <v>0</v>
      </c>
      <c r="T308" s="163">
        <f>S308*H308</f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64" t="s">
        <v>337</v>
      </c>
      <c r="AT308" s="164" t="s">
        <v>286</v>
      </c>
      <c r="AU308" s="164" t="s">
        <v>80</v>
      </c>
      <c r="AY308" s="17" t="s">
        <v>178</v>
      </c>
      <c r="BE308" s="165">
        <f>IF(N308="základná",J308,0)</f>
        <v>0</v>
      </c>
      <c r="BF308" s="165">
        <f>IF(N308="znížená",J308,0)</f>
        <v>0</v>
      </c>
      <c r="BG308" s="165">
        <f>IF(N308="zákl. prenesená",J308,0)</f>
        <v>0</v>
      </c>
      <c r="BH308" s="165">
        <f>IF(N308="zníž. prenesená",J308,0)</f>
        <v>0</v>
      </c>
      <c r="BI308" s="165">
        <f>IF(N308="nulová",J308,0)</f>
        <v>0</v>
      </c>
      <c r="BJ308" s="17" t="s">
        <v>80</v>
      </c>
      <c r="BK308" s="166">
        <f>ROUND(I308*H308,3)</f>
        <v>0</v>
      </c>
      <c r="BL308" s="17" t="s">
        <v>256</v>
      </c>
      <c r="BM308" s="164" t="s">
        <v>513</v>
      </c>
    </row>
    <row r="309" spans="1:65" s="14" customFormat="1">
      <c r="B309" s="174"/>
      <c r="D309" s="168" t="s">
        <v>184</v>
      </c>
      <c r="E309" s="175" t="s">
        <v>1</v>
      </c>
      <c r="F309" s="229" t="s">
        <v>514</v>
      </c>
      <c r="H309" s="177">
        <v>8</v>
      </c>
      <c r="L309" s="174"/>
      <c r="M309" s="178"/>
      <c r="N309" s="179"/>
      <c r="O309" s="179"/>
      <c r="P309" s="179"/>
      <c r="Q309" s="179"/>
      <c r="R309" s="179"/>
      <c r="S309" s="179"/>
      <c r="T309" s="180"/>
      <c r="AT309" s="175" t="s">
        <v>184</v>
      </c>
      <c r="AU309" s="175" t="s">
        <v>80</v>
      </c>
      <c r="AV309" s="14" t="s">
        <v>80</v>
      </c>
      <c r="AW309" s="14" t="s">
        <v>25</v>
      </c>
      <c r="AX309" s="14" t="s">
        <v>73</v>
      </c>
      <c r="AY309" s="175" t="s">
        <v>178</v>
      </c>
    </row>
    <row r="310" spans="1:65" s="2" customFormat="1" ht="36" customHeight="1">
      <c r="A310" s="29"/>
      <c r="B310" s="153"/>
      <c r="C310" s="154" t="s">
        <v>515</v>
      </c>
      <c r="D310" s="154" t="s">
        <v>180</v>
      </c>
      <c r="E310" s="155" t="s">
        <v>516</v>
      </c>
      <c r="F310" s="156" t="s">
        <v>517</v>
      </c>
      <c r="G310" s="157" t="s">
        <v>192</v>
      </c>
      <c r="H310" s="158">
        <v>2</v>
      </c>
      <c r="I310" s="158"/>
      <c r="J310" s="158"/>
      <c r="K310" s="159"/>
      <c r="L310" s="30"/>
      <c r="M310" s="160" t="s">
        <v>1</v>
      </c>
      <c r="N310" s="161" t="s">
        <v>35</v>
      </c>
      <c r="O310" s="162">
        <v>3.0437599999999998</v>
      </c>
      <c r="P310" s="162">
        <f t="shared" ref="P310:P318" si="0">O310*H310</f>
        <v>6.0875199999999996</v>
      </c>
      <c r="Q310" s="162">
        <v>4.4999999999999999E-4</v>
      </c>
      <c r="R310" s="162">
        <f t="shared" ref="R310:R318" si="1">Q310*H310</f>
        <v>8.9999999999999998E-4</v>
      </c>
      <c r="S310" s="162">
        <v>0</v>
      </c>
      <c r="T310" s="163">
        <f t="shared" ref="T310:T318" si="2">S310*H310</f>
        <v>0</v>
      </c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R310" s="164" t="s">
        <v>256</v>
      </c>
      <c r="AT310" s="164" t="s">
        <v>180</v>
      </c>
      <c r="AU310" s="164" t="s">
        <v>80</v>
      </c>
      <c r="AY310" s="17" t="s">
        <v>178</v>
      </c>
      <c r="BE310" s="165">
        <f t="shared" ref="BE310:BE318" si="3">IF(N310="základná",J310,0)</f>
        <v>0</v>
      </c>
      <c r="BF310" s="165">
        <f t="shared" ref="BF310:BF318" si="4">IF(N310="znížená",J310,0)</f>
        <v>0</v>
      </c>
      <c r="BG310" s="165">
        <f t="shared" ref="BG310:BG318" si="5">IF(N310="zákl. prenesená",J310,0)</f>
        <v>0</v>
      </c>
      <c r="BH310" s="165">
        <f t="shared" ref="BH310:BH318" si="6">IF(N310="zníž. prenesená",J310,0)</f>
        <v>0</v>
      </c>
      <c r="BI310" s="165">
        <f t="shared" ref="BI310:BI318" si="7">IF(N310="nulová",J310,0)</f>
        <v>0</v>
      </c>
      <c r="BJ310" s="17" t="s">
        <v>80</v>
      </c>
      <c r="BK310" s="166">
        <f t="shared" ref="BK310:BK318" si="8">ROUND(I310*H310,3)</f>
        <v>0</v>
      </c>
      <c r="BL310" s="17" t="s">
        <v>256</v>
      </c>
      <c r="BM310" s="164" t="s">
        <v>518</v>
      </c>
    </row>
    <row r="311" spans="1:65" s="2" customFormat="1" ht="36" customHeight="1">
      <c r="A311" s="29"/>
      <c r="B311" s="153"/>
      <c r="C311" s="154" t="s">
        <v>519</v>
      </c>
      <c r="D311" s="154" t="s">
        <v>180</v>
      </c>
      <c r="E311" s="155" t="s">
        <v>520</v>
      </c>
      <c r="F311" s="156" t="s">
        <v>521</v>
      </c>
      <c r="G311" s="157" t="s">
        <v>192</v>
      </c>
      <c r="H311" s="158">
        <v>5</v>
      </c>
      <c r="I311" s="158"/>
      <c r="J311" s="158"/>
      <c r="K311" s="159"/>
      <c r="L311" s="30"/>
      <c r="M311" s="160" t="s">
        <v>1</v>
      </c>
      <c r="N311" s="161" t="s">
        <v>35</v>
      </c>
      <c r="O311" s="162">
        <v>3.0437599999999998</v>
      </c>
      <c r="P311" s="162">
        <f t="shared" si="0"/>
        <v>15.218799999999998</v>
      </c>
      <c r="Q311" s="162">
        <v>4.4999999999999999E-4</v>
      </c>
      <c r="R311" s="162">
        <f t="shared" si="1"/>
        <v>2.2499999999999998E-3</v>
      </c>
      <c r="S311" s="162">
        <v>0</v>
      </c>
      <c r="T311" s="163">
        <f t="shared" si="2"/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64" t="s">
        <v>256</v>
      </c>
      <c r="AT311" s="164" t="s">
        <v>180</v>
      </c>
      <c r="AU311" s="164" t="s">
        <v>80</v>
      </c>
      <c r="AY311" s="17" t="s">
        <v>178</v>
      </c>
      <c r="BE311" s="165">
        <f t="shared" si="3"/>
        <v>0</v>
      </c>
      <c r="BF311" s="165">
        <f t="shared" si="4"/>
        <v>0</v>
      </c>
      <c r="BG311" s="165">
        <f t="shared" si="5"/>
        <v>0</v>
      </c>
      <c r="BH311" s="165">
        <f t="shared" si="6"/>
        <v>0</v>
      </c>
      <c r="BI311" s="165">
        <f t="shared" si="7"/>
        <v>0</v>
      </c>
      <c r="BJ311" s="17" t="s">
        <v>80</v>
      </c>
      <c r="BK311" s="166">
        <f t="shared" si="8"/>
        <v>0</v>
      </c>
      <c r="BL311" s="17" t="s">
        <v>256</v>
      </c>
      <c r="BM311" s="164" t="s">
        <v>522</v>
      </c>
    </row>
    <row r="312" spans="1:65" s="2" customFormat="1" ht="49.5" customHeight="1">
      <c r="A312" s="29"/>
      <c r="B312" s="153"/>
      <c r="C312" s="154" t="s">
        <v>523</v>
      </c>
      <c r="D312" s="154" t="s">
        <v>180</v>
      </c>
      <c r="E312" s="155" t="s">
        <v>524</v>
      </c>
      <c r="F312" s="156" t="s">
        <v>525</v>
      </c>
      <c r="G312" s="157" t="s">
        <v>192</v>
      </c>
      <c r="H312" s="158">
        <v>2</v>
      </c>
      <c r="I312" s="158"/>
      <c r="J312" s="158"/>
      <c r="K312" s="159"/>
      <c r="L312" s="30"/>
      <c r="M312" s="160" t="s">
        <v>1</v>
      </c>
      <c r="N312" s="161" t="s">
        <v>35</v>
      </c>
      <c r="O312" s="162">
        <v>3.0437599999999998</v>
      </c>
      <c r="P312" s="162">
        <f t="shared" si="0"/>
        <v>6.0875199999999996</v>
      </c>
      <c r="Q312" s="162">
        <v>4.4999999999999999E-4</v>
      </c>
      <c r="R312" s="162">
        <f t="shared" si="1"/>
        <v>8.9999999999999998E-4</v>
      </c>
      <c r="S312" s="162">
        <v>0</v>
      </c>
      <c r="T312" s="163">
        <f t="shared" si="2"/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64" t="s">
        <v>256</v>
      </c>
      <c r="AT312" s="164" t="s">
        <v>180</v>
      </c>
      <c r="AU312" s="164" t="s">
        <v>80</v>
      </c>
      <c r="AY312" s="17" t="s">
        <v>178</v>
      </c>
      <c r="BE312" s="165">
        <f t="shared" si="3"/>
        <v>0</v>
      </c>
      <c r="BF312" s="165">
        <f t="shared" si="4"/>
        <v>0</v>
      </c>
      <c r="BG312" s="165">
        <f t="shared" si="5"/>
        <v>0</v>
      </c>
      <c r="BH312" s="165">
        <f t="shared" si="6"/>
        <v>0</v>
      </c>
      <c r="BI312" s="165">
        <f t="shared" si="7"/>
        <v>0</v>
      </c>
      <c r="BJ312" s="17" t="s">
        <v>80</v>
      </c>
      <c r="BK312" s="166">
        <f t="shared" si="8"/>
        <v>0</v>
      </c>
      <c r="BL312" s="17" t="s">
        <v>256</v>
      </c>
      <c r="BM312" s="164" t="s">
        <v>526</v>
      </c>
    </row>
    <row r="313" spans="1:65" s="2" customFormat="1" ht="36" customHeight="1">
      <c r="A313" s="29"/>
      <c r="B313" s="153"/>
      <c r="C313" s="154" t="s">
        <v>527</v>
      </c>
      <c r="D313" s="154" t="s">
        <v>180</v>
      </c>
      <c r="E313" s="155" t="s">
        <v>528</v>
      </c>
      <c r="F313" s="156" t="s">
        <v>529</v>
      </c>
      <c r="G313" s="157" t="s">
        <v>192</v>
      </c>
      <c r="H313" s="158">
        <v>2</v>
      </c>
      <c r="I313" s="158"/>
      <c r="J313" s="158"/>
      <c r="K313" s="159"/>
      <c r="L313" s="30"/>
      <c r="M313" s="160" t="s">
        <v>1</v>
      </c>
      <c r="N313" s="161" t="s">
        <v>35</v>
      </c>
      <c r="O313" s="162">
        <v>3.0437599999999998</v>
      </c>
      <c r="P313" s="162">
        <f t="shared" si="0"/>
        <v>6.0875199999999996</v>
      </c>
      <c r="Q313" s="162">
        <v>4.4999999999999999E-4</v>
      </c>
      <c r="R313" s="162">
        <f t="shared" si="1"/>
        <v>8.9999999999999998E-4</v>
      </c>
      <c r="S313" s="162">
        <v>0</v>
      </c>
      <c r="T313" s="163">
        <f t="shared" si="2"/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64" t="s">
        <v>256</v>
      </c>
      <c r="AT313" s="164" t="s">
        <v>180</v>
      </c>
      <c r="AU313" s="164" t="s">
        <v>80</v>
      </c>
      <c r="AY313" s="17" t="s">
        <v>178</v>
      </c>
      <c r="BE313" s="165">
        <f t="shared" si="3"/>
        <v>0</v>
      </c>
      <c r="BF313" s="165">
        <f t="shared" si="4"/>
        <v>0</v>
      </c>
      <c r="BG313" s="165">
        <f t="shared" si="5"/>
        <v>0</v>
      </c>
      <c r="BH313" s="165">
        <f t="shared" si="6"/>
        <v>0</v>
      </c>
      <c r="BI313" s="165">
        <f t="shared" si="7"/>
        <v>0</v>
      </c>
      <c r="BJ313" s="17" t="s">
        <v>80</v>
      </c>
      <c r="BK313" s="166">
        <f t="shared" si="8"/>
        <v>0</v>
      </c>
      <c r="BL313" s="17" t="s">
        <v>256</v>
      </c>
      <c r="BM313" s="164" t="s">
        <v>530</v>
      </c>
    </row>
    <row r="314" spans="1:65" s="2" customFormat="1" ht="36" customHeight="1">
      <c r="A314" s="29"/>
      <c r="B314" s="153"/>
      <c r="C314" s="154" t="s">
        <v>531</v>
      </c>
      <c r="D314" s="154" t="s">
        <v>180</v>
      </c>
      <c r="E314" s="155" t="s">
        <v>532</v>
      </c>
      <c r="F314" s="156" t="s">
        <v>533</v>
      </c>
      <c r="G314" s="157" t="s">
        <v>192</v>
      </c>
      <c r="H314" s="158">
        <v>3</v>
      </c>
      <c r="I314" s="158"/>
      <c r="J314" s="158"/>
      <c r="K314" s="159"/>
      <c r="L314" s="30"/>
      <c r="M314" s="160" t="s">
        <v>1</v>
      </c>
      <c r="N314" s="161" t="s">
        <v>35</v>
      </c>
      <c r="O314" s="162">
        <v>3.0437599999999998</v>
      </c>
      <c r="P314" s="162">
        <f t="shared" si="0"/>
        <v>9.1312800000000003</v>
      </c>
      <c r="Q314" s="162">
        <v>4.4999999999999999E-4</v>
      </c>
      <c r="R314" s="162">
        <f t="shared" si="1"/>
        <v>1.3500000000000001E-3</v>
      </c>
      <c r="S314" s="162">
        <v>0</v>
      </c>
      <c r="T314" s="163">
        <f t="shared" si="2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64" t="s">
        <v>256</v>
      </c>
      <c r="AT314" s="164" t="s">
        <v>180</v>
      </c>
      <c r="AU314" s="164" t="s">
        <v>80</v>
      </c>
      <c r="AY314" s="17" t="s">
        <v>178</v>
      </c>
      <c r="BE314" s="165">
        <f t="shared" si="3"/>
        <v>0</v>
      </c>
      <c r="BF314" s="165">
        <f t="shared" si="4"/>
        <v>0</v>
      </c>
      <c r="BG314" s="165">
        <f t="shared" si="5"/>
        <v>0</v>
      </c>
      <c r="BH314" s="165">
        <f t="shared" si="6"/>
        <v>0</v>
      </c>
      <c r="BI314" s="165">
        <f t="shared" si="7"/>
        <v>0</v>
      </c>
      <c r="BJ314" s="17" t="s">
        <v>80</v>
      </c>
      <c r="BK314" s="166">
        <f t="shared" si="8"/>
        <v>0</v>
      </c>
      <c r="BL314" s="17" t="s">
        <v>256</v>
      </c>
      <c r="BM314" s="164" t="s">
        <v>534</v>
      </c>
    </row>
    <row r="315" spans="1:65" s="2" customFormat="1" ht="36" customHeight="1">
      <c r="A315" s="29"/>
      <c r="B315" s="153"/>
      <c r="C315" s="154" t="s">
        <v>535</v>
      </c>
      <c r="D315" s="154" t="s">
        <v>180</v>
      </c>
      <c r="E315" s="155" t="s">
        <v>536</v>
      </c>
      <c r="F315" s="156" t="s">
        <v>537</v>
      </c>
      <c r="G315" s="157" t="s">
        <v>192</v>
      </c>
      <c r="H315" s="158">
        <v>1</v>
      </c>
      <c r="I315" s="158"/>
      <c r="J315" s="158"/>
      <c r="K315" s="159"/>
      <c r="L315" s="30"/>
      <c r="M315" s="160" t="s">
        <v>1</v>
      </c>
      <c r="N315" s="161" t="s">
        <v>35</v>
      </c>
      <c r="O315" s="162">
        <v>3.0437599999999998</v>
      </c>
      <c r="P315" s="162">
        <f t="shared" si="0"/>
        <v>3.0437599999999998</v>
      </c>
      <c r="Q315" s="162">
        <v>4.4999999999999999E-4</v>
      </c>
      <c r="R315" s="162">
        <f t="shared" si="1"/>
        <v>4.4999999999999999E-4</v>
      </c>
      <c r="S315" s="162">
        <v>0</v>
      </c>
      <c r="T315" s="163">
        <f t="shared" si="2"/>
        <v>0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R315" s="164" t="s">
        <v>256</v>
      </c>
      <c r="AT315" s="164" t="s">
        <v>180</v>
      </c>
      <c r="AU315" s="164" t="s">
        <v>80</v>
      </c>
      <c r="AY315" s="17" t="s">
        <v>178</v>
      </c>
      <c r="BE315" s="165">
        <f t="shared" si="3"/>
        <v>0</v>
      </c>
      <c r="BF315" s="165">
        <f t="shared" si="4"/>
        <v>0</v>
      </c>
      <c r="BG315" s="165">
        <f t="shared" si="5"/>
        <v>0</v>
      </c>
      <c r="BH315" s="165">
        <f t="shared" si="6"/>
        <v>0</v>
      </c>
      <c r="BI315" s="165">
        <f t="shared" si="7"/>
        <v>0</v>
      </c>
      <c r="BJ315" s="17" t="s">
        <v>80</v>
      </c>
      <c r="BK315" s="166">
        <f t="shared" si="8"/>
        <v>0</v>
      </c>
      <c r="BL315" s="17" t="s">
        <v>256</v>
      </c>
      <c r="BM315" s="164" t="s">
        <v>538</v>
      </c>
    </row>
    <row r="316" spans="1:65" s="2" customFormat="1" ht="36" customHeight="1">
      <c r="A316" s="29"/>
      <c r="B316" s="153"/>
      <c r="C316" s="154" t="s">
        <v>539</v>
      </c>
      <c r="D316" s="154" t="s">
        <v>180</v>
      </c>
      <c r="E316" s="155" t="s">
        <v>540</v>
      </c>
      <c r="F316" s="156" t="s">
        <v>541</v>
      </c>
      <c r="G316" s="157" t="s">
        <v>192</v>
      </c>
      <c r="H316" s="158">
        <v>2</v>
      </c>
      <c r="I316" s="158"/>
      <c r="J316" s="158"/>
      <c r="K316" s="159"/>
      <c r="L316" s="30"/>
      <c r="M316" s="160" t="s">
        <v>1</v>
      </c>
      <c r="N316" s="161" t="s">
        <v>35</v>
      </c>
      <c r="O316" s="162">
        <v>3.0437599999999998</v>
      </c>
      <c r="P316" s="162">
        <f t="shared" si="0"/>
        <v>6.0875199999999996</v>
      </c>
      <c r="Q316" s="162">
        <v>4.4999999999999999E-4</v>
      </c>
      <c r="R316" s="162">
        <f t="shared" si="1"/>
        <v>8.9999999999999998E-4</v>
      </c>
      <c r="S316" s="162">
        <v>0</v>
      </c>
      <c r="T316" s="163">
        <f t="shared" si="2"/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64" t="s">
        <v>256</v>
      </c>
      <c r="AT316" s="164" t="s">
        <v>180</v>
      </c>
      <c r="AU316" s="164" t="s">
        <v>80</v>
      </c>
      <c r="AY316" s="17" t="s">
        <v>178</v>
      </c>
      <c r="BE316" s="165">
        <f t="shared" si="3"/>
        <v>0</v>
      </c>
      <c r="BF316" s="165">
        <f t="shared" si="4"/>
        <v>0</v>
      </c>
      <c r="BG316" s="165">
        <f t="shared" si="5"/>
        <v>0</v>
      </c>
      <c r="BH316" s="165">
        <f t="shared" si="6"/>
        <v>0</v>
      </c>
      <c r="BI316" s="165">
        <f t="shared" si="7"/>
        <v>0</v>
      </c>
      <c r="BJ316" s="17" t="s">
        <v>80</v>
      </c>
      <c r="BK316" s="166">
        <f t="shared" si="8"/>
        <v>0</v>
      </c>
      <c r="BL316" s="17" t="s">
        <v>256</v>
      </c>
      <c r="BM316" s="164" t="s">
        <v>542</v>
      </c>
    </row>
    <row r="317" spans="1:65" s="2" customFormat="1" ht="36" customHeight="1">
      <c r="A317" s="29"/>
      <c r="B317" s="153"/>
      <c r="C317" s="154" t="s">
        <v>543</v>
      </c>
      <c r="D317" s="154" t="s">
        <v>180</v>
      </c>
      <c r="E317" s="155" t="s">
        <v>544</v>
      </c>
      <c r="F317" s="156" t="s">
        <v>545</v>
      </c>
      <c r="G317" s="157" t="s">
        <v>192</v>
      </c>
      <c r="H317" s="158">
        <v>1</v>
      </c>
      <c r="I317" s="158"/>
      <c r="J317" s="158"/>
      <c r="K317" s="159"/>
      <c r="L317" s="30"/>
      <c r="M317" s="160" t="s">
        <v>1</v>
      </c>
      <c r="N317" s="161" t="s">
        <v>35</v>
      </c>
      <c r="O317" s="162">
        <v>3.0437599999999998</v>
      </c>
      <c r="P317" s="162">
        <f t="shared" si="0"/>
        <v>3.0437599999999998</v>
      </c>
      <c r="Q317" s="162">
        <v>4.4999999999999999E-4</v>
      </c>
      <c r="R317" s="162">
        <f t="shared" si="1"/>
        <v>4.4999999999999999E-4</v>
      </c>
      <c r="S317" s="162">
        <v>0</v>
      </c>
      <c r="T317" s="163">
        <f t="shared" si="2"/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64" t="s">
        <v>256</v>
      </c>
      <c r="AT317" s="164" t="s">
        <v>180</v>
      </c>
      <c r="AU317" s="164" t="s">
        <v>80</v>
      </c>
      <c r="AY317" s="17" t="s">
        <v>178</v>
      </c>
      <c r="BE317" s="165">
        <f t="shared" si="3"/>
        <v>0</v>
      </c>
      <c r="BF317" s="165">
        <f t="shared" si="4"/>
        <v>0</v>
      </c>
      <c r="BG317" s="165">
        <f t="shared" si="5"/>
        <v>0</v>
      </c>
      <c r="BH317" s="165">
        <f t="shared" si="6"/>
        <v>0</v>
      </c>
      <c r="BI317" s="165">
        <f t="shared" si="7"/>
        <v>0</v>
      </c>
      <c r="BJ317" s="17" t="s">
        <v>80</v>
      </c>
      <c r="BK317" s="166">
        <f t="shared" si="8"/>
        <v>0</v>
      </c>
      <c r="BL317" s="17" t="s">
        <v>256</v>
      </c>
      <c r="BM317" s="164" t="s">
        <v>546</v>
      </c>
    </row>
    <row r="318" spans="1:65" s="2" customFormat="1" ht="16.5" customHeight="1">
      <c r="A318" s="29"/>
      <c r="B318" s="153"/>
      <c r="C318" s="154" t="s">
        <v>547</v>
      </c>
      <c r="D318" s="154" t="s">
        <v>180</v>
      </c>
      <c r="E318" s="155" t="s">
        <v>548</v>
      </c>
      <c r="F318" s="156" t="s">
        <v>549</v>
      </c>
      <c r="G318" s="157" t="s">
        <v>192</v>
      </c>
      <c r="H318" s="158">
        <v>1</v>
      </c>
      <c r="I318" s="158"/>
      <c r="J318" s="158"/>
      <c r="K318" s="159"/>
      <c r="L318" s="30"/>
      <c r="M318" s="160" t="s">
        <v>1</v>
      </c>
      <c r="N318" s="161" t="s">
        <v>35</v>
      </c>
      <c r="O318" s="162">
        <v>0.32500000000000001</v>
      </c>
      <c r="P318" s="162">
        <f t="shared" si="0"/>
        <v>0.32500000000000001</v>
      </c>
      <c r="Q318" s="162">
        <v>0</v>
      </c>
      <c r="R318" s="162">
        <f t="shared" si="1"/>
        <v>0</v>
      </c>
      <c r="S318" s="162">
        <v>0</v>
      </c>
      <c r="T318" s="163">
        <f t="shared" si="2"/>
        <v>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R318" s="164" t="s">
        <v>256</v>
      </c>
      <c r="AT318" s="164" t="s">
        <v>180</v>
      </c>
      <c r="AU318" s="164" t="s">
        <v>80</v>
      </c>
      <c r="AY318" s="17" t="s">
        <v>178</v>
      </c>
      <c r="BE318" s="165">
        <f t="shared" si="3"/>
        <v>0</v>
      </c>
      <c r="BF318" s="165">
        <f t="shared" si="4"/>
        <v>0</v>
      </c>
      <c r="BG318" s="165">
        <f t="shared" si="5"/>
        <v>0</v>
      </c>
      <c r="BH318" s="165">
        <f t="shared" si="6"/>
        <v>0</v>
      </c>
      <c r="BI318" s="165">
        <f t="shared" si="7"/>
        <v>0</v>
      </c>
      <c r="BJ318" s="17" t="s">
        <v>80</v>
      </c>
      <c r="BK318" s="166">
        <f t="shared" si="8"/>
        <v>0</v>
      </c>
      <c r="BL318" s="17" t="s">
        <v>256</v>
      </c>
      <c r="BM318" s="164" t="s">
        <v>550</v>
      </c>
    </row>
    <row r="319" spans="1:65" s="14" customFormat="1">
      <c r="B319" s="174"/>
      <c r="D319" s="168" t="s">
        <v>184</v>
      </c>
      <c r="E319" s="175" t="s">
        <v>1</v>
      </c>
      <c r="F319" s="176" t="s">
        <v>551</v>
      </c>
      <c r="H319" s="177">
        <v>1</v>
      </c>
      <c r="L319" s="174"/>
      <c r="M319" s="178"/>
      <c r="N319" s="179"/>
      <c r="O319" s="179"/>
      <c r="P319" s="179"/>
      <c r="Q319" s="179"/>
      <c r="R319" s="179"/>
      <c r="S319" s="179"/>
      <c r="T319" s="180"/>
      <c r="AT319" s="175" t="s">
        <v>184</v>
      </c>
      <c r="AU319" s="175" t="s">
        <v>80</v>
      </c>
      <c r="AV319" s="14" t="s">
        <v>80</v>
      </c>
      <c r="AW319" s="14" t="s">
        <v>25</v>
      </c>
      <c r="AX319" s="14" t="s">
        <v>73</v>
      </c>
      <c r="AY319" s="175" t="s">
        <v>178</v>
      </c>
    </row>
    <row r="320" spans="1:65" s="2" customFormat="1" ht="16.5" customHeight="1">
      <c r="A320" s="29"/>
      <c r="B320" s="153"/>
      <c r="C320" s="154" t="s">
        <v>552</v>
      </c>
      <c r="D320" s="154" t="s">
        <v>180</v>
      </c>
      <c r="E320" s="155" t="s">
        <v>553</v>
      </c>
      <c r="F320" s="156" t="s">
        <v>554</v>
      </c>
      <c r="G320" s="157" t="s">
        <v>216</v>
      </c>
      <c r="H320" s="158">
        <v>15.3</v>
      </c>
      <c r="I320" s="158"/>
      <c r="J320" s="158"/>
      <c r="K320" s="159"/>
      <c r="L320" s="30"/>
      <c r="M320" s="160" t="s">
        <v>1</v>
      </c>
      <c r="N320" s="161" t="s">
        <v>35</v>
      </c>
      <c r="O320" s="162">
        <v>0.23599999999999999</v>
      </c>
      <c r="P320" s="162">
        <f>O320*H320</f>
        <v>3.6107999999999998</v>
      </c>
      <c r="Q320" s="162">
        <v>0</v>
      </c>
      <c r="R320" s="162">
        <f>Q320*H320</f>
        <v>0</v>
      </c>
      <c r="S320" s="162">
        <v>0</v>
      </c>
      <c r="T320" s="163">
        <f>S320*H320</f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64" t="s">
        <v>256</v>
      </c>
      <c r="AT320" s="164" t="s">
        <v>180</v>
      </c>
      <c r="AU320" s="164" t="s">
        <v>80</v>
      </c>
      <c r="AY320" s="17" t="s">
        <v>178</v>
      </c>
      <c r="BE320" s="165">
        <f>IF(N320="základná",J320,0)</f>
        <v>0</v>
      </c>
      <c r="BF320" s="165">
        <f>IF(N320="znížená",J320,0)</f>
        <v>0</v>
      </c>
      <c r="BG320" s="165">
        <f>IF(N320="zákl. prenesená",J320,0)</f>
        <v>0</v>
      </c>
      <c r="BH320" s="165">
        <f>IF(N320="zníž. prenesená",J320,0)</f>
        <v>0</v>
      </c>
      <c r="BI320" s="165">
        <f>IF(N320="nulová",J320,0)</f>
        <v>0</v>
      </c>
      <c r="BJ320" s="17" t="s">
        <v>80</v>
      </c>
      <c r="BK320" s="166">
        <f>ROUND(I320*H320,3)</f>
        <v>0</v>
      </c>
      <c r="BL320" s="17" t="s">
        <v>256</v>
      </c>
      <c r="BM320" s="164" t="s">
        <v>555</v>
      </c>
    </row>
    <row r="321" spans="1:65" s="14" customFormat="1">
      <c r="B321" s="174"/>
      <c r="D321" s="168" t="s">
        <v>184</v>
      </c>
      <c r="E321" s="175" t="s">
        <v>1</v>
      </c>
      <c r="F321" s="176" t="s">
        <v>556</v>
      </c>
      <c r="H321" s="177">
        <v>15.3</v>
      </c>
      <c r="L321" s="174"/>
      <c r="M321" s="178"/>
      <c r="N321" s="179"/>
      <c r="O321" s="179"/>
      <c r="P321" s="179"/>
      <c r="Q321" s="179"/>
      <c r="R321" s="179"/>
      <c r="S321" s="179"/>
      <c r="T321" s="180"/>
      <c r="AT321" s="175" t="s">
        <v>184</v>
      </c>
      <c r="AU321" s="175" t="s">
        <v>80</v>
      </c>
      <c r="AV321" s="14" t="s">
        <v>80</v>
      </c>
      <c r="AW321" s="14" t="s">
        <v>25</v>
      </c>
      <c r="AX321" s="14" t="s">
        <v>73</v>
      </c>
      <c r="AY321" s="175" t="s">
        <v>178</v>
      </c>
    </row>
    <row r="322" spans="1:65" s="2" customFormat="1" ht="21.75" customHeight="1">
      <c r="A322" s="29"/>
      <c r="B322" s="153"/>
      <c r="C322" s="154" t="s">
        <v>557</v>
      </c>
      <c r="D322" s="154" t="s">
        <v>180</v>
      </c>
      <c r="E322" s="155" t="s">
        <v>558</v>
      </c>
      <c r="F322" s="156" t="s">
        <v>559</v>
      </c>
      <c r="G322" s="157" t="s">
        <v>484</v>
      </c>
      <c r="H322" s="158">
        <v>0.8</v>
      </c>
      <c r="I322" s="158"/>
      <c r="J322" s="158"/>
      <c r="K322" s="159"/>
      <c r="L322" s="30"/>
      <c r="M322" s="160" t="s">
        <v>1</v>
      </c>
      <c r="N322" s="161" t="s">
        <v>35</v>
      </c>
      <c r="O322" s="162">
        <v>0</v>
      </c>
      <c r="P322" s="162">
        <f>O322*H322</f>
        <v>0</v>
      </c>
      <c r="Q322" s="162">
        <v>0</v>
      </c>
      <c r="R322" s="162">
        <f>Q322*H322</f>
        <v>0</v>
      </c>
      <c r="S322" s="162">
        <v>0</v>
      </c>
      <c r="T322" s="163">
        <f>S322*H322</f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64" t="s">
        <v>256</v>
      </c>
      <c r="AT322" s="164" t="s">
        <v>180</v>
      </c>
      <c r="AU322" s="164" t="s">
        <v>80</v>
      </c>
      <c r="AY322" s="17" t="s">
        <v>178</v>
      </c>
      <c r="BE322" s="165">
        <f>IF(N322="základná",J322,0)</f>
        <v>0</v>
      </c>
      <c r="BF322" s="165">
        <f>IF(N322="znížená",J322,0)</f>
        <v>0</v>
      </c>
      <c r="BG322" s="165">
        <f>IF(N322="zákl. prenesená",J322,0)</f>
        <v>0</v>
      </c>
      <c r="BH322" s="165">
        <f>IF(N322="zníž. prenesená",J322,0)</f>
        <v>0</v>
      </c>
      <c r="BI322" s="165">
        <f>IF(N322="nulová",J322,0)</f>
        <v>0</v>
      </c>
      <c r="BJ322" s="17" t="s">
        <v>80</v>
      </c>
      <c r="BK322" s="166">
        <f>ROUND(I322*H322,3)</f>
        <v>0</v>
      </c>
      <c r="BL322" s="17" t="s">
        <v>256</v>
      </c>
      <c r="BM322" s="164" t="s">
        <v>560</v>
      </c>
    </row>
    <row r="323" spans="1:65" s="12" customFormat="1" ht="22.9" customHeight="1">
      <c r="B323" s="141"/>
      <c r="D323" s="142" t="s">
        <v>68</v>
      </c>
      <c r="E323" s="151" t="s">
        <v>561</v>
      </c>
      <c r="F323" s="151" t="s">
        <v>562</v>
      </c>
      <c r="J323" s="152"/>
      <c r="L323" s="141"/>
      <c r="M323" s="145"/>
      <c r="N323" s="146"/>
      <c r="O323" s="146"/>
      <c r="P323" s="147">
        <f>SUM(P324:P349)</f>
        <v>0.68820000000000003</v>
      </c>
      <c r="Q323" s="146"/>
      <c r="R323" s="147">
        <f>SUM(R324:R349)</f>
        <v>2.8500000000000004E-4</v>
      </c>
      <c r="S323" s="146"/>
      <c r="T323" s="148">
        <f>SUM(T324:T349)</f>
        <v>0</v>
      </c>
      <c r="AR323" s="142" t="s">
        <v>80</v>
      </c>
      <c r="AT323" s="149" t="s">
        <v>68</v>
      </c>
      <c r="AU323" s="149" t="s">
        <v>73</v>
      </c>
      <c r="AY323" s="142" t="s">
        <v>178</v>
      </c>
      <c r="BK323" s="150">
        <f>SUM(BK324:BK349)</f>
        <v>0</v>
      </c>
    </row>
    <row r="324" spans="1:65" s="2" customFormat="1" ht="26.25" customHeight="1">
      <c r="A324" s="29"/>
      <c r="B324" s="153"/>
      <c r="C324" s="154" t="s">
        <v>563</v>
      </c>
      <c r="D324" s="154" t="s">
        <v>180</v>
      </c>
      <c r="E324" s="155" t="s">
        <v>564</v>
      </c>
      <c r="F324" s="156" t="s">
        <v>565</v>
      </c>
      <c r="G324" s="157" t="s">
        <v>202</v>
      </c>
      <c r="H324" s="158">
        <v>8.6790000000000003</v>
      </c>
      <c r="I324" s="158"/>
      <c r="J324" s="158"/>
      <c r="K324" s="159"/>
      <c r="L324" s="30"/>
      <c r="M324" s="160" t="s">
        <v>1</v>
      </c>
      <c r="N324" s="161" t="s">
        <v>35</v>
      </c>
      <c r="O324" s="162">
        <v>0</v>
      </c>
      <c r="P324" s="162">
        <f>O324*H324</f>
        <v>0</v>
      </c>
      <c r="Q324" s="162">
        <v>0</v>
      </c>
      <c r="R324" s="162">
        <f>Q324*H324</f>
        <v>0</v>
      </c>
      <c r="S324" s="162">
        <v>0</v>
      </c>
      <c r="T324" s="163">
        <f>S324*H324</f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64" t="s">
        <v>256</v>
      </c>
      <c r="AT324" s="164" t="s">
        <v>180</v>
      </c>
      <c r="AU324" s="164" t="s">
        <v>80</v>
      </c>
      <c r="AY324" s="17" t="s">
        <v>178</v>
      </c>
      <c r="BE324" s="165">
        <f>IF(N324="základná",J324,0)</f>
        <v>0</v>
      </c>
      <c r="BF324" s="165">
        <f>IF(N324="znížená",J324,0)</f>
        <v>0</v>
      </c>
      <c r="BG324" s="165">
        <f>IF(N324="zákl. prenesená",J324,0)</f>
        <v>0</v>
      </c>
      <c r="BH324" s="165">
        <f>IF(N324="zníž. prenesená",J324,0)</f>
        <v>0</v>
      </c>
      <c r="BI324" s="165">
        <f>IF(N324="nulová",J324,0)</f>
        <v>0</v>
      </c>
      <c r="BJ324" s="17" t="s">
        <v>80</v>
      </c>
      <c r="BK324" s="166">
        <f>ROUND(I324*H324,3)</f>
        <v>0</v>
      </c>
      <c r="BL324" s="17" t="s">
        <v>256</v>
      </c>
      <c r="BM324" s="164" t="s">
        <v>566</v>
      </c>
    </row>
    <row r="325" spans="1:65" s="14" customFormat="1">
      <c r="B325" s="174"/>
      <c r="D325" s="168" t="s">
        <v>184</v>
      </c>
      <c r="E325" s="175" t="s">
        <v>1</v>
      </c>
      <c r="F325" s="176" t="s">
        <v>567</v>
      </c>
      <c r="H325" s="177">
        <v>7.0430000000000001</v>
      </c>
      <c r="L325" s="174"/>
      <c r="M325" s="178"/>
      <c r="N325" s="179"/>
      <c r="O325" s="179"/>
      <c r="P325" s="179"/>
      <c r="Q325" s="179"/>
      <c r="R325" s="179"/>
      <c r="S325" s="179"/>
      <c r="T325" s="180"/>
      <c r="AT325" s="175" t="s">
        <v>184</v>
      </c>
      <c r="AU325" s="175" t="s">
        <v>80</v>
      </c>
      <c r="AV325" s="14" t="s">
        <v>80</v>
      </c>
      <c r="AW325" s="14" t="s">
        <v>25</v>
      </c>
      <c r="AX325" s="14" t="s">
        <v>69</v>
      </c>
      <c r="AY325" s="175" t="s">
        <v>178</v>
      </c>
    </row>
    <row r="326" spans="1:65" s="14" customFormat="1">
      <c r="B326" s="174"/>
      <c r="D326" s="168" t="s">
        <v>184</v>
      </c>
      <c r="E326" s="175" t="s">
        <v>1</v>
      </c>
      <c r="F326" s="176" t="s">
        <v>568</v>
      </c>
      <c r="H326" s="177">
        <v>1.252</v>
      </c>
      <c r="L326" s="174"/>
      <c r="M326" s="178"/>
      <c r="N326" s="179"/>
      <c r="O326" s="179"/>
      <c r="P326" s="179"/>
      <c r="Q326" s="179"/>
      <c r="R326" s="179"/>
      <c r="S326" s="179"/>
      <c r="T326" s="180"/>
      <c r="AT326" s="175" t="s">
        <v>184</v>
      </c>
      <c r="AU326" s="175" t="s">
        <v>80</v>
      </c>
      <c r="AV326" s="14" t="s">
        <v>80</v>
      </c>
      <c r="AW326" s="14" t="s">
        <v>25</v>
      </c>
      <c r="AX326" s="14" t="s">
        <v>69</v>
      </c>
      <c r="AY326" s="175" t="s">
        <v>178</v>
      </c>
    </row>
    <row r="327" spans="1:65" s="14" customFormat="1">
      <c r="B327" s="174"/>
      <c r="D327" s="168" t="s">
        <v>184</v>
      </c>
      <c r="E327" s="175" t="s">
        <v>1</v>
      </c>
      <c r="F327" s="176" t="s">
        <v>569</v>
      </c>
      <c r="H327" s="177">
        <v>0.38400000000000001</v>
      </c>
      <c r="L327" s="174"/>
      <c r="M327" s="178"/>
      <c r="N327" s="179"/>
      <c r="O327" s="179"/>
      <c r="P327" s="179"/>
      <c r="Q327" s="179"/>
      <c r="R327" s="179"/>
      <c r="S327" s="179"/>
      <c r="T327" s="180"/>
      <c r="AT327" s="175" t="s">
        <v>184</v>
      </c>
      <c r="AU327" s="175" t="s">
        <v>80</v>
      </c>
      <c r="AV327" s="14" t="s">
        <v>80</v>
      </c>
      <c r="AW327" s="14" t="s">
        <v>25</v>
      </c>
      <c r="AX327" s="14" t="s">
        <v>69</v>
      </c>
      <c r="AY327" s="175" t="s">
        <v>178</v>
      </c>
    </row>
    <row r="328" spans="1:65" s="15" customFormat="1">
      <c r="B328" s="181"/>
      <c r="D328" s="168" t="s">
        <v>184</v>
      </c>
      <c r="E328" s="182" t="s">
        <v>1</v>
      </c>
      <c r="F328" s="183" t="s">
        <v>190</v>
      </c>
      <c r="H328" s="184">
        <v>8.6790000000000003</v>
      </c>
      <c r="L328" s="181"/>
      <c r="M328" s="185"/>
      <c r="N328" s="186"/>
      <c r="O328" s="186"/>
      <c r="P328" s="186"/>
      <c r="Q328" s="186"/>
      <c r="R328" s="186"/>
      <c r="S328" s="186"/>
      <c r="T328" s="187"/>
      <c r="AT328" s="182" t="s">
        <v>184</v>
      </c>
      <c r="AU328" s="182" t="s">
        <v>80</v>
      </c>
      <c r="AV328" s="15" t="s">
        <v>87</v>
      </c>
      <c r="AW328" s="15" t="s">
        <v>25</v>
      </c>
      <c r="AX328" s="15" t="s">
        <v>73</v>
      </c>
      <c r="AY328" s="182" t="s">
        <v>178</v>
      </c>
    </row>
    <row r="329" spans="1:65" s="2" customFormat="1" ht="16.5" customHeight="1">
      <c r="A329" s="29"/>
      <c r="B329" s="153"/>
      <c r="C329" s="188" t="s">
        <v>570</v>
      </c>
      <c r="D329" s="188" t="s">
        <v>286</v>
      </c>
      <c r="E329" s="189" t="s">
        <v>571</v>
      </c>
      <c r="F329" s="190" t="s">
        <v>572</v>
      </c>
      <c r="G329" s="191" t="s">
        <v>202</v>
      </c>
      <c r="H329" s="192">
        <v>8.0990000000000002</v>
      </c>
      <c r="I329" s="192"/>
      <c r="J329" s="192"/>
      <c r="K329" s="193"/>
      <c r="L329" s="194"/>
      <c r="M329" s="195" t="s">
        <v>1</v>
      </c>
      <c r="N329" s="196" t="s">
        <v>35</v>
      </c>
      <c r="O329" s="162">
        <v>0</v>
      </c>
      <c r="P329" s="162">
        <f>O329*H329</f>
        <v>0</v>
      </c>
      <c r="Q329" s="162">
        <v>0</v>
      </c>
      <c r="R329" s="162">
        <f>Q329*H329</f>
        <v>0</v>
      </c>
      <c r="S329" s="162">
        <v>0</v>
      </c>
      <c r="T329" s="163">
        <f>S329*H329</f>
        <v>0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R329" s="164" t="s">
        <v>337</v>
      </c>
      <c r="AT329" s="164" t="s">
        <v>286</v>
      </c>
      <c r="AU329" s="164" t="s">
        <v>80</v>
      </c>
      <c r="AY329" s="17" t="s">
        <v>178</v>
      </c>
      <c r="BE329" s="165">
        <f>IF(N329="základná",J329,0)</f>
        <v>0</v>
      </c>
      <c r="BF329" s="165">
        <f>IF(N329="znížená",J329,0)</f>
        <v>0</v>
      </c>
      <c r="BG329" s="165">
        <f>IF(N329="zákl. prenesená",J329,0)</f>
        <v>0</v>
      </c>
      <c r="BH329" s="165">
        <f>IF(N329="zníž. prenesená",J329,0)</f>
        <v>0</v>
      </c>
      <c r="BI329" s="165">
        <f>IF(N329="nulová",J329,0)</f>
        <v>0</v>
      </c>
      <c r="BJ329" s="17" t="s">
        <v>80</v>
      </c>
      <c r="BK329" s="166">
        <f>ROUND(I329*H329,3)</f>
        <v>0</v>
      </c>
      <c r="BL329" s="17" t="s">
        <v>256</v>
      </c>
      <c r="BM329" s="164" t="s">
        <v>573</v>
      </c>
    </row>
    <row r="330" spans="1:65" s="2" customFormat="1" ht="16.5" customHeight="1">
      <c r="A330" s="29"/>
      <c r="B330" s="153"/>
      <c r="C330" s="188" t="s">
        <v>574</v>
      </c>
      <c r="D330" s="188" t="s">
        <v>286</v>
      </c>
      <c r="E330" s="189" t="s">
        <v>575</v>
      </c>
      <c r="F330" s="190" t="s">
        <v>576</v>
      </c>
      <c r="G330" s="191" t="s">
        <v>202</v>
      </c>
      <c r="H330" s="192">
        <v>1.44</v>
      </c>
      <c r="I330" s="192"/>
      <c r="J330" s="192"/>
      <c r="K330" s="193"/>
      <c r="L330" s="194"/>
      <c r="M330" s="195" t="s">
        <v>1</v>
      </c>
      <c r="N330" s="196" t="s">
        <v>35</v>
      </c>
      <c r="O330" s="162">
        <v>0</v>
      </c>
      <c r="P330" s="162">
        <f>O330*H330</f>
        <v>0</v>
      </c>
      <c r="Q330" s="162">
        <v>0</v>
      </c>
      <c r="R330" s="162">
        <f>Q330*H330</f>
        <v>0</v>
      </c>
      <c r="S330" s="162">
        <v>0</v>
      </c>
      <c r="T330" s="163">
        <f>S330*H330</f>
        <v>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R330" s="164" t="s">
        <v>337</v>
      </c>
      <c r="AT330" s="164" t="s">
        <v>286</v>
      </c>
      <c r="AU330" s="164" t="s">
        <v>80</v>
      </c>
      <c r="AY330" s="17" t="s">
        <v>178</v>
      </c>
      <c r="BE330" s="165">
        <f>IF(N330="základná",J330,0)</f>
        <v>0</v>
      </c>
      <c r="BF330" s="165">
        <f>IF(N330="znížená",J330,0)</f>
        <v>0</v>
      </c>
      <c r="BG330" s="165">
        <f>IF(N330="zákl. prenesená",J330,0)</f>
        <v>0</v>
      </c>
      <c r="BH330" s="165">
        <f>IF(N330="zníž. prenesená",J330,0)</f>
        <v>0</v>
      </c>
      <c r="BI330" s="165">
        <f>IF(N330="nulová",J330,0)</f>
        <v>0</v>
      </c>
      <c r="BJ330" s="17" t="s">
        <v>80</v>
      </c>
      <c r="BK330" s="166">
        <f>ROUND(I330*H330,3)</f>
        <v>0</v>
      </c>
      <c r="BL330" s="17" t="s">
        <v>256</v>
      </c>
      <c r="BM330" s="164" t="s">
        <v>577</v>
      </c>
    </row>
    <row r="331" spans="1:65" s="2" customFormat="1" ht="16.5" customHeight="1">
      <c r="A331" s="29"/>
      <c r="B331" s="153"/>
      <c r="C331" s="188" t="s">
        <v>578</v>
      </c>
      <c r="D331" s="188" t="s">
        <v>286</v>
      </c>
      <c r="E331" s="189" t="s">
        <v>579</v>
      </c>
      <c r="F331" s="190" t="s">
        <v>580</v>
      </c>
      <c r="G331" s="191" t="s">
        <v>202</v>
      </c>
      <c r="H331" s="192">
        <v>0.442</v>
      </c>
      <c r="I331" s="192"/>
      <c r="J331" s="192"/>
      <c r="K331" s="193"/>
      <c r="L331" s="194"/>
      <c r="M331" s="195" t="s">
        <v>1</v>
      </c>
      <c r="N331" s="196" t="s">
        <v>35</v>
      </c>
      <c r="O331" s="162">
        <v>0</v>
      </c>
      <c r="P331" s="162">
        <f>O331*H331</f>
        <v>0</v>
      </c>
      <c r="Q331" s="162">
        <v>0</v>
      </c>
      <c r="R331" s="162">
        <f>Q331*H331</f>
        <v>0</v>
      </c>
      <c r="S331" s="162">
        <v>0</v>
      </c>
      <c r="T331" s="163">
        <f>S331*H331</f>
        <v>0</v>
      </c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R331" s="164" t="s">
        <v>337</v>
      </c>
      <c r="AT331" s="164" t="s">
        <v>286</v>
      </c>
      <c r="AU331" s="164" t="s">
        <v>80</v>
      </c>
      <c r="AY331" s="17" t="s">
        <v>178</v>
      </c>
      <c r="BE331" s="165">
        <f>IF(N331="základná",J331,0)</f>
        <v>0</v>
      </c>
      <c r="BF331" s="165">
        <f>IF(N331="znížená",J331,0)</f>
        <v>0</v>
      </c>
      <c r="BG331" s="165">
        <f>IF(N331="zákl. prenesená",J331,0)</f>
        <v>0</v>
      </c>
      <c r="BH331" s="165">
        <f>IF(N331="zníž. prenesená",J331,0)</f>
        <v>0</v>
      </c>
      <c r="BI331" s="165">
        <f>IF(N331="nulová",J331,0)</f>
        <v>0</v>
      </c>
      <c r="BJ331" s="17" t="s">
        <v>80</v>
      </c>
      <c r="BK331" s="166">
        <f>ROUND(I331*H331,3)</f>
        <v>0</v>
      </c>
      <c r="BL331" s="17" t="s">
        <v>256</v>
      </c>
      <c r="BM331" s="164" t="s">
        <v>581</v>
      </c>
    </row>
    <row r="332" spans="1:65" s="2" customFormat="1" ht="21.75" customHeight="1">
      <c r="A332" s="29"/>
      <c r="B332" s="153"/>
      <c r="C332" s="154" t="s">
        <v>582</v>
      </c>
      <c r="D332" s="154" t="s">
        <v>180</v>
      </c>
      <c r="E332" s="155" t="s">
        <v>583</v>
      </c>
      <c r="F332" s="156" t="s">
        <v>584</v>
      </c>
      <c r="G332" s="157" t="s">
        <v>202</v>
      </c>
      <c r="H332" s="158">
        <v>96.302999999999997</v>
      </c>
      <c r="I332" s="158"/>
      <c r="J332" s="158"/>
      <c r="K332" s="159"/>
      <c r="L332" s="30"/>
      <c r="M332" s="160" t="s">
        <v>1</v>
      </c>
      <c r="N332" s="161" t="s">
        <v>35</v>
      </c>
      <c r="O332" s="162">
        <v>0</v>
      </c>
      <c r="P332" s="162">
        <f>O332*H332</f>
        <v>0</v>
      </c>
      <c r="Q332" s="162">
        <v>0</v>
      </c>
      <c r="R332" s="162">
        <f>Q332*H332</f>
        <v>0</v>
      </c>
      <c r="S332" s="162">
        <v>0</v>
      </c>
      <c r="T332" s="163">
        <f>S332*H332</f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64" t="s">
        <v>256</v>
      </c>
      <c r="AT332" s="164" t="s">
        <v>180</v>
      </c>
      <c r="AU332" s="164" t="s">
        <v>80</v>
      </c>
      <c r="AY332" s="17" t="s">
        <v>178</v>
      </c>
      <c r="BE332" s="165">
        <f>IF(N332="základná",J332,0)</f>
        <v>0</v>
      </c>
      <c r="BF332" s="165">
        <f>IF(N332="znížená",J332,0)</f>
        <v>0</v>
      </c>
      <c r="BG332" s="165">
        <f>IF(N332="zákl. prenesená",J332,0)</f>
        <v>0</v>
      </c>
      <c r="BH332" s="165">
        <f>IF(N332="zníž. prenesená",J332,0)</f>
        <v>0</v>
      </c>
      <c r="BI332" s="165">
        <f>IF(N332="nulová",J332,0)</f>
        <v>0</v>
      </c>
      <c r="BJ332" s="17" t="s">
        <v>80</v>
      </c>
      <c r="BK332" s="166">
        <f>ROUND(I332*H332,3)</f>
        <v>0</v>
      </c>
      <c r="BL332" s="17" t="s">
        <v>256</v>
      </c>
      <c r="BM332" s="164" t="s">
        <v>585</v>
      </c>
    </row>
    <row r="333" spans="1:65" s="14" customFormat="1">
      <c r="B333" s="174"/>
      <c r="D333" s="168" t="s">
        <v>184</v>
      </c>
      <c r="E333" s="175" t="s">
        <v>1</v>
      </c>
      <c r="F333" s="176" t="s">
        <v>586</v>
      </c>
      <c r="H333" s="177">
        <v>67.5</v>
      </c>
      <c r="L333" s="174"/>
      <c r="M333" s="178"/>
      <c r="N333" s="179"/>
      <c r="O333" s="179"/>
      <c r="P333" s="179"/>
      <c r="Q333" s="179"/>
      <c r="R333" s="179"/>
      <c r="S333" s="179"/>
      <c r="T333" s="180"/>
      <c r="AT333" s="175" t="s">
        <v>184</v>
      </c>
      <c r="AU333" s="175" t="s">
        <v>80</v>
      </c>
      <c r="AV333" s="14" t="s">
        <v>80</v>
      </c>
      <c r="AW333" s="14" t="s">
        <v>25</v>
      </c>
      <c r="AX333" s="14" t="s">
        <v>69</v>
      </c>
      <c r="AY333" s="175" t="s">
        <v>178</v>
      </c>
    </row>
    <row r="334" spans="1:65" s="14" customFormat="1">
      <c r="B334" s="174"/>
      <c r="D334" s="168" t="s">
        <v>184</v>
      </c>
      <c r="E334" s="175" t="s">
        <v>1</v>
      </c>
      <c r="F334" s="176" t="s">
        <v>587</v>
      </c>
      <c r="H334" s="177">
        <v>7.8</v>
      </c>
      <c r="L334" s="174"/>
      <c r="M334" s="178"/>
      <c r="N334" s="179"/>
      <c r="O334" s="179"/>
      <c r="P334" s="179"/>
      <c r="Q334" s="179"/>
      <c r="R334" s="179"/>
      <c r="S334" s="179"/>
      <c r="T334" s="180"/>
      <c r="AT334" s="175" t="s">
        <v>184</v>
      </c>
      <c r="AU334" s="175" t="s">
        <v>80</v>
      </c>
      <c r="AV334" s="14" t="s">
        <v>80</v>
      </c>
      <c r="AW334" s="14" t="s">
        <v>25</v>
      </c>
      <c r="AX334" s="14" t="s">
        <v>69</v>
      </c>
      <c r="AY334" s="175" t="s">
        <v>178</v>
      </c>
    </row>
    <row r="335" spans="1:65" s="14" customFormat="1">
      <c r="B335" s="174"/>
      <c r="D335" s="168" t="s">
        <v>184</v>
      </c>
      <c r="E335" s="175" t="s">
        <v>1</v>
      </c>
      <c r="F335" s="176" t="s">
        <v>588</v>
      </c>
      <c r="H335" s="177">
        <v>3.1</v>
      </c>
      <c r="L335" s="174"/>
      <c r="M335" s="178"/>
      <c r="N335" s="179"/>
      <c r="O335" s="179"/>
      <c r="P335" s="179"/>
      <c r="Q335" s="179"/>
      <c r="R335" s="179"/>
      <c r="S335" s="179"/>
      <c r="T335" s="180"/>
      <c r="AT335" s="175" t="s">
        <v>184</v>
      </c>
      <c r="AU335" s="175" t="s">
        <v>80</v>
      </c>
      <c r="AV335" s="14" t="s">
        <v>80</v>
      </c>
      <c r="AW335" s="14" t="s">
        <v>25</v>
      </c>
      <c r="AX335" s="14" t="s">
        <v>69</v>
      </c>
      <c r="AY335" s="175" t="s">
        <v>178</v>
      </c>
    </row>
    <row r="336" spans="1:65" s="14" customFormat="1">
      <c r="B336" s="174"/>
      <c r="D336" s="168" t="s">
        <v>184</v>
      </c>
      <c r="E336" s="175" t="s">
        <v>1</v>
      </c>
      <c r="F336" s="176" t="s">
        <v>589</v>
      </c>
      <c r="H336" s="177">
        <v>2.34</v>
      </c>
      <c r="L336" s="174"/>
      <c r="M336" s="178"/>
      <c r="N336" s="179"/>
      <c r="O336" s="179"/>
      <c r="P336" s="179"/>
      <c r="Q336" s="179"/>
      <c r="R336" s="179"/>
      <c r="S336" s="179"/>
      <c r="T336" s="180"/>
      <c r="AT336" s="175" t="s">
        <v>184</v>
      </c>
      <c r="AU336" s="175" t="s">
        <v>80</v>
      </c>
      <c r="AV336" s="14" t="s">
        <v>80</v>
      </c>
      <c r="AW336" s="14" t="s">
        <v>25</v>
      </c>
      <c r="AX336" s="14" t="s">
        <v>69</v>
      </c>
      <c r="AY336" s="175" t="s">
        <v>178</v>
      </c>
    </row>
    <row r="337" spans="1:65" s="14" customFormat="1">
      <c r="B337" s="174"/>
      <c r="D337" s="168" t="s">
        <v>184</v>
      </c>
      <c r="E337" s="175" t="s">
        <v>1</v>
      </c>
      <c r="F337" s="176" t="s">
        <v>590</v>
      </c>
      <c r="H337" s="177">
        <v>5.46</v>
      </c>
      <c r="L337" s="174"/>
      <c r="M337" s="178"/>
      <c r="N337" s="179"/>
      <c r="O337" s="179"/>
      <c r="P337" s="179"/>
      <c r="Q337" s="179"/>
      <c r="R337" s="179"/>
      <c r="S337" s="179"/>
      <c r="T337" s="180"/>
      <c r="AT337" s="175" t="s">
        <v>184</v>
      </c>
      <c r="AU337" s="175" t="s">
        <v>80</v>
      </c>
      <c r="AV337" s="14" t="s">
        <v>80</v>
      </c>
      <c r="AW337" s="14" t="s">
        <v>25</v>
      </c>
      <c r="AX337" s="14" t="s">
        <v>69</v>
      </c>
      <c r="AY337" s="175" t="s">
        <v>178</v>
      </c>
    </row>
    <row r="338" spans="1:65" s="14" customFormat="1">
      <c r="B338" s="174"/>
      <c r="D338" s="168" t="s">
        <v>184</v>
      </c>
      <c r="E338" s="175" t="s">
        <v>1</v>
      </c>
      <c r="F338" s="176" t="s">
        <v>591</v>
      </c>
      <c r="H338" s="177">
        <v>2.4380000000000002</v>
      </c>
      <c r="L338" s="174"/>
      <c r="M338" s="178"/>
      <c r="N338" s="179"/>
      <c r="O338" s="179"/>
      <c r="P338" s="179"/>
      <c r="Q338" s="179"/>
      <c r="R338" s="179"/>
      <c r="S338" s="179"/>
      <c r="T338" s="180"/>
      <c r="AT338" s="175" t="s">
        <v>184</v>
      </c>
      <c r="AU338" s="175" t="s">
        <v>80</v>
      </c>
      <c r="AV338" s="14" t="s">
        <v>80</v>
      </c>
      <c r="AW338" s="14" t="s">
        <v>25</v>
      </c>
      <c r="AX338" s="14" t="s">
        <v>69</v>
      </c>
      <c r="AY338" s="175" t="s">
        <v>178</v>
      </c>
    </row>
    <row r="339" spans="1:65" s="14" customFormat="1">
      <c r="B339" s="174"/>
      <c r="D339" s="168" t="s">
        <v>184</v>
      </c>
      <c r="E339" s="175" t="s">
        <v>1</v>
      </c>
      <c r="F339" s="176" t="s">
        <v>592</v>
      </c>
      <c r="H339" s="177">
        <v>2.375</v>
      </c>
      <c r="L339" s="174"/>
      <c r="M339" s="178"/>
      <c r="N339" s="179"/>
      <c r="O339" s="179"/>
      <c r="P339" s="179"/>
      <c r="Q339" s="179"/>
      <c r="R339" s="179"/>
      <c r="S339" s="179"/>
      <c r="T339" s="180"/>
      <c r="AT339" s="175" t="s">
        <v>184</v>
      </c>
      <c r="AU339" s="175" t="s">
        <v>80</v>
      </c>
      <c r="AV339" s="14" t="s">
        <v>80</v>
      </c>
      <c r="AW339" s="14" t="s">
        <v>25</v>
      </c>
      <c r="AX339" s="14" t="s">
        <v>69</v>
      </c>
      <c r="AY339" s="175" t="s">
        <v>178</v>
      </c>
    </row>
    <row r="340" spans="1:65" s="14" customFormat="1">
      <c r="B340" s="174"/>
      <c r="D340" s="168" t="s">
        <v>184</v>
      </c>
      <c r="E340" s="175" t="s">
        <v>1</v>
      </c>
      <c r="F340" s="176" t="s">
        <v>593</v>
      </c>
      <c r="H340" s="177">
        <v>2.375</v>
      </c>
      <c r="L340" s="174"/>
      <c r="M340" s="178"/>
      <c r="N340" s="179"/>
      <c r="O340" s="179"/>
      <c r="P340" s="179"/>
      <c r="Q340" s="179"/>
      <c r="R340" s="179"/>
      <c r="S340" s="179"/>
      <c r="T340" s="180"/>
      <c r="AT340" s="175" t="s">
        <v>184</v>
      </c>
      <c r="AU340" s="175" t="s">
        <v>80</v>
      </c>
      <c r="AV340" s="14" t="s">
        <v>80</v>
      </c>
      <c r="AW340" s="14" t="s">
        <v>25</v>
      </c>
      <c r="AX340" s="14" t="s">
        <v>69</v>
      </c>
      <c r="AY340" s="175" t="s">
        <v>178</v>
      </c>
    </row>
    <row r="341" spans="1:65" s="14" customFormat="1">
      <c r="B341" s="174"/>
      <c r="D341" s="168" t="s">
        <v>184</v>
      </c>
      <c r="E341" s="175" t="s">
        <v>1</v>
      </c>
      <c r="F341" s="176" t="s">
        <v>594</v>
      </c>
      <c r="H341" s="177">
        <v>2.915</v>
      </c>
      <c r="L341" s="174"/>
      <c r="M341" s="178"/>
      <c r="N341" s="179"/>
      <c r="O341" s="179"/>
      <c r="P341" s="179"/>
      <c r="Q341" s="179"/>
      <c r="R341" s="179"/>
      <c r="S341" s="179"/>
      <c r="T341" s="180"/>
      <c r="AT341" s="175" t="s">
        <v>184</v>
      </c>
      <c r="AU341" s="175" t="s">
        <v>80</v>
      </c>
      <c r="AV341" s="14" t="s">
        <v>80</v>
      </c>
      <c r="AW341" s="14" t="s">
        <v>25</v>
      </c>
      <c r="AX341" s="14" t="s">
        <v>69</v>
      </c>
      <c r="AY341" s="175" t="s">
        <v>178</v>
      </c>
    </row>
    <row r="342" spans="1:65" s="15" customFormat="1">
      <c r="B342" s="181"/>
      <c r="D342" s="168" t="s">
        <v>184</v>
      </c>
      <c r="E342" s="182" t="s">
        <v>1</v>
      </c>
      <c r="F342" s="183" t="s">
        <v>190</v>
      </c>
      <c r="H342" s="184">
        <v>96.302999999999997</v>
      </c>
      <c r="L342" s="181"/>
      <c r="M342" s="185"/>
      <c r="N342" s="186"/>
      <c r="O342" s="186"/>
      <c r="P342" s="186"/>
      <c r="Q342" s="186"/>
      <c r="R342" s="186"/>
      <c r="S342" s="186"/>
      <c r="T342" s="187"/>
      <c r="AT342" s="182" t="s">
        <v>184</v>
      </c>
      <c r="AU342" s="182" t="s">
        <v>80</v>
      </c>
      <c r="AV342" s="15" t="s">
        <v>87</v>
      </c>
      <c r="AW342" s="15" t="s">
        <v>25</v>
      </c>
      <c r="AX342" s="15" t="s">
        <v>73</v>
      </c>
      <c r="AY342" s="182" t="s">
        <v>178</v>
      </c>
    </row>
    <row r="343" spans="1:65" s="2" customFormat="1" ht="25.5" customHeight="1">
      <c r="A343" s="29"/>
      <c r="B343" s="153"/>
      <c r="C343" s="188" t="s">
        <v>595</v>
      </c>
      <c r="D343" s="188" t="s">
        <v>286</v>
      </c>
      <c r="E343" s="189" t="s">
        <v>596</v>
      </c>
      <c r="F343" s="190" t="s">
        <v>597</v>
      </c>
      <c r="G343" s="191" t="s">
        <v>202</v>
      </c>
      <c r="H343" s="192">
        <v>96.302999999999997</v>
      </c>
      <c r="I343" s="192"/>
      <c r="J343" s="192"/>
      <c r="K343" s="193"/>
      <c r="L343" s="194"/>
      <c r="M343" s="195" t="s">
        <v>1</v>
      </c>
      <c r="N343" s="196" t="s">
        <v>35</v>
      </c>
      <c r="O343" s="162">
        <v>0</v>
      </c>
      <c r="P343" s="162">
        <f>O343*H343</f>
        <v>0</v>
      </c>
      <c r="Q343" s="162">
        <v>0</v>
      </c>
      <c r="R343" s="162">
        <f>Q343*H343</f>
        <v>0</v>
      </c>
      <c r="S343" s="162">
        <v>0</v>
      </c>
      <c r="T343" s="163">
        <f>S343*H343</f>
        <v>0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R343" s="164" t="s">
        <v>337</v>
      </c>
      <c r="AT343" s="164" t="s">
        <v>286</v>
      </c>
      <c r="AU343" s="164" t="s">
        <v>80</v>
      </c>
      <c r="AY343" s="17" t="s">
        <v>178</v>
      </c>
      <c r="BE343" s="165">
        <f>IF(N343="základná",J343,0)</f>
        <v>0</v>
      </c>
      <c r="BF343" s="165">
        <f>IF(N343="znížená",J343,0)</f>
        <v>0</v>
      </c>
      <c r="BG343" s="165">
        <f>IF(N343="zákl. prenesená",J343,0)</f>
        <v>0</v>
      </c>
      <c r="BH343" s="165">
        <f>IF(N343="zníž. prenesená",J343,0)</f>
        <v>0</v>
      </c>
      <c r="BI343" s="165">
        <f>IF(N343="nulová",J343,0)</f>
        <v>0</v>
      </c>
      <c r="BJ343" s="17" t="s">
        <v>80</v>
      </c>
      <c r="BK343" s="166">
        <f>ROUND(I343*H343,3)</f>
        <v>0</v>
      </c>
      <c r="BL343" s="17" t="s">
        <v>256</v>
      </c>
      <c r="BM343" s="164" t="s">
        <v>598</v>
      </c>
    </row>
    <row r="344" spans="1:65" s="2" customFormat="1" ht="25.5" customHeight="1">
      <c r="A344" s="29"/>
      <c r="B344" s="153"/>
      <c r="C344" s="188" t="s">
        <v>599</v>
      </c>
      <c r="D344" s="188" t="s">
        <v>286</v>
      </c>
      <c r="E344" s="189" t="s">
        <v>600</v>
      </c>
      <c r="F344" s="190" t="s">
        <v>601</v>
      </c>
      <c r="G344" s="191" t="s">
        <v>192</v>
      </c>
      <c r="H344" s="192">
        <v>66.793999999999997</v>
      </c>
      <c r="I344" s="192"/>
      <c r="J344" s="192"/>
      <c r="K344" s="193"/>
      <c r="L344" s="194"/>
      <c r="M344" s="195" t="s">
        <v>1</v>
      </c>
      <c r="N344" s="196" t="s">
        <v>35</v>
      </c>
      <c r="O344" s="162">
        <v>0</v>
      </c>
      <c r="P344" s="162">
        <f>O344*H344</f>
        <v>0</v>
      </c>
      <c r="Q344" s="162">
        <v>0</v>
      </c>
      <c r="R344" s="162">
        <f>Q344*H344</f>
        <v>0</v>
      </c>
      <c r="S344" s="162">
        <v>0</v>
      </c>
      <c r="T344" s="163">
        <f>S344*H344</f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64" t="s">
        <v>337</v>
      </c>
      <c r="AT344" s="164" t="s">
        <v>286</v>
      </c>
      <c r="AU344" s="164" t="s">
        <v>80</v>
      </c>
      <c r="AY344" s="17" t="s">
        <v>178</v>
      </c>
      <c r="BE344" s="165">
        <f>IF(N344="základná",J344,0)</f>
        <v>0</v>
      </c>
      <c r="BF344" s="165">
        <f>IF(N344="znížená",J344,0)</f>
        <v>0</v>
      </c>
      <c r="BG344" s="165">
        <f>IF(N344="zákl. prenesená",J344,0)</f>
        <v>0</v>
      </c>
      <c r="BH344" s="165">
        <f>IF(N344="zníž. prenesená",J344,0)</f>
        <v>0</v>
      </c>
      <c r="BI344" s="165">
        <f>IF(N344="nulová",J344,0)</f>
        <v>0</v>
      </c>
      <c r="BJ344" s="17" t="s">
        <v>80</v>
      </c>
      <c r="BK344" s="166">
        <f>ROUND(I344*H344,3)</f>
        <v>0</v>
      </c>
      <c r="BL344" s="17" t="s">
        <v>256</v>
      </c>
      <c r="BM344" s="164" t="s">
        <v>602</v>
      </c>
    </row>
    <row r="345" spans="1:65" s="2" customFormat="1" ht="16.5" customHeight="1">
      <c r="A345" s="29"/>
      <c r="B345" s="153"/>
      <c r="C345" s="154" t="s">
        <v>603</v>
      </c>
      <c r="D345" s="154" t="s">
        <v>180</v>
      </c>
      <c r="E345" s="155" t="s">
        <v>604</v>
      </c>
      <c r="F345" s="156" t="s">
        <v>605</v>
      </c>
      <c r="G345" s="157" t="s">
        <v>192</v>
      </c>
      <c r="H345" s="158">
        <v>2</v>
      </c>
      <c r="I345" s="158"/>
      <c r="J345" s="158"/>
      <c r="K345" s="159"/>
      <c r="L345" s="30"/>
      <c r="M345" s="160" t="s">
        <v>1</v>
      </c>
      <c r="N345" s="161" t="s">
        <v>35</v>
      </c>
      <c r="O345" s="162">
        <v>0.25</v>
      </c>
      <c r="P345" s="162">
        <f>O345*H345</f>
        <v>0.5</v>
      </c>
      <c r="Q345" s="162">
        <v>0</v>
      </c>
      <c r="R345" s="162">
        <f>Q345*H345</f>
        <v>0</v>
      </c>
      <c r="S345" s="162">
        <v>0</v>
      </c>
      <c r="T345" s="163">
        <f>S345*H345</f>
        <v>0</v>
      </c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R345" s="164" t="s">
        <v>256</v>
      </c>
      <c r="AT345" s="164" t="s">
        <v>180</v>
      </c>
      <c r="AU345" s="164" t="s">
        <v>80</v>
      </c>
      <c r="AY345" s="17" t="s">
        <v>178</v>
      </c>
      <c r="BE345" s="165">
        <f>IF(N345="základná",J345,0)</f>
        <v>0</v>
      </c>
      <c r="BF345" s="165">
        <f>IF(N345="znížená",J345,0)</f>
        <v>0</v>
      </c>
      <c r="BG345" s="165">
        <f>IF(N345="zákl. prenesená",J345,0)</f>
        <v>0</v>
      </c>
      <c r="BH345" s="165">
        <f>IF(N345="zníž. prenesená",J345,0)</f>
        <v>0</v>
      </c>
      <c r="BI345" s="165">
        <f>IF(N345="nulová",J345,0)</f>
        <v>0</v>
      </c>
      <c r="BJ345" s="17" t="s">
        <v>80</v>
      </c>
      <c r="BK345" s="166">
        <f>ROUND(I345*H345,3)</f>
        <v>0</v>
      </c>
      <c r="BL345" s="17" t="s">
        <v>256</v>
      </c>
      <c r="BM345" s="164" t="s">
        <v>606</v>
      </c>
    </row>
    <row r="346" spans="1:65" s="2" customFormat="1" ht="24" customHeight="1">
      <c r="A346" s="29"/>
      <c r="B346" s="153"/>
      <c r="C346" s="154" t="s">
        <v>607</v>
      </c>
      <c r="D346" s="154" t="s">
        <v>180</v>
      </c>
      <c r="E346" s="155" t="s">
        <v>608</v>
      </c>
      <c r="F346" s="156" t="s">
        <v>609</v>
      </c>
      <c r="G346" s="157" t="s">
        <v>610</v>
      </c>
      <c r="H346" s="158">
        <v>1</v>
      </c>
      <c r="I346" s="158"/>
      <c r="J346" s="158"/>
      <c r="K346" s="159"/>
      <c r="L346" s="30"/>
      <c r="M346" s="160" t="s">
        <v>1</v>
      </c>
      <c r="N346" s="161" t="s">
        <v>35</v>
      </c>
      <c r="O346" s="162">
        <v>3.3099999999999997E-2</v>
      </c>
      <c r="P346" s="162">
        <f>O346*H346</f>
        <v>3.3099999999999997E-2</v>
      </c>
      <c r="Q346" s="162">
        <v>5.0000000000000002E-5</v>
      </c>
      <c r="R346" s="162">
        <f>Q346*H346</f>
        <v>5.0000000000000002E-5</v>
      </c>
      <c r="S346" s="162">
        <v>0</v>
      </c>
      <c r="T346" s="163">
        <f>S346*H346</f>
        <v>0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R346" s="164" t="s">
        <v>256</v>
      </c>
      <c r="AT346" s="164" t="s">
        <v>180</v>
      </c>
      <c r="AU346" s="164" t="s">
        <v>80</v>
      </c>
      <c r="AY346" s="17" t="s">
        <v>178</v>
      </c>
      <c r="BE346" s="165">
        <f>IF(N346="základná",J346,0)</f>
        <v>0</v>
      </c>
      <c r="BF346" s="165">
        <f>IF(N346="znížená",J346,0)</f>
        <v>0</v>
      </c>
      <c r="BG346" s="165">
        <f>IF(N346="zákl. prenesená",J346,0)</f>
        <v>0</v>
      </c>
      <c r="BH346" s="165">
        <f>IF(N346="zníž. prenesená",J346,0)</f>
        <v>0</v>
      </c>
      <c r="BI346" s="165">
        <f>IF(N346="nulová",J346,0)</f>
        <v>0</v>
      </c>
      <c r="BJ346" s="17" t="s">
        <v>80</v>
      </c>
      <c r="BK346" s="166">
        <f>ROUND(I346*H346,3)</f>
        <v>0</v>
      </c>
      <c r="BL346" s="17" t="s">
        <v>256</v>
      </c>
      <c r="BM346" s="164" t="s">
        <v>611</v>
      </c>
    </row>
    <row r="347" spans="1:65" s="2" customFormat="1" ht="24" customHeight="1">
      <c r="A347" s="29"/>
      <c r="B347" s="153"/>
      <c r="C347" s="154" t="s">
        <v>612</v>
      </c>
      <c r="D347" s="154" t="s">
        <v>180</v>
      </c>
      <c r="E347" s="155" t="s">
        <v>613</v>
      </c>
      <c r="F347" s="156" t="s">
        <v>614</v>
      </c>
      <c r="G347" s="157" t="s">
        <v>216</v>
      </c>
      <c r="H347" s="158">
        <v>4.7</v>
      </c>
      <c r="I347" s="158"/>
      <c r="J347" s="158"/>
      <c r="K347" s="159"/>
      <c r="L347" s="30"/>
      <c r="M347" s="160" t="s">
        <v>1</v>
      </c>
      <c r="N347" s="161" t="s">
        <v>35</v>
      </c>
      <c r="O347" s="162">
        <v>3.3000000000000002E-2</v>
      </c>
      <c r="P347" s="162">
        <f>O347*H347</f>
        <v>0.15510000000000002</v>
      </c>
      <c r="Q347" s="162">
        <v>5.0000000000000002E-5</v>
      </c>
      <c r="R347" s="162">
        <f>Q347*H347</f>
        <v>2.3500000000000002E-4</v>
      </c>
      <c r="S347" s="162">
        <v>0</v>
      </c>
      <c r="T347" s="163">
        <f>S347*H347</f>
        <v>0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R347" s="164" t="s">
        <v>256</v>
      </c>
      <c r="AT347" s="164" t="s">
        <v>180</v>
      </c>
      <c r="AU347" s="164" t="s">
        <v>80</v>
      </c>
      <c r="AY347" s="17" t="s">
        <v>178</v>
      </c>
      <c r="BE347" s="165">
        <f>IF(N347="základná",J347,0)</f>
        <v>0</v>
      </c>
      <c r="BF347" s="165">
        <f>IF(N347="znížená",J347,0)</f>
        <v>0</v>
      </c>
      <c r="BG347" s="165">
        <f>IF(N347="zákl. prenesená",J347,0)</f>
        <v>0</v>
      </c>
      <c r="BH347" s="165">
        <f>IF(N347="zníž. prenesená",J347,0)</f>
        <v>0</v>
      </c>
      <c r="BI347" s="165">
        <f>IF(N347="nulová",J347,0)</f>
        <v>0</v>
      </c>
      <c r="BJ347" s="17" t="s">
        <v>80</v>
      </c>
      <c r="BK347" s="166">
        <f>ROUND(I347*H347,3)</f>
        <v>0</v>
      </c>
      <c r="BL347" s="17" t="s">
        <v>256</v>
      </c>
      <c r="BM347" s="164" t="s">
        <v>615</v>
      </c>
    </row>
    <row r="348" spans="1:65" s="14" customFormat="1">
      <c r="B348" s="174"/>
      <c r="D348" s="168" t="s">
        <v>184</v>
      </c>
      <c r="E348" s="175" t="s">
        <v>1</v>
      </c>
      <c r="F348" s="176" t="s">
        <v>616</v>
      </c>
      <c r="H348" s="177">
        <v>4.7</v>
      </c>
      <c r="L348" s="174"/>
      <c r="M348" s="178"/>
      <c r="N348" s="179"/>
      <c r="O348" s="179"/>
      <c r="P348" s="179"/>
      <c r="Q348" s="179"/>
      <c r="R348" s="179"/>
      <c r="S348" s="179"/>
      <c r="T348" s="180"/>
      <c r="AT348" s="175" t="s">
        <v>184</v>
      </c>
      <c r="AU348" s="175" t="s">
        <v>80</v>
      </c>
      <c r="AV348" s="14" t="s">
        <v>80</v>
      </c>
      <c r="AW348" s="14" t="s">
        <v>25</v>
      </c>
      <c r="AX348" s="14" t="s">
        <v>73</v>
      </c>
      <c r="AY348" s="175" t="s">
        <v>178</v>
      </c>
    </row>
    <row r="349" spans="1:65" s="2" customFormat="1" ht="21.75" customHeight="1">
      <c r="A349" s="29"/>
      <c r="B349" s="153"/>
      <c r="C349" s="154" t="s">
        <v>617</v>
      </c>
      <c r="D349" s="154" t="s">
        <v>180</v>
      </c>
      <c r="E349" s="155" t="s">
        <v>618</v>
      </c>
      <c r="F349" s="156" t="s">
        <v>619</v>
      </c>
      <c r="G349" s="157" t="s">
        <v>484</v>
      </c>
      <c r="H349" s="158">
        <v>1.1000000000000001</v>
      </c>
      <c r="I349" s="158"/>
      <c r="J349" s="158"/>
      <c r="K349" s="159"/>
      <c r="L349" s="30"/>
      <c r="M349" s="160" t="s">
        <v>1</v>
      </c>
      <c r="N349" s="161" t="s">
        <v>35</v>
      </c>
      <c r="O349" s="162">
        <v>0</v>
      </c>
      <c r="P349" s="162">
        <f>O349*H349</f>
        <v>0</v>
      </c>
      <c r="Q349" s="162">
        <v>0</v>
      </c>
      <c r="R349" s="162">
        <f>Q349*H349</f>
        <v>0</v>
      </c>
      <c r="S349" s="162">
        <v>0</v>
      </c>
      <c r="T349" s="163">
        <f>S349*H349</f>
        <v>0</v>
      </c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R349" s="164" t="s">
        <v>256</v>
      </c>
      <c r="AT349" s="164" t="s">
        <v>180</v>
      </c>
      <c r="AU349" s="164" t="s">
        <v>80</v>
      </c>
      <c r="AY349" s="17" t="s">
        <v>178</v>
      </c>
      <c r="BE349" s="165">
        <f>IF(N349="základná",J349,0)</f>
        <v>0</v>
      </c>
      <c r="BF349" s="165">
        <f>IF(N349="znížená",J349,0)</f>
        <v>0</v>
      </c>
      <c r="BG349" s="165">
        <f>IF(N349="zákl. prenesená",J349,0)</f>
        <v>0</v>
      </c>
      <c r="BH349" s="165">
        <f>IF(N349="zníž. prenesená",J349,0)</f>
        <v>0</v>
      </c>
      <c r="BI349" s="165">
        <f>IF(N349="nulová",J349,0)</f>
        <v>0</v>
      </c>
      <c r="BJ349" s="17" t="s">
        <v>80</v>
      </c>
      <c r="BK349" s="166">
        <f>ROUND(I349*H349,3)</f>
        <v>0</v>
      </c>
      <c r="BL349" s="17" t="s">
        <v>256</v>
      </c>
      <c r="BM349" s="164" t="s">
        <v>620</v>
      </c>
    </row>
    <row r="350" spans="1:65" s="12" customFormat="1" ht="22.9" customHeight="1">
      <c r="B350" s="141"/>
      <c r="D350" s="142" t="s">
        <v>68</v>
      </c>
      <c r="E350" s="151" t="s">
        <v>621</v>
      </c>
      <c r="F350" s="151" t="s">
        <v>622</v>
      </c>
      <c r="J350" s="152"/>
      <c r="L350" s="141"/>
      <c r="M350" s="145"/>
      <c r="N350" s="146"/>
      <c r="O350" s="146"/>
      <c r="P350" s="147">
        <f>SUM(P351:P356)</f>
        <v>11.753154</v>
      </c>
      <c r="Q350" s="146"/>
      <c r="R350" s="147">
        <f>SUM(R351:R356)</f>
        <v>0.22194799999999998</v>
      </c>
      <c r="S350" s="146"/>
      <c r="T350" s="148">
        <f>SUM(T351:T356)</f>
        <v>0</v>
      </c>
      <c r="AR350" s="142" t="s">
        <v>80</v>
      </c>
      <c r="AT350" s="149" t="s">
        <v>68</v>
      </c>
      <c r="AU350" s="149" t="s">
        <v>73</v>
      </c>
      <c r="AY350" s="142" t="s">
        <v>178</v>
      </c>
      <c r="BK350" s="150">
        <f>SUM(BK351:BK356)</f>
        <v>0</v>
      </c>
    </row>
    <row r="351" spans="1:65" s="2" customFormat="1" ht="21.75" customHeight="1">
      <c r="A351" s="29"/>
      <c r="B351" s="153"/>
      <c r="C351" s="154" t="s">
        <v>623</v>
      </c>
      <c r="D351" s="154" t="s">
        <v>180</v>
      </c>
      <c r="E351" s="155" t="s">
        <v>624</v>
      </c>
      <c r="F351" s="226" t="s">
        <v>625</v>
      </c>
      <c r="G351" s="157" t="s">
        <v>202</v>
      </c>
      <c r="H351" s="158">
        <v>12.6</v>
      </c>
      <c r="I351" s="158"/>
      <c r="J351" s="158"/>
      <c r="K351" s="159"/>
      <c r="L351" s="30"/>
      <c r="M351" s="160" t="s">
        <v>1</v>
      </c>
      <c r="N351" s="161" t="s">
        <v>35</v>
      </c>
      <c r="O351" s="162">
        <v>0.93279000000000001</v>
      </c>
      <c r="P351" s="162">
        <f>O351*H351</f>
        <v>11.753154</v>
      </c>
      <c r="Q351" s="162">
        <v>3.0699999999999998E-3</v>
      </c>
      <c r="R351" s="162">
        <f>Q351*H351</f>
        <v>3.8681999999999994E-2</v>
      </c>
      <c r="S351" s="162">
        <v>0</v>
      </c>
      <c r="T351" s="163">
        <f>S351*H351</f>
        <v>0</v>
      </c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R351" s="164" t="s">
        <v>256</v>
      </c>
      <c r="AT351" s="164" t="s">
        <v>180</v>
      </c>
      <c r="AU351" s="164" t="s">
        <v>80</v>
      </c>
      <c r="AY351" s="17" t="s">
        <v>178</v>
      </c>
      <c r="BE351" s="165">
        <f>IF(N351="základná",J351,0)</f>
        <v>0</v>
      </c>
      <c r="BF351" s="165">
        <f>IF(N351="znížená",J351,0)</f>
        <v>0</v>
      </c>
      <c r="BG351" s="165">
        <f>IF(N351="zákl. prenesená",J351,0)</f>
        <v>0</v>
      </c>
      <c r="BH351" s="165">
        <f>IF(N351="zníž. prenesená",J351,0)</f>
        <v>0</v>
      </c>
      <c r="BI351" s="165">
        <f>IF(N351="nulová",J351,0)</f>
        <v>0</v>
      </c>
      <c r="BJ351" s="17" t="s">
        <v>80</v>
      </c>
      <c r="BK351" s="166">
        <f>ROUND(I351*H351,3)</f>
        <v>0</v>
      </c>
      <c r="BL351" s="17" t="s">
        <v>256</v>
      </c>
      <c r="BM351" s="164" t="s">
        <v>626</v>
      </c>
    </row>
    <row r="352" spans="1:65" s="14" customFormat="1">
      <c r="B352" s="174"/>
      <c r="D352" s="168" t="s">
        <v>184</v>
      </c>
      <c r="E352" s="175" t="s">
        <v>1</v>
      </c>
      <c r="F352" s="229" t="s">
        <v>627</v>
      </c>
      <c r="H352" s="177">
        <v>12.6</v>
      </c>
      <c r="L352" s="174"/>
      <c r="M352" s="178"/>
      <c r="N352" s="179"/>
      <c r="O352" s="179"/>
      <c r="P352" s="179"/>
      <c r="Q352" s="179"/>
      <c r="R352" s="179"/>
      <c r="S352" s="179"/>
      <c r="T352" s="180"/>
      <c r="AT352" s="175" t="s">
        <v>184</v>
      </c>
      <c r="AU352" s="175" t="s">
        <v>80</v>
      </c>
      <c r="AV352" s="14" t="s">
        <v>80</v>
      </c>
      <c r="AW352" s="14" t="s">
        <v>25</v>
      </c>
      <c r="AX352" s="14" t="s">
        <v>73</v>
      </c>
      <c r="AY352" s="175" t="s">
        <v>178</v>
      </c>
    </row>
    <row r="353" spans="1:65" s="2" customFormat="1" ht="21.75" customHeight="1">
      <c r="A353" s="29"/>
      <c r="B353" s="153"/>
      <c r="C353" s="188" t="s">
        <v>628</v>
      </c>
      <c r="D353" s="188" t="s">
        <v>286</v>
      </c>
      <c r="E353" s="189" t="s">
        <v>629</v>
      </c>
      <c r="F353" s="225" t="s">
        <v>1801</v>
      </c>
      <c r="G353" s="191" t="s">
        <v>202</v>
      </c>
      <c r="H353" s="192">
        <v>13.86</v>
      </c>
      <c r="I353" s="192"/>
      <c r="J353" s="192"/>
      <c r="K353" s="193"/>
      <c r="L353" s="194"/>
      <c r="M353" s="195" t="s">
        <v>1</v>
      </c>
      <c r="N353" s="196" t="s">
        <v>35</v>
      </c>
      <c r="O353" s="162">
        <v>0</v>
      </c>
      <c r="P353" s="162">
        <f>O353*H353</f>
        <v>0</v>
      </c>
      <c r="Q353" s="162">
        <v>8.0999999999999996E-3</v>
      </c>
      <c r="R353" s="162">
        <f>Q353*H353</f>
        <v>0.11226599999999999</v>
      </c>
      <c r="S353" s="162">
        <v>0</v>
      </c>
      <c r="T353" s="163">
        <f>S353*H353</f>
        <v>0</v>
      </c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R353" s="164" t="s">
        <v>337</v>
      </c>
      <c r="AT353" s="164" t="s">
        <v>286</v>
      </c>
      <c r="AU353" s="164" t="s">
        <v>80</v>
      </c>
      <c r="AY353" s="17" t="s">
        <v>178</v>
      </c>
      <c r="BE353" s="165">
        <f>IF(N353="základná",J353,0)</f>
        <v>0</v>
      </c>
      <c r="BF353" s="165">
        <f>IF(N353="znížená",J353,0)</f>
        <v>0</v>
      </c>
      <c r="BG353" s="165">
        <f>IF(N353="zákl. prenesená",J353,0)</f>
        <v>0</v>
      </c>
      <c r="BH353" s="165">
        <f>IF(N353="zníž. prenesená",J353,0)</f>
        <v>0</v>
      </c>
      <c r="BI353" s="165">
        <f>IF(N353="nulová",J353,0)</f>
        <v>0</v>
      </c>
      <c r="BJ353" s="17" t="s">
        <v>80</v>
      </c>
      <c r="BK353" s="166">
        <f>ROUND(I353*H353,3)</f>
        <v>0</v>
      </c>
      <c r="BL353" s="17" t="s">
        <v>256</v>
      </c>
      <c r="BM353" s="164" t="s">
        <v>630</v>
      </c>
    </row>
    <row r="354" spans="1:65" s="2" customFormat="1" ht="16.5" customHeight="1">
      <c r="A354" s="29"/>
      <c r="B354" s="153"/>
      <c r="C354" s="188" t="s">
        <v>631</v>
      </c>
      <c r="D354" s="188" t="s">
        <v>286</v>
      </c>
      <c r="E354" s="189" t="s">
        <v>632</v>
      </c>
      <c r="F354" s="225" t="s">
        <v>633</v>
      </c>
      <c r="G354" s="191" t="s">
        <v>634</v>
      </c>
      <c r="H354" s="192">
        <v>63</v>
      </c>
      <c r="I354" s="192"/>
      <c r="J354" s="192"/>
      <c r="K354" s="193"/>
      <c r="L354" s="194"/>
      <c r="M354" s="195" t="s">
        <v>1</v>
      </c>
      <c r="N354" s="196" t="s">
        <v>35</v>
      </c>
      <c r="O354" s="162">
        <v>0</v>
      </c>
      <c r="P354" s="162">
        <f>O354*H354</f>
        <v>0</v>
      </c>
      <c r="Q354" s="162">
        <v>1E-3</v>
      </c>
      <c r="R354" s="162">
        <f>Q354*H354</f>
        <v>6.3E-2</v>
      </c>
      <c r="S354" s="162">
        <v>0</v>
      </c>
      <c r="T354" s="163">
        <f>S354*H354</f>
        <v>0</v>
      </c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R354" s="164" t="s">
        <v>337</v>
      </c>
      <c r="AT354" s="164" t="s">
        <v>286</v>
      </c>
      <c r="AU354" s="164" t="s">
        <v>80</v>
      </c>
      <c r="AY354" s="17" t="s">
        <v>178</v>
      </c>
      <c r="BE354" s="165">
        <f>IF(N354="základná",J354,0)</f>
        <v>0</v>
      </c>
      <c r="BF354" s="165">
        <f>IF(N354="znížená",J354,0)</f>
        <v>0</v>
      </c>
      <c r="BG354" s="165">
        <f>IF(N354="zákl. prenesená",J354,0)</f>
        <v>0</v>
      </c>
      <c r="BH354" s="165">
        <f>IF(N354="zníž. prenesená",J354,0)</f>
        <v>0</v>
      </c>
      <c r="BI354" s="165">
        <f>IF(N354="nulová",J354,0)</f>
        <v>0</v>
      </c>
      <c r="BJ354" s="17" t="s">
        <v>80</v>
      </c>
      <c r="BK354" s="166">
        <f>ROUND(I354*H354,3)</f>
        <v>0</v>
      </c>
      <c r="BL354" s="17" t="s">
        <v>256</v>
      </c>
      <c r="BM354" s="164" t="s">
        <v>635</v>
      </c>
    </row>
    <row r="355" spans="1:65" s="2" customFormat="1" ht="16.5" customHeight="1">
      <c r="A355" s="29"/>
      <c r="B355" s="153"/>
      <c r="C355" s="188" t="s">
        <v>636</v>
      </c>
      <c r="D355" s="188" t="s">
        <v>286</v>
      </c>
      <c r="E355" s="189" t="s">
        <v>637</v>
      </c>
      <c r="F355" s="225" t="s">
        <v>638</v>
      </c>
      <c r="G355" s="191" t="s">
        <v>634</v>
      </c>
      <c r="H355" s="192">
        <v>8</v>
      </c>
      <c r="I355" s="192"/>
      <c r="J355" s="192"/>
      <c r="K355" s="193"/>
      <c r="L355" s="194"/>
      <c r="M355" s="195" t="s">
        <v>1</v>
      </c>
      <c r="N355" s="196" t="s">
        <v>35</v>
      </c>
      <c r="O355" s="162">
        <v>0</v>
      </c>
      <c r="P355" s="162">
        <f>O355*H355</f>
        <v>0</v>
      </c>
      <c r="Q355" s="162">
        <v>1E-3</v>
      </c>
      <c r="R355" s="162">
        <f>Q355*H355</f>
        <v>8.0000000000000002E-3</v>
      </c>
      <c r="S355" s="162">
        <v>0</v>
      </c>
      <c r="T355" s="163">
        <f>S355*H355</f>
        <v>0</v>
      </c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R355" s="164" t="s">
        <v>337</v>
      </c>
      <c r="AT355" s="164" t="s">
        <v>286</v>
      </c>
      <c r="AU355" s="164" t="s">
        <v>80</v>
      </c>
      <c r="AY355" s="17" t="s">
        <v>178</v>
      </c>
      <c r="BE355" s="165">
        <f>IF(N355="základná",J355,0)</f>
        <v>0</v>
      </c>
      <c r="BF355" s="165">
        <f>IF(N355="znížená",J355,0)</f>
        <v>0</v>
      </c>
      <c r="BG355" s="165">
        <f>IF(N355="zákl. prenesená",J355,0)</f>
        <v>0</v>
      </c>
      <c r="BH355" s="165">
        <f>IF(N355="zníž. prenesená",J355,0)</f>
        <v>0</v>
      </c>
      <c r="BI355" s="165">
        <f>IF(N355="nulová",J355,0)</f>
        <v>0</v>
      </c>
      <c r="BJ355" s="17" t="s">
        <v>80</v>
      </c>
      <c r="BK355" s="166">
        <f>ROUND(I355*H355,3)</f>
        <v>0</v>
      </c>
      <c r="BL355" s="17" t="s">
        <v>256</v>
      </c>
      <c r="BM355" s="164" t="s">
        <v>639</v>
      </c>
    </row>
    <row r="356" spans="1:65" s="2" customFormat="1" ht="21.75" customHeight="1">
      <c r="A356" s="29"/>
      <c r="B356" s="153"/>
      <c r="C356" s="154" t="s">
        <v>640</v>
      </c>
      <c r="D356" s="154" t="s">
        <v>180</v>
      </c>
      <c r="E356" s="155" t="s">
        <v>641</v>
      </c>
      <c r="F356" s="156" t="s">
        <v>642</v>
      </c>
      <c r="G356" s="157" t="s">
        <v>484</v>
      </c>
      <c r="H356" s="158">
        <v>3.55</v>
      </c>
      <c r="I356" s="158"/>
      <c r="J356" s="158"/>
      <c r="K356" s="159"/>
      <c r="L356" s="30"/>
      <c r="M356" s="160" t="s">
        <v>1</v>
      </c>
      <c r="N356" s="161" t="s">
        <v>35</v>
      </c>
      <c r="O356" s="162">
        <v>0</v>
      </c>
      <c r="P356" s="162">
        <f>O356*H356</f>
        <v>0</v>
      </c>
      <c r="Q356" s="162">
        <v>0</v>
      </c>
      <c r="R356" s="162">
        <f>Q356*H356</f>
        <v>0</v>
      </c>
      <c r="S356" s="162">
        <v>0</v>
      </c>
      <c r="T356" s="163">
        <f>S356*H356</f>
        <v>0</v>
      </c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R356" s="164" t="s">
        <v>256</v>
      </c>
      <c r="AT356" s="164" t="s">
        <v>180</v>
      </c>
      <c r="AU356" s="164" t="s">
        <v>80</v>
      </c>
      <c r="AY356" s="17" t="s">
        <v>178</v>
      </c>
      <c r="BE356" s="165">
        <f>IF(N356="základná",J356,0)</f>
        <v>0</v>
      </c>
      <c r="BF356" s="165">
        <f>IF(N356="znížená",J356,0)</f>
        <v>0</v>
      </c>
      <c r="BG356" s="165">
        <f>IF(N356="zákl. prenesená",J356,0)</f>
        <v>0</v>
      </c>
      <c r="BH356" s="165">
        <f>IF(N356="zníž. prenesená",J356,0)</f>
        <v>0</v>
      </c>
      <c r="BI356" s="165">
        <f>IF(N356="nulová",J356,0)</f>
        <v>0</v>
      </c>
      <c r="BJ356" s="17" t="s">
        <v>80</v>
      </c>
      <c r="BK356" s="166">
        <f>ROUND(I356*H356,3)</f>
        <v>0</v>
      </c>
      <c r="BL356" s="17" t="s">
        <v>256</v>
      </c>
      <c r="BM356" s="164" t="s">
        <v>643</v>
      </c>
    </row>
    <row r="357" spans="1:65" s="12" customFormat="1" ht="22.9" customHeight="1">
      <c r="B357" s="141"/>
      <c r="D357" s="142" t="s">
        <v>68</v>
      </c>
      <c r="E357" s="151" t="s">
        <v>644</v>
      </c>
      <c r="F357" s="151" t="s">
        <v>645</v>
      </c>
      <c r="J357" s="152"/>
      <c r="L357" s="141"/>
      <c r="M357" s="145"/>
      <c r="N357" s="146"/>
      <c r="O357" s="146"/>
      <c r="P357" s="147">
        <f>SUM(P358:P364)</f>
        <v>6.702</v>
      </c>
      <c r="Q357" s="146"/>
      <c r="R357" s="147">
        <f>SUM(R358:R364)</f>
        <v>8.5434000000000013E-3</v>
      </c>
      <c r="S357" s="146"/>
      <c r="T357" s="148">
        <f>SUM(T358:T364)</f>
        <v>0</v>
      </c>
      <c r="AR357" s="142" t="s">
        <v>80</v>
      </c>
      <c r="AT357" s="149" t="s">
        <v>68</v>
      </c>
      <c r="AU357" s="149" t="s">
        <v>73</v>
      </c>
      <c r="AY357" s="142" t="s">
        <v>178</v>
      </c>
      <c r="BK357" s="150">
        <f>SUM(BK358:BK364)</f>
        <v>0</v>
      </c>
    </row>
    <row r="358" spans="1:65" s="2" customFormat="1" ht="16.5" customHeight="1">
      <c r="A358" s="29"/>
      <c r="B358" s="153"/>
      <c r="C358" s="154" t="s">
        <v>646</v>
      </c>
      <c r="D358" s="154" t="s">
        <v>180</v>
      </c>
      <c r="E358" s="155" t="s">
        <v>647</v>
      </c>
      <c r="F358" s="156" t="s">
        <v>648</v>
      </c>
      <c r="G358" s="157" t="s">
        <v>216</v>
      </c>
      <c r="H358" s="158">
        <v>22.34</v>
      </c>
      <c r="I358" s="158"/>
      <c r="J358" s="158"/>
      <c r="K358" s="159"/>
      <c r="L358" s="30"/>
      <c r="M358" s="160" t="s">
        <v>1</v>
      </c>
      <c r="N358" s="161" t="s">
        <v>35</v>
      </c>
      <c r="O358" s="162">
        <v>0.3</v>
      </c>
      <c r="P358" s="162">
        <f>O358*H358</f>
        <v>6.702</v>
      </c>
      <c r="Q358" s="162">
        <v>1.0000000000000001E-5</v>
      </c>
      <c r="R358" s="162">
        <f>Q358*H358</f>
        <v>2.2340000000000001E-4</v>
      </c>
      <c r="S358" s="162">
        <v>0</v>
      </c>
      <c r="T358" s="163">
        <f>S358*H358</f>
        <v>0</v>
      </c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R358" s="164" t="s">
        <v>256</v>
      </c>
      <c r="AT358" s="164" t="s">
        <v>180</v>
      </c>
      <c r="AU358" s="164" t="s">
        <v>80</v>
      </c>
      <c r="AY358" s="17" t="s">
        <v>178</v>
      </c>
      <c r="BE358" s="165">
        <f>IF(N358="základná",J358,0)</f>
        <v>0</v>
      </c>
      <c r="BF358" s="165">
        <f>IF(N358="znížená",J358,0)</f>
        <v>0</v>
      </c>
      <c r="BG358" s="165">
        <f>IF(N358="zákl. prenesená",J358,0)</f>
        <v>0</v>
      </c>
      <c r="BH358" s="165">
        <f>IF(N358="zníž. prenesená",J358,0)</f>
        <v>0</v>
      </c>
      <c r="BI358" s="165">
        <f>IF(N358="nulová",J358,0)</f>
        <v>0</v>
      </c>
      <c r="BJ358" s="17" t="s">
        <v>80</v>
      </c>
      <c r="BK358" s="166">
        <f>ROUND(I358*H358,3)</f>
        <v>0</v>
      </c>
      <c r="BL358" s="17" t="s">
        <v>256</v>
      </c>
      <c r="BM358" s="164" t="s">
        <v>649</v>
      </c>
    </row>
    <row r="359" spans="1:65" s="14" customFormat="1">
      <c r="B359" s="174"/>
      <c r="D359" s="168" t="s">
        <v>184</v>
      </c>
      <c r="E359" s="175" t="s">
        <v>1</v>
      </c>
      <c r="F359" s="176" t="s">
        <v>650</v>
      </c>
      <c r="H359" s="177">
        <v>6.4</v>
      </c>
      <c r="L359" s="174"/>
      <c r="M359" s="178"/>
      <c r="N359" s="179"/>
      <c r="O359" s="179"/>
      <c r="P359" s="179"/>
      <c r="Q359" s="179"/>
      <c r="R359" s="179"/>
      <c r="S359" s="179"/>
      <c r="T359" s="180"/>
      <c r="AT359" s="175" t="s">
        <v>184</v>
      </c>
      <c r="AU359" s="175" t="s">
        <v>80</v>
      </c>
      <c r="AV359" s="14" t="s">
        <v>80</v>
      </c>
      <c r="AW359" s="14" t="s">
        <v>25</v>
      </c>
      <c r="AX359" s="14" t="s">
        <v>69</v>
      </c>
      <c r="AY359" s="175" t="s">
        <v>178</v>
      </c>
    </row>
    <row r="360" spans="1:65" s="14" customFormat="1">
      <c r="B360" s="174"/>
      <c r="D360" s="168" t="s">
        <v>184</v>
      </c>
      <c r="E360" s="175" t="s">
        <v>1</v>
      </c>
      <c r="F360" s="176" t="s">
        <v>651</v>
      </c>
      <c r="H360" s="177">
        <v>7.6</v>
      </c>
      <c r="L360" s="174"/>
      <c r="M360" s="178"/>
      <c r="N360" s="179"/>
      <c r="O360" s="179"/>
      <c r="P360" s="179"/>
      <c r="Q360" s="179"/>
      <c r="R360" s="179"/>
      <c r="S360" s="179"/>
      <c r="T360" s="180"/>
      <c r="AT360" s="175" t="s">
        <v>184</v>
      </c>
      <c r="AU360" s="175" t="s">
        <v>80</v>
      </c>
      <c r="AV360" s="14" t="s">
        <v>80</v>
      </c>
      <c r="AW360" s="14" t="s">
        <v>25</v>
      </c>
      <c r="AX360" s="14" t="s">
        <v>69</v>
      </c>
      <c r="AY360" s="175" t="s">
        <v>178</v>
      </c>
    </row>
    <row r="361" spans="1:65" s="14" customFormat="1">
      <c r="B361" s="174"/>
      <c r="D361" s="168" t="s">
        <v>184</v>
      </c>
      <c r="E361" s="175" t="s">
        <v>1</v>
      </c>
      <c r="F361" s="176" t="s">
        <v>652</v>
      </c>
      <c r="H361" s="177">
        <v>8.34</v>
      </c>
      <c r="L361" s="174"/>
      <c r="M361" s="178"/>
      <c r="N361" s="179"/>
      <c r="O361" s="179"/>
      <c r="P361" s="179"/>
      <c r="Q361" s="179"/>
      <c r="R361" s="179"/>
      <c r="S361" s="179"/>
      <c r="T361" s="180"/>
      <c r="AT361" s="175" t="s">
        <v>184</v>
      </c>
      <c r="AU361" s="175" t="s">
        <v>80</v>
      </c>
      <c r="AV361" s="14" t="s">
        <v>80</v>
      </c>
      <c r="AW361" s="14" t="s">
        <v>25</v>
      </c>
      <c r="AX361" s="14" t="s">
        <v>69</v>
      </c>
      <c r="AY361" s="175" t="s">
        <v>178</v>
      </c>
    </row>
    <row r="362" spans="1:65" s="15" customFormat="1">
      <c r="B362" s="181"/>
      <c r="D362" s="168" t="s">
        <v>184</v>
      </c>
      <c r="E362" s="182" t="s">
        <v>1</v>
      </c>
      <c r="F362" s="183" t="s">
        <v>190</v>
      </c>
      <c r="H362" s="184">
        <v>22.34</v>
      </c>
      <c r="L362" s="181"/>
      <c r="M362" s="185"/>
      <c r="N362" s="186"/>
      <c r="O362" s="186"/>
      <c r="P362" s="186"/>
      <c r="Q362" s="186"/>
      <c r="R362" s="186"/>
      <c r="S362" s="186"/>
      <c r="T362" s="187"/>
      <c r="AT362" s="182" t="s">
        <v>184</v>
      </c>
      <c r="AU362" s="182" t="s">
        <v>80</v>
      </c>
      <c r="AV362" s="15" t="s">
        <v>87</v>
      </c>
      <c r="AW362" s="15" t="s">
        <v>25</v>
      </c>
      <c r="AX362" s="15" t="s">
        <v>73</v>
      </c>
      <c r="AY362" s="182" t="s">
        <v>178</v>
      </c>
    </row>
    <row r="363" spans="1:65" s="2" customFormat="1" ht="16.5" customHeight="1">
      <c r="A363" s="29"/>
      <c r="B363" s="153"/>
      <c r="C363" s="188" t="s">
        <v>653</v>
      </c>
      <c r="D363" s="188" t="s">
        <v>286</v>
      </c>
      <c r="E363" s="189" t="s">
        <v>654</v>
      </c>
      <c r="F363" s="190" t="s">
        <v>655</v>
      </c>
      <c r="G363" s="191" t="s">
        <v>192</v>
      </c>
      <c r="H363" s="192">
        <v>26</v>
      </c>
      <c r="I363" s="192"/>
      <c r="J363" s="192"/>
      <c r="K363" s="193"/>
      <c r="L363" s="194"/>
      <c r="M363" s="195" t="s">
        <v>1</v>
      </c>
      <c r="N363" s="196" t="s">
        <v>35</v>
      </c>
      <c r="O363" s="162">
        <v>0</v>
      </c>
      <c r="P363" s="162">
        <f>O363*H363</f>
        <v>0</v>
      </c>
      <c r="Q363" s="162">
        <v>3.2000000000000003E-4</v>
      </c>
      <c r="R363" s="162">
        <f>Q363*H363</f>
        <v>8.320000000000001E-3</v>
      </c>
      <c r="S363" s="162">
        <v>0</v>
      </c>
      <c r="T363" s="163">
        <f>S363*H363</f>
        <v>0</v>
      </c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R363" s="164" t="s">
        <v>337</v>
      </c>
      <c r="AT363" s="164" t="s">
        <v>286</v>
      </c>
      <c r="AU363" s="164" t="s">
        <v>80</v>
      </c>
      <c r="AY363" s="17" t="s">
        <v>178</v>
      </c>
      <c r="BE363" s="165">
        <f>IF(N363="základná",J363,0)</f>
        <v>0</v>
      </c>
      <c r="BF363" s="165">
        <f>IF(N363="znížená",J363,0)</f>
        <v>0</v>
      </c>
      <c r="BG363" s="165">
        <f>IF(N363="zákl. prenesená",J363,0)</f>
        <v>0</v>
      </c>
      <c r="BH363" s="165">
        <f>IF(N363="zníž. prenesená",J363,0)</f>
        <v>0</v>
      </c>
      <c r="BI363" s="165">
        <f>IF(N363="nulová",J363,0)</f>
        <v>0</v>
      </c>
      <c r="BJ363" s="17" t="s">
        <v>80</v>
      </c>
      <c r="BK363" s="166">
        <f>ROUND(I363*H363,3)</f>
        <v>0</v>
      </c>
      <c r="BL363" s="17" t="s">
        <v>256</v>
      </c>
      <c r="BM363" s="164" t="s">
        <v>656</v>
      </c>
    </row>
    <row r="364" spans="1:65" s="2" customFormat="1" ht="21.75" customHeight="1">
      <c r="A364" s="29"/>
      <c r="B364" s="153"/>
      <c r="C364" s="154" t="s">
        <v>657</v>
      </c>
      <c r="D364" s="154" t="s">
        <v>180</v>
      </c>
      <c r="E364" s="155" t="s">
        <v>658</v>
      </c>
      <c r="F364" s="156" t="s">
        <v>659</v>
      </c>
      <c r="G364" s="157" t="s">
        <v>484</v>
      </c>
      <c r="H364" s="158">
        <v>1.05</v>
      </c>
      <c r="I364" s="158"/>
      <c r="J364" s="158"/>
      <c r="K364" s="159"/>
      <c r="L364" s="30"/>
      <c r="M364" s="160" t="s">
        <v>1</v>
      </c>
      <c r="N364" s="161" t="s">
        <v>35</v>
      </c>
      <c r="O364" s="162">
        <v>0</v>
      </c>
      <c r="P364" s="162">
        <f>O364*H364</f>
        <v>0</v>
      </c>
      <c r="Q364" s="162">
        <v>0</v>
      </c>
      <c r="R364" s="162">
        <f>Q364*H364</f>
        <v>0</v>
      </c>
      <c r="S364" s="162">
        <v>0</v>
      </c>
      <c r="T364" s="163">
        <f>S364*H364</f>
        <v>0</v>
      </c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R364" s="164" t="s">
        <v>256</v>
      </c>
      <c r="AT364" s="164" t="s">
        <v>180</v>
      </c>
      <c r="AU364" s="164" t="s">
        <v>80</v>
      </c>
      <c r="AY364" s="17" t="s">
        <v>178</v>
      </c>
      <c r="BE364" s="165">
        <f>IF(N364="základná",J364,0)</f>
        <v>0</v>
      </c>
      <c r="BF364" s="165">
        <f>IF(N364="znížená",J364,0)</f>
        <v>0</v>
      </c>
      <c r="BG364" s="165">
        <f>IF(N364="zákl. prenesená",J364,0)</f>
        <v>0</v>
      </c>
      <c r="BH364" s="165">
        <f>IF(N364="zníž. prenesená",J364,0)</f>
        <v>0</v>
      </c>
      <c r="BI364" s="165">
        <f>IF(N364="nulová",J364,0)</f>
        <v>0</v>
      </c>
      <c r="BJ364" s="17" t="s">
        <v>80</v>
      </c>
      <c r="BK364" s="166">
        <f>ROUND(I364*H364,3)</f>
        <v>0</v>
      </c>
      <c r="BL364" s="17" t="s">
        <v>256</v>
      </c>
      <c r="BM364" s="164" t="s">
        <v>660</v>
      </c>
    </row>
    <row r="365" spans="1:65" s="12" customFormat="1" ht="22.9" customHeight="1">
      <c r="B365" s="141"/>
      <c r="D365" s="142" t="s">
        <v>68</v>
      </c>
      <c r="E365" s="151" t="s">
        <v>661</v>
      </c>
      <c r="F365" s="151" t="s">
        <v>662</v>
      </c>
      <c r="J365" s="152"/>
      <c r="L365" s="141"/>
      <c r="M365" s="145"/>
      <c r="N365" s="146"/>
      <c r="O365" s="146"/>
      <c r="P365" s="147">
        <f>SUM(P366:P378)</f>
        <v>317.56389999999999</v>
      </c>
      <c r="Q365" s="146"/>
      <c r="R365" s="147">
        <f>SUM(R366:R378)</f>
        <v>1.9713224999999999</v>
      </c>
      <c r="S365" s="146"/>
      <c r="T365" s="148">
        <f>SUM(T366:T378)</f>
        <v>0.27700000000000002</v>
      </c>
      <c r="AR365" s="142" t="s">
        <v>80</v>
      </c>
      <c r="AT365" s="149" t="s">
        <v>68</v>
      </c>
      <c r="AU365" s="149" t="s">
        <v>73</v>
      </c>
      <c r="AY365" s="142" t="s">
        <v>178</v>
      </c>
      <c r="BK365" s="150">
        <f>SUM(BK366:BK378)</f>
        <v>0</v>
      </c>
    </row>
    <row r="366" spans="1:65" s="2" customFormat="1" ht="16.5" customHeight="1">
      <c r="A366" s="29"/>
      <c r="B366" s="153"/>
      <c r="C366" s="154" t="s">
        <v>663</v>
      </c>
      <c r="D366" s="154" t="s">
        <v>180</v>
      </c>
      <c r="E366" s="155" t="s">
        <v>664</v>
      </c>
      <c r="F366" s="156" t="s">
        <v>665</v>
      </c>
      <c r="G366" s="157" t="s">
        <v>216</v>
      </c>
      <c r="H366" s="158">
        <v>420</v>
      </c>
      <c r="I366" s="158"/>
      <c r="J366" s="158"/>
      <c r="K366" s="159"/>
      <c r="L366" s="30"/>
      <c r="M366" s="160" t="s">
        <v>1</v>
      </c>
      <c r="N366" s="161" t="s">
        <v>35</v>
      </c>
      <c r="O366" s="162">
        <v>0.14307</v>
      </c>
      <c r="P366" s="162">
        <f>O366*H366</f>
        <v>60.089399999999998</v>
      </c>
      <c r="Q366" s="162">
        <v>4.0000000000000003E-5</v>
      </c>
      <c r="R366" s="162">
        <f>Q366*H366</f>
        <v>1.6800000000000002E-2</v>
      </c>
      <c r="S366" s="162">
        <v>0</v>
      </c>
      <c r="T366" s="163">
        <f>S366*H366</f>
        <v>0</v>
      </c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R366" s="164" t="s">
        <v>256</v>
      </c>
      <c r="AT366" s="164" t="s">
        <v>180</v>
      </c>
      <c r="AU366" s="164" t="s">
        <v>80</v>
      </c>
      <c r="AY366" s="17" t="s">
        <v>178</v>
      </c>
      <c r="BE366" s="165">
        <f>IF(N366="základná",J366,0)</f>
        <v>0</v>
      </c>
      <c r="BF366" s="165">
        <f>IF(N366="znížená",J366,0)</f>
        <v>0</v>
      </c>
      <c r="BG366" s="165">
        <f>IF(N366="zákl. prenesená",J366,0)</f>
        <v>0</v>
      </c>
      <c r="BH366" s="165">
        <f>IF(N366="zníž. prenesená",J366,0)</f>
        <v>0</v>
      </c>
      <c r="BI366" s="165">
        <f>IF(N366="nulová",J366,0)</f>
        <v>0</v>
      </c>
      <c r="BJ366" s="17" t="s">
        <v>80</v>
      </c>
      <c r="BK366" s="166">
        <f>ROUND(I366*H366,3)</f>
        <v>0</v>
      </c>
      <c r="BL366" s="17" t="s">
        <v>256</v>
      </c>
      <c r="BM366" s="164" t="s">
        <v>666</v>
      </c>
    </row>
    <row r="367" spans="1:65" s="2" customFormat="1" ht="16.5" customHeight="1">
      <c r="A367" s="29"/>
      <c r="B367" s="153"/>
      <c r="C367" s="188" t="s">
        <v>667</v>
      </c>
      <c r="D367" s="188" t="s">
        <v>286</v>
      </c>
      <c r="E367" s="189" t="s">
        <v>668</v>
      </c>
      <c r="F367" s="190" t="s">
        <v>669</v>
      </c>
      <c r="G367" s="191" t="s">
        <v>216</v>
      </c>
      <c r="H367" s="192">
        <v>440</v>
      </c>
      <c r="I367" s="192"/>
      <c r="J367" s="192"/>
      <c r="K367" s="193"/>
      <c r="L367" s="194"/>
      <c r="M367" s="195" t="s">
        <v>1</v>
      </c>
      <c r="N367" s="196" t="s">
        <v>35</v>
      </c>
      <c r="O367" s="162">
        <v>0</v>
      </c>
      <c r="P367" s="162">
        <f>O367*H367</f>
        <v>0</v>
      </c>
      <c r="Q367" s="162">
        <v>0</v>
      </c>
      <c r="R367" s="162">
        <f>Q367*H367</f>
        <v>0</v>
      </c>
      <c r="S367" s="162">
        <v>0</v>
      </c>
      <c r="T367" s="163">
        <f>S367*H367</f>
        <v>0</v>
      </c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R367" s="164" t="s">
        <v>337</v>
      </c>
      <c r="AT367" s="164" t="s">
        <v>286</v>
      </c>
      <c r="AU367" s="164" t="s">
        <v>80</v>
      </c>
      <c r="AY367" s="17" t="s">
        <v>178</v>
      </c>
      <c r="BE367" s="165">
        <f>IF(N367="základná",J367,0)</f>
        <v>0</v>
      </c>
      <c r="BF367" s="165">
        <f>IF(N367="znížená",J367,0)</f>
        <v>0</v>
      </c>
      <c r="BG367" s="165">
        <f>IF(N367="zákl. prenesená",J367,0)</f>
        <v>0</v>
      </c>
      <c r="BH367" s="165">
        <f>IF(N367="zníž. prenesená",J367,0)</f>
        <v>0</v>
      </c>
      <c r="BI367" s="165">
        <f>IF(N367="nulová",J367,0)</f>
        <v>0</v>
      </c>
      <c r="BJ367" s="17" t="s">
        <v>80</v>
      </c>
      <c r="BK367" s="166">
        <f>ROUND(I367*H367,3)</f>
        <v>0</v>
      </c>
      <c r="BL367" s="17" t="s">
        <v>256</v>
      </c>
      <c r="BM367" s="164" t="s">
        <v>670</v>
      </c>
    </row>
    <row r="368" spans="1:65" s="2" customFormat="1" ht="21.75" customHeight="1">
      <c r="A368" s="29"/>
      <c r="B368" s="153"/>
      <c r="C368" s="154" t="s">
        <v>466</v>
      </c>
      <c r="D368" s="154" t="s">
        <v>180</v>
      </c>
      <c r="E368" s="155" t="s">
        <v>671</v>
      </c>
      <c r="F368" s="156" t="s">
        <v>672</v>
      </c>
      <c r="G368" s="157" t="s">
        <v>202</v>
      </c>
      <c r="H368" s="158">
        <v>277</v>
      </c>
      <c r="I368" s="158"/>
      <c r="J368" s="158"/>
      <c r="K368" s="159"/>
      <c r="L368" s="30"/>
      <c r="M368" s="160" t="s">
        <v>1</v>
      </c>
      <c r="N368" s="161" t="s">
        <v>35</v>
      </c>
      <c r="O368" s="162">
        <v>0.24099999999999999</v>
      </c>
      <c r="P368" s="162">
        <f>O368*H368</f>
        <v>66.756999999999991</v>
      </c>
      <c r="Q368" s="162">
        <v>0</v>
      </c>
      <c r="R368" s="162">
        <f>Q368*H368</f>
        <v>0</v>
      </c>
      <c r="S368" s="162">
        <v>1E-3</v>
      </c>
      <c r="T368" s="163">
        <f>S368*H368</f>
        <v>0.27700000000000002</v>
      </c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R368" s="164" t="s">
        <v>256</v>
      </c>
      <c r="AT368" s="164" t="s">
        <v>180</v>
      </c>
      <c r="AU368" s="164" t="s">
        <v>80</v>
      </c>
      <c r="AY368" s="17" t="s">
        <v>178</v>
      </c>
      <c r="BE368" s="165">
        <f>IF(N368="základná",J368,0)</f>
        <v>0</v>
      </c>
      <c r="BF368" s="165">
        <f>IF(N368="znížená",J368,0)</f>
        <v>0</v>
      </c>
      <c r="BG368" s="165">
        <f>IF(N368="zákl. prenesená",J368,0)</f>
        <v>0</v>
      </c>
      <c r="BH368" s="165">
        <f>IF(N368="zníž. prenesená",J368,0)</f>
        <v>0</v>
      </c>
      <c r="BI368" s="165">
        <f>IF(N368="nulová",J368,0)</f>
        <v>0</v>
      </c>
      <c r="BJ368" s="17" t="s">
        <v>80</v>
      </c>
      <c r="BK368" s="166">
        <f>ROUND(I368*H368,3)</f>
        <v>0</v>
      </c>
      <c r="BL368" s="17" t="s">
        <v>256</v>
      </c>
      <c r="BM368" s="164" t="s">
        <v>673</v>
      </c>
    </row>
    <row r="369" spans="1:65" s="14" customFormat="1">
      <c r="B369" s="174"/>
      <c r="D369" s="168" t="s">
        <v>184</v>
      </c>
      <c r="E369" s="175" t="s">
        <v>1</v>
      </c>
      <c r="F369" s="176" t="s">
        <v>674</v>
      </c>
      <c r="H369" s="177">
        <v>110</v>
      </c>
      <c r="L369" s="174"/>
      <c r="M369" s="178"/>
      <c r="N369" s="179"/>
      <c r="O369" s="179"/>
      <c r="P369" s="179"/>
      <c r="Q369" s="179"/>
      <c r="R369" s="179"/>
      <c r="S369" s="179"/>
      <c r="T369" s="180"/>
      <c r="AT369" s="175" t="s">
        <v>184</v>
      </c>
      <c r="AU369" s="175" t="s">
        <v>80</v>
      </c>
      <c r="AV369" s="14" t="s">
        <v>80</v>
      </c>
      <c r="AW369" s="14" t="s">
        <v>25</v>
      </c>
      <c r="AX369" s="14" t="s">
        <v>69</v>
      </c>
      <c r="AY369" s="175" t="s">
        <v>178</v>
      </c>
    </row>
    <row r="370" spans="1:65" s="14" customFormat="1">
      <c r="B370" s="174"/>
      <c r="D370" s="168" t="s">
        <v>184</v>
      </c>
      <c r="E370" s="175" t="s">
        <v>1</v>
      </c>
      <c r="F370" s="176" t="s">
        <v>675</v>
      </c>
      <c r="H370" s="177">
        <v>167</v>
      </c>
      <c r="L370" s="174"/>
      <c r="M370" s="178"/>
      <c r="N370" s="179"/>
      <c r="O370" s="179"/>
      <c r="P370" s="179"/>
      <c r="Q370" s="179"/>
      <c r="R370" s="179"/>
      <c r="S370" s="179"/>
      <c r="T370" s="180"/>
      <c r="AT370" s="175" t="s">
        <v>184</v>
      </c>
      <c r="AU370" s="175" t="s">
        <v>80</v>
      </c>
      <c r="AV370" s="14" t="s">
        <v>80</v>
      </c>
      <c r="AW370" s="14" t="s">
        <v>25</v>
      </c>
      <c r="AX370" s="14" t="s">
        <v>69</v>
      </c>
      <c r="AY370" s="175" t="s">
        <v>178</v>
      </c>
    </row>
    <row r="371" spans="1:65" s="15" customFormat="1">
      <c r="B371" s="181"/>
      <c r="D371" s="168" t="s">
        <v>184</v>
      </c>
      <c r="E371" s="182" t="s">
        <v>1</v>
      </c>
      <c r="F371" s="183" t="s">
        <v>190</v>
      </c>
      <c r="H371" s="184">
        <v>277</v>
      </c>
      <c r="L371" s="181"/>
      <c r="M371" s="185"/>
      <c r="N371" s="186"/>
      <c r="O371" s="186"/>
      <c r="P371" s="186"/>
      <c r="Q371" s="186"/>
      <c r="R371" s="186"/>
      <c r="S371" s="186"/>
      <c r="T371" s="187"/>
      <c r="AT371" s="182" t="s">
        <v>184</v>
      </c>
      <c r="AU371" s="182" t="s">
        <v>80</v>
      </c>
      <c r="AV371" s="15" t="s">
        <v>87</v>
      </c>
      <c r="AW371" s="15" t="s">
        <v>25</v>
      </c>
      <c r="AX371" s="15" t="s">
        <v>73</v>
      </c>
      <c r="AY371" s="182" t="s">
        <v>178</v>
      </c>
    </row>
    <row r="372" spans="1:65" s="2" customFormat="1" ht="16.5" customHeight="1">
      <c r="A372" s="29"/>
      <c r="B372" s="153"/>
      <c r="C372" s="154" t="s">
        <v>676</v>
      </c>
      <c r="D372" s="154" t="s">
        <v>180</v>
      </c>
      <c r="E372" s="155" t="s">
        <v>677</v>
      </c>
      <c r="F372" s="156" t="s">
        <v>678</v>
      </c>
      <c r="G372" s="157" t="s">
        <v>202</v>
      </c>
      <c r="H372" s="158">
        <v>442.5</v>
      </c>
      <c r="I372" s="158"/>
      <c r="J372" s="158"/>
      <c r="K372" s="159"/>
      <c r="L372" s="30"/>
      <c r="M372" s="160" t="s">
        <v>1</v>
      </c>
      <c r="N372" s="161" t="s">
        <v>35</v>
      </c>
      <c r="O372" s="162">
        <v>0.43099999999999999</v>
      </c>
      <c r="P372" s="162">
        <f>O372*H372</f>
        <v>190.7175</v>
      </c>
      <c r="Q372" s="162">
        <v>4.0000000000000002E-4</v>
      </c>
      <c r="R372" s="162">
        <f>Q372*H372</f>
        <v>0.17700000000000002</v>
      </c>
      <c r="S372" s="162">
        <v>0</v>
      </c>
      <c r="T372" s="163">
        <f>S372*H372</f>
        <v>0</v>
      </c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R372" s="164" t="s">
        <v>256</v>
      </c>
      <c r="AT372" s="164" t="s">
        <v>180</v>
      </c>
      <c r="AU372" s="164" t="s">
        <v>80</v>
      </c>
      <c r="AY372" s="17" t="s">
        <v>178</v>
      </c>
      <c r="BE372" s="165">
        <f>IF(N372="základná",J372,0)</f>
        <v>0</v>
      </c>
      <c r="BF372" s="165">
        <f>IF(N372="znížená",J372,0)</f>
        <v>0</v>
      </c>
      <c r="BG372" s="165">
        <f>IF(N372="zákl. prenesená",J372,0)</f>
        <v>0</v>
      </c>
      <c r="BH372" s="165">
        <f>IF(N372="zníž. prenesená",J372,0)</f>
        <v>0</v>
      </c>
      <c r="BI372" s="165">
        <f>IF(N372="nulová",J372,0)</f>
        <v>0</v>
      </c>
      <c r="BJ372" s="17" t="s">
        <v>80</v>
      </c>
      <c r="BK372" s="166">
        <f>ROUND(I372*H372,3)</f>
        <v>0</v>
      </c>
      <c r="BL372" s="17" t="s">
        <v>256</v>
      </c>
      <c r="BM372" s="164" t="s">
        <v>679</v>
      </c>
    </row>
    <row r="373" spans="1:65" s="14" customFormat="1">
      <c r="B373" s="174"/>
      <c r="D373" s="168" t="s">
        <v>184</v>
      </c>
      <c r="E373" s="175" t="s">
        <v>1</v>
      </c>
      <c r="F373" s="176" t="s">
        <v>111</v>
      </c>
      <c r="H373" s="177">
        <v>153</v>
      </c>
      <c r="L373" s="174"/>
      <c r="M373" s="178"/>
      <c r="N373" s="179"/>
      <c r="O373" s="179"/>
      <c r="P373" s="179"/>
      <c r="Q373" s="179"/>
      <c r="R373" s="179"/>
      <c r="S373" s="179"/>
      <c r="T373" s="180"/>
      <c r="AT373" s="175" t="s">
        <v>184</v>
      </c>
      <c r="AU373" s="175" t="s">
        <v>80</v>
      </c>
      <c r="AV373" s="14" t="s">
        <v>80</v>
      </c>
      <c r="AW373" s="14" t="s">
        <v>25</v>
      </c>
      <c r="AX373" s="14" t="s">
        <v>69</v>
      </c>
      <c r="AY373" s="175" t="s">
        <v>178</v>
      </c>
    </row>
    <row r="374" spans="1:65" s="14" customFormat="1">
      <c r="B374" s="174"/>
      <c r="D374" s="168" t="s">
        <v>184</v>
      </c>
      <c r="E374" s="175" t="s">
        <v>1</v>
      </c>
      <c r="F374" s="176" t="s">
        <v>680</v>
      </c>
      <c r="H374" s="177">
        <v>289.5</v>
      </c>
      <c r="L374" s="174"/>
      <c r="M374" s="178"/>
      <c r="N374" s="179"/>
      <c r="O374" s="179"/>
      <c r="P374" s="179"/>
      <c r="Q374" s="179"/>
      <c r="R374" s="179"/>
      <c r="S374" s="179"/>
      <c r="T374" s="180"/>
      <c r="AT374" s="175" t="s">
        <v>184</v>
      </c>
      <c r="AU374" s="175" t="s">
        <v>80</v>
      </c>
      <c r="AV374" s="14" t="s">
        <v>80</v>
      </c>
      <c r="AW374" s="14" t="s">
        <v>25</v>
      </c>
      <c r="AX374" s="14" t="s">
        <v>69</v>
      </c>
      <c r="AY374" s="175" t="s">
        <v>178</v>
      </c>
    </row>
    <row r="375" spans="1:65" s="15" customFormat="1">
      <c r="B375" s="181"/>
      <c r="D375" s="168" t="s">
        <v>184</v>
      </c>
      <c r="E375" s="182" t="s">
        <v>1</v>
      </c>
      <c r="F375" s="183" t="s">
        <v>190</v>
      </c>
      <c r="H375" s="184">
        <v>442.5</v>
      </c>
      <c r="L375" s="181"/>
      <c r="M375" s="185"/>
      <c r="N375" s="186"/>
      <c r="O375" s="186"/>
      <c r="P375" s="186"/>
      <c r="Q375" s="186"/>
      <c r="R375" s="186"/>
      <c r="S375" s="186"/>
      <c r="T375" s="187"/>
      <c r="AT375" s="182" t="s">
        <v>184</v>
      </c>
      <c r="AU375" s="182" t="s">
        <v>80</v>
      </c>
      <c r="AV375" s="15" t="s">
        <v>87</v>
      </c>
      <c r="AW375" s="15" t="s">
        <v>25</v>
      </c>
      <c r="AX375" s="15" t="s">
        <v>73</v>
      </c>
      <c r="AY375" s="182" t="s">
        <v>178</v>
      </c>
    </row>
    <row r="376" spans="1:65" s="2" customFormat="1" ht="38.25" customHeight="1">
      <c r="A376" s="29"/>
      <c r="B376" s="153"/>
      <c r="C376" s="188" t="s">
        <v>681</v>
      </c>
      <c r="D376" s="188" t="s">
        <v>286</v>
      </c>
      <c r="E376" s="189" t="s">
        <v>682</v>
      </c>
      <c r="F376" s="225" t="s">
        <v>1802</v>
      </c>
      <c r="G376" s="191" t="s">
        <v>202</v>
      </c>
      <c r="H376" s="192">
        <v>455.77499999999998</v>
      </c>
      <c r="I376" s="192"/>
      <c r="J376" s="192"/>
      <c r="K376" s="193"/>
      <c r="L376" s="194"/>
      <c r="M376" s="195" t="s">
        <v>1</v>
      </c>
      <c r="N376" s="196" t="s">
        <v>35</v>
      </c>
      <c r="O376" s="162">
        <v>0</v>
      </c>
      <c r="P376" s="162">
        <f>O376*H376</f>
        <v>0</v>
      </c>
      <c r="Q376" s="162">
        <v>3.8999999999999998E-3</v>
      </c>
      <c r="R376" s="162">
        <f>Q376*H376</f>
        <v>1.7775224999999999</v>
      </c>
      <c r="S376" s="162">
        <v>0</v>
      </c>
      <c r="T376" s="163">
        <f>S376*H376</f>
        <v>0</v>
      </c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R376" s="164" t="s">
        <v>337</v>
      </c>
      <c r="AT376" s="164" t="s">
        <v>286</v>
      </c>
      <c r="AU376" s="164" t="s">
        <v>80</v>
      </c>
      <c r="AY376" s="17" t="s">
        <v>178</v>
      </c>
      <c r="BE376" s="165">
        <f>IF(N376="základná",J376,0)</f>
        <v>0</v>
      </c>
      <c r="BF376" s="165">
        <f>IF(N376="znížená",J376,0)</f>
        <v>0</v>
      </c>
      <c r="BG376" s="165">
        <f>IF(N376="zákl. prenesená",J376,0)</f>
        <v>0</v>
      </c>
      <c r="BH376" s="165">
        <f>IF(N376="zníž. prenesená",J376,0)</f>
        <v>0</v>
      </c>
      <c r="BI376" s="165">
        <f>IF(N376="nulová",J376,0)</f>
        <v>0</v>
      </c>
      <c r="BJ376" s="17" t="s">
        <v>80</v>
      </c>
      <c r="BK376" s="166">
        <f>ROUND(I376*H376,3)</f>
        <v>0</v>
      </c>
      <c r="BL376" s="17" t="s">
        <v>256</v>
      </c>
      <c r="BM376" s="164" t="s">
        <v>683</v>
      </c>
    </row>
    <row r="377" spans="1:65" s="14" customFormat="1">
      <c r="B377" s="174"/>
      <c r="D377" s="168" t="s">
        <v>184</v>
      </c>
      <c r="F377" s="176" t="s">
        <v>684</v>
      </c>
      <c r="H377" s="177">
        <v>455.77499999999998</v>
      </c>
      <c r="L377" s="174"/>
      <c r="M377" s="178"/>
      <c r="N377" s="179"/>
      <c r="O377" s="179"/>
      <c r="P377" s="179"/>
      <c r="Q377" s="179"/>
      <c r="R377" s="179"/>
      <c r="S377" s="179"/>
      <c r="T377" s="180"/>
      <c r="AT377" s="175" t="s">
        <v>184</v>
      </c>
      <c r="AU377" s="175" t="s">
        <v>80</v>
      </c>
      <c r="AV377" s="14" t="s">
        <v>80</v>
      </c>
      <c r="AW377" s="14" t="s">
        <v>3</v>
      </c>
      <c r="AX377" s="14" t="s">
        <v>73</v>
      </c>
      <c r="AY377" s="175" t="s">
        <v>178</v>
      </c>
    </row>
    <row r="378" spans="1:65" s="2" customFormat="1" ht="21.75" customHeight="1">
      <c r="A378" s="29"/>
      <c r="B378" s="153"/>
      <c r="C378" s="154" t="s">
        <v>685</v>
      </c>
      <c r="D378" s="154" t="s">
        <v>180</v>
      </c>
      <c r="E378" s="155" t="s">
        <v>686</v>
      </c>
      <c r="F378" s="156" t="s">
        <v>687</v>
      </c>
      <c r="G378" s="157" t="s">
        <v>484</v>
      </c>
      <c r="H378" s="158">
        <v>0.35</v>
      </c>
      <c r="I378" s="158"/>
      <c r="J378" s="158"/>
      <c r="K378" s="159"/>
      <c r="L378" s="30"/>
      <c r="M378" s="160" t="s">
        <v>1</v>
      </c>
      <c r="N378" s="161" t="s">
        <v>35</v>
      </c>
      <c r="O378" s="162">
        <v>0</v>
      </c>
      <c r="P378" s="162">
        <f>O378*H378</f>
        <v>0</v>
      </c>
      <c r="Q378" s="162">
        <v>0</v>
      </c>
      <c r="R378" s="162">
        <f>Q378*H378</f>
        <v>0</v>
      </c>
      <c r="S378" s="162">
        <v>0</v>
      </c>
      <c r="T378" s="163">
        <f>S378*H378</f>
        <v>0</v>
      </c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R378" s="164" t="s">
        <v>256</v>
      </c>
      <c r="AT378" s="164" t="s">
        <v>180</v>
      </c>
      <c r="AU378" s="164" t="s">
        <v>80</v>
      </c>
      <c r="AY378" s="17" t="s">
        <v>178</v>
      </c>
      <c r="BE378" s="165">
        <f>IF(N378="základná",J378,0)</f>
        <v>0</v>
      </c>
      <c r="BF378" s="165">
        <f>IF(N378="znížená",J378,0)</f>
        <v>0</v>
      </c>
      <c r="BG378" s="165">
        <f>IF(N378="zákl. prenesená",J378,0)</f>
        <v>0</v>
      </c>
      <c r="BH378" s="165">
        <f>IF(N378="zníž. prenesená",J378,0)</f>
        <v>0</v>
      </c>
      <c r="BI378" s="165">
        <f>IF(N378="nulová",J378,0)</f>
        <v>0</v>
      </c>
      <c r="BJ378" s="17" t="s">
        <v>80</v>
      </c>
      <c r="BK378" s="166">
        <f>ROUND(I378*H378,3)</f>
        <v>0</v>
      </c>
      <c r="BL378" s="17" t="s">
        <v>256</v>
      </c>
      <c r="BM378" s="164" t="s">
        <v>688</v>
      </c>
    </row>
    <row r="379" spans="1:65" s="12" customFormat="1" ht="22.9" customHeight="1">
      <c r="B379" s="141"/>
      <c r="D379" s="142" t="s">
        <v>68</v>
      </c>
      <c r="E379" s="151" t="s">
        <v>689</v>
      </c>
      <c r="F379" s="151" t="s">
        <v>690</v>
      </c>
      <c r="J379" s="152"/>
      <c r="L379" s="141"/>
      <c r="M379" s="145"/>
      <c r="N379" s="146"/>
      <c r="O379" s="146"/>
      <c r="P379" s="147">
        <f>SUM(P380:P395)</f>
        <v>70.667141999999998</v>
      </c>
      <c r="Q379" s="146"/>
      <c r="R379" s="147">
        <f>SUM(R380:R395)</f>
        <v>2.1738938000000001</v>
      </c>
      <c r="S379" s="146"/>
      <c r="T379" s="148">
        <f>SUM(T380:T395)</f>
        <v>0</v>
      </c>
      <c r="AR379" s="142" t="s">
        <v>80</v>
      </c>
      <c r="AT379" s="149" t="s">
        <v>68</v>
      </c>
      <c r="AU379" s="149" t="s">
        <v>73</v>
      </c>
      <c r="AY379" s="142" t="s">
        <v>178</v>
      </c>
      <c r="BK379" s="150">
        <f>SUM(BK380:BK395)</f>
        <v>0</v>
      </c>
    </row>
    <row r="380" spans="1:65" s="2" customFormat="1" ht="21.75" customHeight="1">
      <c r="A380" s="29"/>
      <c r="B380" s="153"/>
      <c r="C380" s="154" t="s">
        <v>691</v>
      </c>
      <c r="D380" s="154" t="s">
        <v>180</v>
      </c>
      <c r="E380" s="155" t="s">
        <v>692</v>
      </c>
      <c r="F380" s="156" t="s">
        <v>693</v>
      </c>
      <c r="G380" s="157" t="s">
        <v>202</v>
      </c>
      <c r="H380" s="158">
        <v>67.168000000000006</v>
      </c>
      <c r="I380" s="158"/>
      <c r="J380" s="158"/>
      <c r="K380" s="159"/>
      <c r="L380" s="30"/>
      <c r="M380" s="160" t="s">
        <v>1</v>
      </c>
      <c r="N380" s="161" t="s">
        <v>35</v>
      </c>
      <c r="O380" s="162">
        <v>1.0009999999999999</v>
      </c>
      <c r="P380" s="162">
        <f>O380*H380</f>
        <v>67.235168000000002</v>
      </c>
      <c r="Q380" s="162">
        <v>2.8500000000000001E-3</v>
      </c>
      <c r="R380" s="162">
        <f>Q380*H380</f>
        <v>0.19142880000000004</v>
      </c>
      <c r="S380" s="162">
        <v>0</v>
      </c>
      <c r="T380" s="163">
        <f>S380*H380</f>
        <v>0</v>
      </c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R380" s="164" t="s">
        <v>256</v>
      </c>
      <c r="AT380" s="164" t="s">
        <v>180</v>
      </c>
      <c r="AU380" s="164" t="s">
        <v>80</v>
      </c>
      <c r="AY380" s="17" t="s">
        <v>178</v>
      </c>
      <c r="BE380" s="165">
        <f>IF(N380="základná",J380,0)</f>
        <v>0</v>
      </c>
      <c r="BF380" s="165">
        <f>IF(N380="znížená",J380,0)</f>
        <v>0</v>
      </c>
      <c r="BG380" s="165">
        <f>IF(N380="zákl. prenesená",J380,0)</f>
        <v>0</v>
      </c>
      <c r="BH380" s="165">
        <f>IF(N380="zníž. prenesená",J380,0)</f>
        <v>0</v>
      </c>
      <c r="BI380" s="165">
        <f>IF(N380="nulová",J380,0)</f>
        <v>0</v>
      </c>
      <c r="BJ380" s="17" t="s">
        <v>80</v>
      </c>
      <c r="BK380" s="166">
        <f>ROUND(I380*H380,3)</f>
        <v>0</v>
      </c>
      <c r="BL380" s="17" t="s">
        <v>256</v>
      </c>
      <c r="BM380" s="164" t="s">
        <v>694</v>
      </c>
    </row>
    <row r="381" spans="1:65" s="14" customFormat="1">
      <c r="B381" s="174"/>
      <c r="D381" s="168" t="s">
        <v>184</v>
      </c>
      <c r="E381" s="175" t="s">
        <v>1</v>
      </c>
      <c r="F381" s="176" t="s">
        <v>108</v>
      </c>
      <c r="H381" s="177">
        <v>67.168000000000006</v>
      </c>
      <c r="L381" s="174"/>
      <c r="M381" s="178"/>
      <c r="N381" s="179"/>
      <c r="O381" s="179"/>
      <c r="P381" s="179"/>
      <c r="Q381" s="179"/>
      <c r="R381" s="179"/>
      <c r="S381" s="179"/>
      <c r="T381" s="180"/>
      <c r="AT381" s="175" t="s">
        <v>184</v>
      </c>
      <c r="AU381" s="175" t="s">
        <v>80</v>
      </c>
      <c r="AV381" s="14" t="s">
        <v>80</v>
      </c>
      <c r="AW381" s="14" t="s">
        <v>25</v>
      </c>
      <c r="AX381" s="14" t="s">
        <v>73</v>
      </c>
      <c r="AY381" s="175" t="s">
        <v>178</v>
      </c>
    </row>
    <row r="382" spans="1:65" s="2" customFormat="1" ht="16.5" customHeight="1">
      <c r="A382" s="29"/>
      <c r="B382" s="153"/>
      <c r="C382" s="188" t="s">
        <v>695</v>
      </c>
      <c r="D382" s="188" t="s">
        <v>286</v>
      </c>
      <c r="E382" s="189" t="s">
        <v>696</v>
      </c>
      <c r="F382" s="190" t="s">
        <v>697</v>
      </c>
      <c r="G382" s="191" t="s">
        <v>202</v>
      </c>
      <c r="H382" s="192">
        <v>73.885000000000005</v>
      </c>
      <c r="I382" s="192"/>
      <c r="J382" s="192"/>
      <c r="K382" s="193"/>
      <c r="L382" s="194"/>
      <c r="M382" s="195" t="s">
        <v>1</v>
      </c>
      <c r="N382" s="196" t="s">
        <v>35</v>
      </c>
      <c r="O382" s="162">
        <v>0</v>
      </c>
      <c r="P382" s="162">
        <f>O382*H382</f>
        <v>0</v>
      </c>
      <c r="Q382" s="162">
        <v>2.1000000000000001E-2</v>
      </c>
      <c r="R382" s="162">
        <f>Q382*H382</f>
        <v>1.5515850000000002</v>
      </c>
      <c r="S382" s="162">
        <v>0</v>
      </c>
      <c r="T382" s="163">
        <f>S382*H382</f>
        <v>0</v>
      </c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R382" s="164" t="s">
        <v>337</v>
      </c>
      <c r="AT382" s="164" t="s">
        <v>286</v>
      </c>
      <c r="AU382" s="164" t="s">
        <v>80</v>
      </c>
      <c r="AY382" s="17" t="s">
        <v>178</v>
      </c>
      <c r="BE382" s="165">
        <f>IF(N382="základná",J382,0)</f>
        <v>0</v>
      </c>
      <c r="BF382" s="165">
        <f>IF(N382="znížená",J382,0)</f>
        <v>0</v>
      </c>
      <c r="BG382" s="165">
        <f>IF(N382="zákl. prenesená",J382,0)</f>
        <v>0</v>
      </c>
      <c r="BH382" s="165">
        <f>IF(N382="zníž. prenesená",J382,0)</f>
        <v>0</v>
      </c>
      <c r="BI382" s="165">
        <f>IF(N382="nulová",J382,0)</f>
        <v>0</v>
      </c>
      <c r="BJ382" s="17" t="s">
        <v>80</v>
      </c>
      <c r="BK382" s="166">
        <f>ROUND(I382*H382,3)</f>
        <v>0</v>
      </c>
      <c r="BL382" s="17" t="s">
        <v>256</v>
      </c>
      <c r="BM382" s="164" t="s">
        <v>698</v>
      </c>
    </row>
    <row r="383" spans="1:65" s="14" customFormat="1">
      <c r="B383" s="174"/>
      <c r="D383" s="168" t="s">
        <v>184</v>
      </c>
      <c r="F383" s="176" t="s">
        <v>699</v>
      </c>
      <c r="H383" s="177">
        <v>73.885000000000005</v>
      </c>
      <c r="L383" s="174"/>
      <c r="M383" s="178"/>
      <c r="N383" s="179"/>
      <c r="O383" s="179"/>
      <c r="P383" s="179"/>
      <c r="Q383" s="179"/>
      <c r="R383" s="179"/>
      <c r="S383" s="179"/>
      <c r="T383" s="180"/>
      <c r="AT383" s="175" t="s">
        <v>184</v>
      </c>
      <c r="AU383" s="175" t="s">
        <v>80</v>
      </c>
      <c r="AV383" s="14" t="s">
        <v>80</v>
      </c>
      <c r="AW383" s="14" t="s">
        <v>3</v>
      </c>
      <c r="AX383" s="14" t="s">
        <v>73</v>
      </c>
      <c r="AY383" s="175" t="s">
        <v>178</v>
      </c>
    </row>
    <row r="384" spans="1:65" s="2" customFormat="1" ht="16.5" customHeight="1">
      <c r="A384" s="29"/>
      <c r="B384" s="153"/>
      <c r="C384" s="188" t="s">
        <v>700</v>
      </c>
      <c r="D384" s="188" t="s">
        <v>286</v>
      </c>
      <c r="E384" s="189" t="s">
        <v>632</v>
      </c>
      <c r="F384" s="190" t="s">
        <v>633</v>
      </c>
      <c r="G384" s="191" t="s">
        <v>634</v>
      </c>
      <c r="H384" s="192">
        <v>335</v>
      </c>
      <c r="I384" s="192"/>
      <c r="J384" s="192"/>
      <c r="K384" s="193"/>
      <c r="L384" s="194"/>
      <c r="M384" s="195" t="s">
        <v>1</v>
      </c>
      <c r="N384" s="196" t="s">
        <v>35</v>
      </c>
      <c r="O384" s="162">
        <v>0</v>
      </c>
      <c r="P384" s="162">
        <f>O384*H384</f>
        <v>0</v>
      </c>
      <c r="Q384" s="162">
        <v>1E-3</v>
      </c>
      <c r="R384" s="162">
        <f>Q384*H384</f>
        <v>0.33500000000000002</v>
      </c>
      <c r="S384" s="162">
        <v>0</v>
      </c>
      <c r="T384" s="163">
        <f>S384*H384</f>
        <v>0</v>
      </c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R384" s="164" t="s">
        <v>337</v>
      </c>
      <c r="AT384" s="164" t="s">
        <v>286</v>
      </c>
      <c r="AU384" s="164" t="s">
        <v>80</v>
      </c>
      <c r="AY384" s="17" t="s">
        <v>178</v>
      </c>
      <c r="BE384" s="165">
        <f>IF(N384="základná",J384,0)</f>
        <v>0</v>
      </c>
      <c r="BF384" s="165">
        <f>IF(N384="znížená",J384,0)</f>
        <v>0</v>
      </c>
      <c r="BG384" s="165">
        <f>IF(N384="zákl. prenesená",J384,0)</f>
        <v>0</v>
      </c>
      <c r="BH384" s="165">
        <f>IF(N384="zníž. prenesená",J384,0)</f>
        <v>0</v>
      </c>
      <c r="BI384" s="165">
        <f>IF(N384="nulová",J384,0)</f>
        <v>0</v>
      </c>
      <c r="BJ384" s="17" t="s">
        <v>80</v>
      </c>
      <c r="BK384" s="166">
        <f>ROUND(I384*H384,3)</f>
        <v>0</v>
      </c>
      <c r="BL384" s="17" t="s">
        <v>256</v>
      </c>
      <c r="BM384" s="164" t="s">
        <v>701</v>
      </c>
    </row>
    <row r="385" spans="1:65" s="2" customFormat="1" ht="16.5" customHeight="1">
      <c r="A385" s="29"/>
      <c r="B385" s="153"/>
      <c r="C385" s="188" t="s">
        <v>702</v>
      </c>
      <c r="D385" s="188" t="s">
        <v>286</v>
      </c>
      <c r="E385" s="189" t="s">
        <v>637</v>
      </c>
      <c r="F385" s="190" t="s">
        <v>638</v>
      </c>
      <c r="G385" s="191" t="s">
        <v>634</v>
      </c>
      <c r="H385" s="192">
        <v>41</v>
      </c>
      <c r="I385" s="192"/>
      <c r="J385" s="192"/>
      <c r="K385" s="193"/>
      <c r="L385" s="194"/>
      <c r="M385" s="195" t="s">
        <v>1</v>
      </c>
      <c r="N385" s="196" t="s">
        <v>35</v>
      </c>
      <c r="O385" s="162">
        <v>0</v>
      </c>
      <c r="P385" s="162">
        <f>O385*H385</f>
        <v>0</v>
      </c>
      <c r="Q385" s="162">
        <v>1E-3</v>
      </c>
      <c r="R385" s="162">
        <f>Q385*H385</f>
        <v>4.1000000000000002E-2</v>
      </c>
      <c r="S385" s="162">
        <v>0</v>
      </c>
      <c r="T385" s="163">
        <f>S385*H385</f>
        <v>0</v>
      </c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R385" s="164" t="s">
        <v>337</v>
      </c>
      <c r="AT385" s="164" t="s">
        <v>286</v>
      </c>
      <c r="AU385" s="164" t="s">
        <v>80</v>
      </c>
      <c r="AY385" s="17" t="s">
        <v>178</v>
      </c>
      <c r="BE385" s="165">
        <f>IF(N385="základná",J385,0)</f>
        <v>0</v>
      </c>
      <c r="BF385" s="165">
        <f>IF(N385="znížená",J385,0)</f>
        <v>0</v>
      </c>
      <c r="BG385" s="165">
        <f>IF(N385="zákl. prenesená",J385,0)</f>
        <v>0</v>
      </c>
      <c r="BH385" s="165">
        <f>IF(N385="zníž. prenesená",J385,0)</f>
        <v>0</v>
      </c>
      <c r="BI385" s="165">
        <f>IF(N385="nulová",J385,0)</f>
        <v>0</v>
      </c>
      <c r="BJ385" s="17" t="s">
        <v>80</v>
      </c>
      <c r="BK385" s="166">
        <f>ROUND(I385*H385,3)</f>
        <v>0</v>
      </c>
      <c r="BL385" s="17" t="s">
        <v>256</v>
      </c>
      <c r="BM385" s="164" t="s">
        <v>703</v>
      </c>
    </row>
    <row r="386" spans="1:65" s="2" customFormat="1" ht="16.5" customHeight="1">
      <c r="A386" s="29"/>
      <c r="B386" s="153"/>
      <c r="C386" s="154" t="s">
        <v>704</v>
      </c>
      <c r="D386" s="154" t="s">
        <v>180</v>
      </c>
      <c r="E386" s="155" t="s">
        <v>705</v>
      </c>
      <c r="F386" s="156" t="s">
        <v>706</v>
      </c>
      <c r="G386" s="157" t="s">
        <v>216</v>
      </c>
      <c r="H386" s="158">
        <v>89.96</v>
      </c>
      <c r="I386" s="158"/>
      <c r="J386" s="158"/>
      <c r="K386" s="159"/>
      <c r="L386" s="30"/>
      <c r="M386" s="160" t="s">
        <v>1</v>
      </c>
      <c r="N386" s="161" t="s">
        <v>35</v>
      </c>
      <c r="O386" s="162">
        <v>3.8150000000000003E-2</v>
      </c>
      <c r="P386" s="162">
        <f>O386*H386</f>
        <v>3.4319739999999999</v>
      </c>
      <c r="Q386" s="162">
        <v>5.0000000000000001E-4</v>
      </c>
      <c r="R386" s="162">
        <f>Q386*H386</f>
        <v>4.4979999999999999E-2</v>
      </c>
      <c r="S386" s="162">
        <v>0</v>
      </c>
      <c r="T386" s="163">
        <f>S386*H386</f>
        <v>0</v>
      </c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R386" s="164" t="s">
        <v>256</v>
      </c>
      <c r="AT386" s="164" t="s">
        <v>180</v>
      </c>
      <c r="AU386" s="164" t="s">
        <v>80</v>
      </c>
      <c r="AY386" s="17" t="s">
        <v>178</v>
      </c>
      <c r="BE386" s="165">
        <f>IF(N386="základná",J386,0)</f>
        <v>0</v>
      </c>
      <c r="BF386" s="165">
        <f>IF(N386="znížená",J386,0)</f>
        <v>0</v>
      </c>
      <c r="BG386" s="165">
        <f>IF(N386="zákl. prenesená",J386,0)</f>
        <v>0</v>
      </c>
      <c r="BH386" s="165">
        <f>IF(N386="zníž. prenesená",J386,0)</f>
        <v>0</v>
      </c>
      <c r="BI386" s="165">
        <f>IF(N386="nulová",J386,0)</f>
        <v>0</v>
      </c>
      <c r="BJ386" s="17" t="s">
        <v>80</v>
      </c>
      <c r="BK386" s="166">
        <f>ROUND(I386*H386,3)</f>
        <v>0</v>
      </c>
      <c r="BL386" s="17" t="s">
        <v>256</v>
      </c>
      <c r="BM386" s="164" t="s">
        <v>707</v>
      </c>
    </row>
    <row r="387" spans="1:65" s="13" customFormat="1" ht="22.5">
      <c r="B387" s="167"/>
      <c r="D387" s="168" t="s">
        <v>184</v>
      </c>
      <c r="E387" s="169" t="s">
        <v>1</v>
      </c>
      <c r="F387" s="170" t="s">
        <v>708</v>
      </c>
      <c r="H387" s="169" t="s">
        <v>1</v>
      </c>
      <c r="L387" s="167"/>
      <c r="M387" s="171"/>
      <c r="N387" s="172"/>
      <c r="O387" s="172"/>
      <c r="P387" s="172"/>
      <c r="Q387" s="172"/>
      <c r="R387" s="172"/>
      <c r="S387" s="172"/>
      <c r="T387" s="173"/>
      <c r="AT387" s="169" t="s">
        <v>184</v>
      </c>
      <c r="AU387" s="169" t="s">
        <v>80</v>
      </c>
      <c r="AV387" s="13" t="s">
        <v>73</v>
      </c>
      <c r="AW387" s="13" t="s">
        <v>25</v>
      </c>
      <c r="AX387" s="13" t="s">
        <v>69</v>
      </c>
      <c r="AY387" s="169" t="s">
        <v>178</v>
      </c>
    </row>
    <row r="388" spans="1:65" s="14" customFormat="1">
      <c r="B388" s="174"/>
      <c r="D388" s="168" t="s">
        <v>184</v>
      </c>
      <c r="E388" s="175" t="s">
        <v>1</v>
      </c>
      <c r="F388" s="176" t="s">
        <v>709</v>
      </c>
      <c r="H388" s="177">
        <v>48</v>
      </c>
      <c r="L388" s="174"/>
      <c r="M388" s="178"/>
      <c r="N388" s="179"/>
      <c r="O388" s="179"/>
      <c r="P388" s="179"/>
      <c r="Q388" s="179"/>
      <c r="R388" s="179"/>
      <c r="S388" s="179"/>
      <c r="T388" s="180"/>
      <c r="AT388" s="175" t="s">
        <v>184</v>
      </c>
      <c r="AU388" s="175" t="s">
        <v>80</v>
      </c>
      <c r="AV388" s="14" t="s">
        <v>80</v>
      </c>
      <c r="AW388" s="14" t="s">
        <v>25</v>
      </c>
      <c r="AX388" s="14" t="s">
        <v>69</v>
      </c>
      <c r="AY388" s="175" t="s">
        <v>178</v>
      </c>
    </row>
    <row r="389" spans="1:65" s="14" customFormat="1">
      <c r="B389" s="174"/>
      <c r="D389" s="168" t="s">
        <v>184</v>
      </c>
      <c r="E389" s="175" t="s">
        <v>1</v>
      </c>
      <c r="F389" s="176" t="s">
        <v>710</v>
      </c>
      <c r="H389" s="177">
        <v>10.72</v>
      </c>
      <c r="L389" s="174"/>
      <c r="M389" s="178"/>
      <c r="N389" s="179"/>
      <c r="O389" s="179"/>
      <c r="P389" s="179"/>
      <c r="Q389" s="179"/>
      <c r="R389" s="179"/>
      <c r="S389" s="179"/>
      <c r="T389" s="180"/>
      <c r="AT389" s="175" t="s">
        <v>184</v>
      </c>
      <c r="AU389" s="175" t="s">
        <v>80</v>
      </c>
      <c r="AV389" s="14" t="s">
        <v>80</v>
      </c>
      <c r="AW389" s="14" t="s">
        <v>25</v>
      </c>
      <c r="AX389" s="14" t="s">
        <v>69</v>
      </c>
      <c r="AY389" s="175" t="s">
        <v>178</v>
      </c>
    </row>
    <row r="390" spans="1:65" s="14" customFormat="1">
      <c r="B390" s="174"/>
      <c r="D390" s="168" t="s">
        <v>184</v>
      </c>
      <c r="E390" s="175" t="s">
        <v>1</v>
      </c>
      <c r="F390" s="176" t="s">
        <v>711</v>
      </c>
      <c r="H390" s="177">
        <v>10.56</v>
      </c>
      <c r="L390" s="174"/>
      <c r="M390" s="178"/>
      <c r="N390" s="179"/>
      <c r="O390" s="179"/>
      <c r="P390" s="179"/>
      <c r="Q390" s="179"/>
      <c r="R390" s="179"/>
      <c r="S390" s="179"/>
      <c r="T390" s="180"/>
      <c r="AT390" s="175" t="s">
        <v>184</v>
      </c>
      <c r="AU390" s="175" t="s">
        <v>80</v>
      </c>
      <c r="AV390" s="14" t="s">
        <v>80</v>
      </c>
      <c r="AW390" s="14" t="s">
        <v>25</v>
      </c>
      <c r="AX390" s="14" t="s">
        <v>69</v>
      </c>
      <c r="AY390" s="175" t="s">
        <v>178</v>
      </c>
    </row>
    <row r="391" spans="1:65" s="14" customFormat="1">
      <c r="B391" s="174"/>
      <c r="D391" s="168" t="s">
        <v>184</v>
      </c>
      <c r="E391" s="175" t="s">
        <v>1</v>
      </c>
      <c r="F391" s="176" t="s">
        <v>712</v>
      </c>
      <c r="H391" s="177">
        <v>14</v>
      </c>
      <c r="L391" s="174"/>
      <c r="M391" s="178"/>
      <c r="N391" s="179"/>
      <c r="O391" s="179"/>
      <c r="P391" s="179"/>
      <c r="Q391" s="179"/>
      <c r="R391" s="179"/>
      <c r="S391" s="179"/>
      <c r="T391" s="180"/>
      <c r="AT391" s="175" t="s">
        <v>184</v>
      </c>
      <c r="AU391" s="175" t="s">
        <v>80</v>
      </c>
      <c r="AV391" s="14" t="s">
        <v>80</v>
      </c>
      <c r="AW391" s="14" t="s">
        <v>25</v>
      </c>
      <c r="AX391" s="14" t="s">
        <v>69</v>
      </c>
      <c r="AY391" s="175" t="s">
        <v>178</v>
      </c>
    </row>
    <row r="392" spans="1:65" s="14" customFormat="1">
      <c r="B392" s="174"/>
      <c r="D392" s="168" t="s">
        <v>184</v>
      </c>
      <c r="E392" s="175" t="s">
        <v>1</v>
      </c>
      <c r="F392" s="176" t="s">
        <v>713</v>
      </c>
      <c r="H392" s="177">
        <v>6.68</v>
      </c>
      <c r="L392" s="174"/>
      <c r="M392" s="178"/>
      <c r="N392" s="179"/>
      <c r="O392" s="179"/>
      <c r="P392" s="179"/>
      <c r="Q392" s="179"/>
      <c r="R392" s="179"/>
      <c r="S392" s="179"/>
      <c r="T392" s="180"/>
      <c r="AT392" s="175" t="s">
        <v>184</v>
      </c>
      <c r="AU392" s="175" t="s">
        <v>80</v>
      </c>
      <c r="AV392" s="14" t="s">
        <v>80</v>
      </c>
      <c r="AW392" s="14" t="s">
        <v>25</v>
      </c>
      <c r="AX392" s="14" t="s">
        <v>69</v>
      </c>
      <c r="AY392" s="175" t="s">
        <v>178</v>
      </c>
    </row>
    <row r="393" spans="1:65" s="15" customFormat="1">
      <c r="B393" s="181"/>
      <c r="D393" s="168" t="s">
        <v>184</v>
      </c>
      <c r="E393" s="182" t="s">
        <v>1</v>
      </c>
      <c r="F393" s="183" t="s">
        <v>190</v>
      </c>
      <c r="H393" s="184">
        <v>89.96</v>
      </c>
      <c r="L393" s="181"/>
      <c r="M393" s="185"/>
      <c r="N393" s="186"/>
      <c r="O393" s="186"/>
      <c r="P393" s="186"/>
      <c r="Q393" s="186"/>
      <c r="R393" s="186"/>
      <c r="S393" s="186"/>
      <c r="T393" s="187"/>
      <c r="AT393" s="182" t="s">
        <v>184</v>
      </c>
      <c r="AU393" s="182" t="s">
        <v>80</v>
      </c>
      <c r="AV393" s="15" t="s">
        <v>87</v>
      </c>
      <c r="AW393" s="15" t="s">
        <v>25</v>
      </c>
      <c r="AX393" s="15" t="s">
        <v>73</v>
      </c>
      <c r="AY393" s="182" t="s">
        <v>178</v>
      </c>
    </row>
    <row r="394" spans="1:65" s="2" customFormat="1" ht="16.5" customHeight="1">
      <c r="A394" s="29"/>
      <c r="B394" s="153"/>
      <c r="C394" s="188" t="s">
        <v>714</v>
      </c>
      <c r="D394" s="188" t="s">
        <v>286</v>
      </c>
      <c r="E394" s="189" t="s">
        <v>715</v>
      </c>
      <c r="F394" s="190" t="s">
        <v>716</v>
      </c>
      <c r="G394" s="191" t="s">
        <v>216</v>
      </c>
      <c r="H394" s="192">
        <v>90</v>
      </c>
      <c r="I394" s="192"/>
      <c r="J394" s="192"/>
      <c r="K394" s="193"/>
      <c r="L394" s="194"/>
      <c r="M394" s="195" t="s">
        <v>1</v>
      </c>
      <c r="N394" s="196" t="s">
        <v>35</v>
      </c>
      <c r="O394" s="162">
        <v>0</v>
      </c>
      <c r="P394" s="162">
        <f>O394*H394</f>
        <v>0</v>
      </c>
      <c r="Q394" s="162">
        <v>1.1E-4</v>
      </c>
      <c r="R394" s="162">
        <f>Q394*H394</f>
        <v>9.9000000000000008E-3</v>
      </c>
      <c r="S394" s="162">
        <v>0</v>
      </c>
      <c r="T394" s="163">
        <f>S394*H394</f>
        <v>0</v>
      </c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R394" s="164" t="s">
        <v>337</v>
      </c>
      <c r="AT394" s="164" t="s">
        <v>286</v>
      </c>
      <c r="AU394" s="164" t="s">
        <v>80</v>
      </c>
      <c r="AY394" s="17" t="s">
        <v>178</v>
      </c>
      <c r="BE394" s="165">
        <f>IF(N394="základná",J394,0)</f>
        <v>0</v>
      </c>
      <c r="BF394" s="165">
        <f>IF(N394="znížená",J394,0)</f>
        <v>0</v>
      </c>
      <c r="BG394" s="165">
        <f>IF(N394="zákl. prenesená",J394,0)</f>
        <v>0</v>
      </c>
      <c r="BH394" s="165">
        <f>IF(N394="zníž. prenesená",J394,0)</f>
        <v>0</v>
      </c>
      <c r="BI394" s="165">
        <f>IF(N394="nulová",J394,0)</f>
        <v>0</v>
      </c>
      <c r="BJ394" s="17" t="s">
        <v>80</v>
      </c>
      <c r="BK394" s="166">
        <f>ROUND(I394*H394,3)</f>
        <v>0</v>
      </c>
      <c r="BL394" s="17" t="s">
        <v>256</v>
      </c>
      <c r="BM394" s="164" t="s">
        <v>717</v>
      </c>
    </row>
    <row r="395" spans="1:65" s="2" customFormat="1" ht="21.75" customHeight="1">
      <c r="A395" s="29"/>
      <c r="B395" s="153"/>
      <c r="C395" s="154" t="s">
        <v>718</v>
      </c>
      <c r="D395" s="154" t="s">
        <v>180</v>
      </c>
      <c r="E395" s="155" t="s">
        <v>719</v>
      </c>
      <c r="F395" s="156" t="s">
        <v>720</v>
      </c>
      <c r="G395" s="157" t="s">
        <v>484</v>
      </c>
      <c r="H395" s="158">
        <v>2.2000000000000002</v>
      </c>
      <c r="I395" s="158"/>
      <c r="J395" s="158"/>
      <c r="K395" s="159"/>
      <c r="L395" s="30"/>
      <c r="M395" s="160" t="s">
        <v>1</v>
      </c>
      <c r="N395" s="161" t="s">
        <v>35</v>
      </c>
      <c r="O395" s="162">
        <v>0</v>
      </c>
      <c r="P395" s="162">
        <f>O395*H395</f>
        <v>0</v>
      </c>
      <c r="Q395" s="162">
        <v>0</v>
      </c>
      <c r="R395" s="162">
        <f>Q395*H395</f>
        <v>0</v>
      </c>
      <c r="S395" s="162">
        <v>0</v>
      </c>
      <c r="T395" s="163">
        <f>S395*H395</f>
        <v>0</v>
      </c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R395" s="164" t="s">
        <v>256</v>
      </c>
      <c r="AT395" s="164" t="s">
        <v>180</v>
      </c>
      <c r="AU395" s="164" t="s">
        <v>80</v>
      </c>
      <c r="AY395" s="17" t="s">
        <v>178</v>
      </c>
      <c r="BE395" s="165">
        <f>IF(N395="základná",J395,0)</f>
        <v>0</v>
      </c>
      <c r="BF395" s="165">
        <f>IF(N395="znížená",J395,0)</f>
        <v>0</v>
      </c>
      <c r="BG395" s="165">
        <f>IF(N395="zákl. prenesená",J395,0)</f>
        <v>0</v>
      </c>
      <c r="BH395" s="165">
        <f>IF(N395="zníž. prenesená",J395,0)</f>
        <v>0</v>
      </c>
      <c r="BI395" s="165">
        <f>IF(N395="nulová",J395,0)</f>
        <v>0</v>
      </c>
      <c r="BJ395" s="17" t="s">
        <v>80</v>
      </c>
      <c r="BK395" s="166">
        <f>ROUND(I395*H395,3)</f>
        <v>0</v>
      </c>
      <c r="BL395" s="17" t="s">
        <v>256</v>
      </c>
      <c r="BM395" s="164" t="s">
        <v>721</v>
      </c>
    </row>
    <row r="396" spans="1:65" s="12" customFormat="1" ht="22.9" customHeight="1">
      <c r="B396" s="141"/>
      <c r="D396" s="142" t="s">
        <v>68</v>
      </c>
      <c r="E396" s="151" t="s">
        <v>722</v>
      </c>
      <c r="F396" s="151" t="s">
        <v>723</v>
      </c>
      <c r="J396" s="152"/>
      <c r="L396" s="141"/>
      <c r="M396" s="145"/>
      <c r="N396" s="146"/>
      <c r="O396" s="146"/>
      <c r="P396" s="147">
        <f>SUM(P397:P402)</f>
        <v>12.851102000000001</v>
      </c>
      <c r="Q396" s="146"/>
      <c r="R396" s="147">
        <f>SUM(R397:R402)</f>
        <v>6.9760000000000004E-3</v>
      </c>
      <c r="S396" s="146"/>
      <c r="T396" s="148">
        <f>SUM(T397:T402)</f>
        <v>0</v>
      </c>
      <c r="AR396" s="142" t="s">
        <v>80</v>
      </c>
      <c r="AT396" s="149" t="s">
        <v>68</v>
      </c>
      <c r="AU396" s="149" t="s">
        <v>73</v>
      </c>
      <c r="AY396" s="142" t="s">
        <v>178</v>
      </c>
      <c r="BK396" s="150">
        <f>SUM(BK397:BK402)</f>
        <v>0</v>
      </c>
    </row>
    <row r="397" spans="1:65" s="2" customFormat="1" ht="21.75" customHeight="1">
      <c r="A397" s="29"/>
      <c r="B397" s="153"/>
      <c r="C397" s="154" t="s">
        <v>724</v>
      </c>
      <c r="D397" s="154" t="s">
        <v>180</v>
      </c>
      <c r="E397" s="155" t="s">
        <v>725</v>
      </c>
      <c r="F397" s="156" t="s">
        <v>726</v>
      </c>
      <c r="G397" s="157" t="s">
        <v>202</v>
      </c>
      <c r="H397" s="158">
        <v>14.3</v>
      </c>
      <c r="I397" s="158"/>
      <c r="J397" s="158"/>
      <c r="K397" s="159"/>
      <c r="L397" s="30"/>
      <c r="M397" s="160" t="s">
        <v>1</v>
      </c>
      <c r="N397" s="161" t="s">
        <v>35</v>
      </c>
      <c r="O397" s="162">
        <v>0.115</v>
      </c>
      <c r="P397" s="162">
        <f>O397*H397</f>
        <v>1.6445000000000001</v>
      </c>
      <c r="Q397" s="162">
        <v>0</v>
      </c>
      <c r="R397" s="162">
        <f>Q397*H397</f>
        <v>0</v>
      </c>
      <c r="S397" s="162">
        <v>0</v>
      </c>
      <c r="T397" s="163">
        <f>S397*H397</f>
        <v>0</v>
      </c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R397" s="164" t="s">
        <v>256</v>
      </c>
      <c r="AT397" s="164" t="s">
        <v>180</v>
      </c>
      <c r="AU397" s="164" t="s">
        <v>80</v>
      </c>
      <c r="AY397" s="17" t="s">
        <v>178</v>
      </c>
      <c r="BE397" s="165">
        <f>IF(N397="základná",J397,0)</f>
        <v>0</v>
      </c>
      <c r="BF397" s="165">
        <f>IF(N397="znížená",J397,0)</f>
        <v>0</v>
      </c>
      <c r="BG397" s="165">
        <f>IF(N397="zákl. prenesená",J397,0)</f>
        <v>0</v>
      </c>
      <c r="BH397" s="165">
        <f>IF(N397="zníž. prenesená",J397,0)</f>
        <v>0</v>
      </c>
      <c r="BI397" s="165">
        <f>IF(N397="nulová",J397,0)</f>
        <v>0</v>
      </c>
      <c r="BJ397" s="17" t="s">
        <v>80</v>
      </c>
      <c r="BK397" s="166">
        <f>ROUND(I397*H397,3)</f>
        <v>0</v>
      </c>
      <c r="BL397" s="17" t="s">
        <v>256</v>
      </c>
      <c r="BM397" s="164" t="s">
        <v>727</v>
      </c>
    </row>
    <row r="398" spans="1:65" s="2" customFormat="1" ht="21.75" customHeight="1">
      <c r="A398" s="29"/>
      <c r="B398" s="153"/>
      <c r="C398" s="154" t="s">
        <v>728</v>
      </c>
      <c r="D398" s="154" t="s">
        <v>180</v>
      </c>
      <c r="E398" s="155" t="s">
        <v>729</v>
      </c>
      <c r="F398" s="156" t="s">
        <v>730</v>
      </c>
      <c r="G398" s="157" t="s">
        <v>202</v>
      </c>
      <c r="H398" s="158">
        <v>24.3</v>
      </c>
      <c r="I398" s="158"/>
      <c r="J398" s="158"/>
      <c r="K398" s="159"/>
      <c r="L398" s="30"/>
      <c r="M398" s="160" t="s">
        <v>1</v>
      </c>
      <c r="N398" s="161" t="s">
        <v>35</v>
      </c>
      <c r="O398" s="162">
        <v>0.374</v>
      </c>
      <c r="P398" s="162">
        <f>O398*H398</f>
        <v>9.0882000000000005</v>
      </c>
      <c r="Q398" s="162">
        <v>2.4000000000000001E-4</v>
      </c>
      <c r="R398" s="162">
        <f>Q398*H398</f>
        <v>5.8320000000000004E-3</v>
      </c>
      <c r="S398" s="162">
        <v>0</v>
      </c>
      <c r="T398" s="163">
        <f>S398*H398</f>
        <v>0</v>
      </c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R398" s="164" t="s">
        <v>256</v>
      </c>
      <c r="AT398" s="164" t="s">
        <v>180</v>
      </c>
      <c r="AU398" s="164" t="s">
        <v>80</v>
      </c>
      <c r="AY398" s="17" t="s">
        <v>178</v>
      </c>
      <c r="BE398" s="165">
        <f>IF(N398="základná",J398,0)</f>
        <v>0</v>
      </c>
      <c r="BF398" s="165">
        <f>IF(N398="znížená",J398,0)</f>
        <v>0</v>
      </c>
      <c r="BG398" s="165">
        <f>IF(N398="zákl. prenesená",J398,0)</f>
        <v>0</v>
      </c>
      <c r="BH398" s="165">
        <f>IF(N398="zníž. prenesená",J398,0)</f>
        <v>0</v>
      </c>
      <c r="BI398" s="165">
        <f>IF(N398="nulová",J398,0)</f>
        <v>0</v>
      </c>
      <c r="BJ398" s="17" t="s">
        <v>80</v>
      </c>
      <c r="BK398" s="166">
        <f>ROUND(I398*H398,3)</f>
        <v>0</v>
      </c>
      <c r="BL398" s="17" t="s">
        <v>256</v>
      </c>
      <c r="BM398" s="164" t="s">
        <v>731</v>
      </c>
    </row>
    <row r="399" spans="1:65" s="14" customFormat="1">
      <c r="B399" s="174"/>
      <c r="D399" s="168" t="s">
        <v>184</v>
      </c>
      <c r="E399" s="175" t="s">
        <v>1</v>
      </c>
      <c r="F399" s="176" t="s">
        <v>732</v>
      </c>
      <c r="H399" s="177">
        <v>14.3</v>
      </c>
      <c r="L399" s="174"/>
      <c r="M399" s="178"/>
      <c r="N399" s="179"/>
      <c r="O399" s="179"/>
      <c r="P399" s="179"/>
      <c r="Q399" s="179"/>
      <c r="R399" s="179"/>
      <c r="S399" s="179"/>
      <c r="T399" s="180"/>
      <c r="AT399" s="175" t="s">
        <v>184</v>
      </c>
      <c r="AU399" s="175" t="s">
        <v>80</v>
      </c>
      <c r="AV399" s="14" t="s">
        <v>80</v>
      </c>
      <c r="AW399" s="14" t="s">
        <v>25</v>
      </c>
      <c r="AX399" s="14" t="s">
        <v>69</v>
      </c>
      <c r="AY399" s="175" t="s">
        <v>178</v>
      </c>
    </row>
    <row r="400" spans="1:65" s="14" customFormat="1" ht="22.5">
      <c r="B400" s="174"/>
      <c r="D400" s="168" t="s">
        <v>184</v>
      </c>
      <c r="E400" s="175" t="s">
        <v>1</v>
      </c>
      <c r="F400" s="176" t="s">
        <v>733</v>
      </c>
      <c r="H400" s="177">
        <v>10</v>
      </c>
      <c r="L400" s="174"/>
      <c r="M400" s="178"/>
      <c r="N400" s="179"/>
      <c r="O400" s="179"/>
      <c r="P400" s="179"/>
      <c r="Q400" s="179"/>
      <c r="R400" s="179"/>
      <c r="S400" s="179"/>
      <c r="T400" s="180"/>
      <c r="AT400" s="175" t="s">
        <v>184</v>
      </c>
      <c r="AU400" s="175" t="s">
        <v>80</v>
      </c>
      <c r="AV400" s="14" t="s">
        <v>80</v>
      </c>
      <c r="AW400" s="14" t="s">
        <v>25</v>
      </c>
      <c r="AX400" s="14" t="s">
        <v>69</v>
      </c>
      <c r="AY400" s="175" t="s">
        <v>178</v>
      </c>
    </row>
    <row r="401" spans="1:65" s="15" customFormat="1">
      <c r="B401" s="181"/>
      <c r="D401" s="168" t="s">
        <v>184</v>
      </c>
      <c r="E401" s="182" t="s">
        <v>1</v>
      </c>
      <c r="F401" s="183" t="s">
        <v>190</v>
      </c>
      <c r="H401" s="184">
        <v>24.3</v>
      </c>
      <c r="L401" s="181"/>
      <c r="M401" s="185"/>
      <c r="N401" s="186"/>
      <c r="O401" s="186"/>
      <c r="P401" s="186"/>
      <c r="Q401" s="186"/>
      <c r="R401" s="186"/>
      <c r="S401" s="186"/>
      <c r="T401" s="187"/>
      <c r="AT401" s="182" t="s">
        <v>184</v>
      </c>
      <c r="AU401" s="182" t="s">
        <v>80</v>
      </c>
      <c r="AV401" s="15" t="s">
        <v>87</v>
      </c>
      <c r="AW401" s="15" t="s">
        <v>25</v>
      </c>
      <c r="AX401" s="15" t="s">
        <v>73</v>
      </c>
      <c r="AY401" s="182" t="s">
        <v>178</v>
      </c>
    </row>
    <row r="402" spans="1:65" s="2" customFormat="1" ht="21.75" customHeight="1">
      <c r="A402" s="29"/>
      <c r="B402" s="153"/>
      <c r="C402" s="154" t="s">
        <v>734</v>
      </c>
      <c r="D402" s="154" t="s">
        <v>180</v>
      </c>
      <c r="E402" s="155" t="s">
        <v>735</v>
      </c>
      <c r="F402" s="156" t="s">
        <v>736</v>
      </c>
      <c r="G402" s="157" t="s">
        <v>202</v>
      </c>
      <c r="H402" s="158">
        <v>14.3</v>
      </c>
      <c r="I402" s="158"/>
      <c r="J402" s="158"/>
      <c r="K402" s="159"/>
      <c r="L402" s="30"/>
      <c r="M402" s="160" t="s">
        <v>1</v>
      </c>
      <c r="N402" s="161" t="s">
        <v>35</v>
      </c>
      <c r="O402" s="162">
        <v>0.14813999999999999</v>
      </c>
      <c r="P402" s="162">
        <f>O402*H402</f>
        <v>2.1184020000000001</v>
      </c>
      <c r="Q402" s="162">
        <v>8.0000000000000007E-5</v>
      </c>
      <c r="R402" s="162">
        <f>Q402*H402</f>
        <v>1.1440000000000001E-3</v>
      </c>
      <c r="S402" s="162">
        <v>0</v>
      </c>
      <c r="T402" s="163">
        <f>S402*H402</f>
        <v>0</v>
      </c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R402" s="164" t="s">
        <v>256</v>
      </c>
      <c r="AT402" s="164" t="s">
        <v>180</v>
      </c>
      <c r="AU402" s="164" t="s">
        <v>80</v>
      </c>
      <c r="AY402" s="17" t="s">
        <v>178</v>
      </c>
      <c r="BE402" s="165">
        <f>IF(N402="základná",J402,0)</f>
        <v>0</v>
      </c>
      <c r="BF402" s="165">
        <f>IF(N402="znížená",J402,0)</f>
        <v>0</v>
      </c>
      <c r="BG402" s="165">
        <f>IF(N402="zákl. prenesená",J402,0)</f>
        <v>0</v>
      </c>
      <c r="BH402" s="165">
        <f>IF(N402="zníž. prenesená",J402,0)</f>
        <v>0</v>
      </c>
      <c r="BI402" s="165">
        <f>IF(N402="nulová",J402,0)</f>
        <v>0</v>
      </c>
      <c r="BJ402" s="17" t="s">
        <v>80</v>
      </c>
      <c r="BK402" s="166">
        <f>ROUND(I402*H402,3)</f>
        <v>0</v>
      </c>
      <c r="BL402" s="17" t="s">
        <v>256</v>
      </c>
      <c r="BM402" s="164" t="s">
        <v>737</v>
      </c>
    </row>
    <row r="403" spans="1:65" s="12" customFormat="1" ht="22.9" customHeight="1">
      <c r="B403" s="141"/>
      <c r="D403" s="142" t="s">
        <v>68</v>
      </c>
      <c r="E403" s="151" t="s">
        <v>738</v>
      </c>
      <c r="F403" s="151" t="s">
        <v>739</v>
      </c>
      <c r="J403" s="152"/>
      <c r="L403" s="141"/>
      <c r="M403" s="145"/>
      <c r="N403" s="146"/>
      <c r="O403" s="146"/>
      <c r="P403" s="147">
        <f>SUM(P404:P412)</f>
        <v>184.01836308</v>
      </c>
      <c r="Q403" s="146"/>
      <c r="R403" s="147">
        <f>SUM(R404:R412)</f>
        <v>0.78738657999999995</v>
      </c>
      <c r="S403" s="146"/>
      <c r="T403" s="148">
        <f>SUM(T404:T412)</f>
        <v>0</v>
      </c>
      <c r="AR403" s="142" t="s">
        <v>80</v>
      </c>
      <c r="AT403" s="149" t="s">
        <v>68</v>
      </c>
      <c r="AU403" s="149" t="s">
        <v>73</v>
      </c>
      <c r="AY403" s="142" t="s">
        <v>178</v>
      </c>
      <c r="BK403" s="150">
        <f>SUM(BK404:BK412)</f>
        <v>0</v>
      </c>
    </row>
    <row r="404" spans="1:65" s="2" customFormat="1" ht="16.5" customHeight="1">
      <c r="A404" s="29"/>
      <c r="B404" s="153"/>
      <c r="C404" s="154" t="s">
        <v>740</v>
      </c>
      <c r="D404" s="154" t="s">
        <v>180</v>
      </c>
      <c r="E404" s="155" t="s">
        <v>741</v>
      </c>
      <c r="F404" s="156" t="s">
        <v>742</v>
      </c>
      <c r="G404" s="157" t="s">
        <v>202</v>
      </c>
      <c r="H404" s="158">
        <v>156</v>
      </c>
      <c r="I404" s="158"/>
      <c r="J404" s="158"/>
      <c r="K404" s="159"/>
      <c r="L404" s="30"/>
      <c r="M404" s="160" t="s">
        <v>1</v>
      </c>
      <c r="N404" s="161" t="s">
        <v>35</v>
      </c>
      <c r="O404" s="162">
        <v>5.8000000000000003E-2</v>
      </c>
      <c r="P404" s="162">
        <f>O404*H404</f>
        <v>9.048</v>
      </c>
      <c r="Q404" s="162">
        <v>0</v>
      </c>
      <c r="R404" s="162">
        <f>Q404*H404</f>
        <v>0</v>
      </c>
      <c r="S404" s="162">
        <v>0</v>
      </c>
      <c r="T404" s="163">
        <f>S404*H404</f>
        <v>0</v>
      </c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R404" s="164" t="s">
        <v>256</v>
      </c>
      <c r="AT404" s="164" t="s">
        <v>180</v>
      </c>
      <c r="AU404" s="164" t="s">
        <v>80</v>
      </c>
      <c r="AY404" s="17" t="s">
        <v>178</v>
      </c>
      <c r="BE404" s="165">
        <f>IF(N404="základná",J404,0)</f>
        <v>0</v>
      </c>
      <c r="BF404" s="165">
        <f>IF(N404="znížená",J404,0)</f>
        <v>0</v>
      </c>
      <c r="BG404" s="165">
        <f>IF(N404="zákl. prenesená",J404,0)</f>
        <v>0</v>
      </c>
      <c r="BH404" s="165">
        <f>IF(N404="zníž. prenesená",J404,0)</f>
        <v>0</v>
      </c>
      <c r="BI404" s="165">
        <f>IF(N404="nulová",J404,0)</f>
        <v>0</v>
      </c>
      <c r="BJ404" s="17" t="s">
        <v>80</v>
      </c>
      <c r="BK404" s="166">
        <f>ROUND(I404*H404,3)</f>
        <v>0</v>
      </c>
      <c r="BL404" s="17" t="s">
        <v>256</v>
      </c>
      <c r="BM404" s="164" t="s">
        <v>743</v>
      </c>
    </row>
    <row r="405" spans="1:65" s="14" customFormat="1">
      <c r="B405" s="174"/>
      <c r="D405" s="168" t="s">
        <v>184</v>
      </c>
      <c r="E405" s="175" t="s">
        <v>1</v>
      </c>
      <c r="F405" s="176" t="s">
        <v>744</v>
      </c>
      <c r="H405" s="177">
        <v>156</v>
      </c>
      <c r="L405" s="174"/>
      <c r="M405" s="178"/>
      <c r="N405" s="179"/>
      <c r="O405" s="179"/>
      <c r="P405" s="179"/>
      <c r="Q405" s="179"/>
      <c r="R405" s="179"/>
      <c r="S405" s="179"/>
      <c r="T405" s="180"/>
      <c r="AT405" s="175" t="s">
        <v>184</v>
      </c>
      <c r="AU405" s="175" t="s">
        <v>80</v>
      </c>
      <c r="AV405" s="14" t="s">
        <v>80</v>
      </c>
      <c r="AW405" s="14" t="s">
        <v>25</v>
      </c>
      <c r="AX405" s="14" t="s">
        <v>73</v>
      </c>
      <c r="AY405" s="175" t="s">
        <v>178</v>
      </c>
    </row>
    <row r="406" spans="1:65" s="2" customFormat="1" ht="24" customHeight="1">
      <c r="A406" s="29"/>
      <c r="B406" s="153"/>
      <c r="C406" s="154" t="s">
        <v>745</v>
      </c>
      <c r="D406" s="154" t="s">
        <v>180</v>
      </c>
      <c r="E406" s="155" t="s">
        <v>746</v>
      </c>
      <c r="F406" s="156" t="s">
        <v>747</v>
      </c>
      <c r="G406" s="157" t="s">
        <v>202</v>
      </c>
      <c r="H406" s="158">
        <v>1485.386</v>
      </c>
      <c r="I406" s="158"/>
      <c r="J406" s="158"/>
      <c r="K406" s="159"/>
      <c r="L406" s="30"/>
      <c r="M406" s="160" t="s">
        <v>1</v>
      </c>
      <c r="N406" s="161" t="s">
        <v>35</v>
      </c>
      <c r="O406" s="162">
        <v>3.0179999999999998E-2</v>
      </c>
      <c r="P406" s="162">
        <f>O406*H406</f>
        <v>44.828949479999999</v>
      </c>
      <c r="Q406" s="162">
        <v>1E-4</v>
      </c>
      <c r="R406" s="162">
        <f>Q406*H406</f>
        <v>0.14853859999999999</v>
      </c>
      <c r="S406" s="162">
        <v>0</v>
      </c>
      <c r="T406" s="163">
        <f>S406*H406</f>
        <v>0</v>
      </c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R406" s="164" t="s">
        <v>256</v>
      </c>
      <c r="AT406" s="164" t="s">
        <v>180</v>
      </c>
      <c r="AU406" s="164" t="s">
        <v>80</v>
      </c>
      <c r="AY406" s="17" t="s">
        <v>178</v>
      </c>
      <c r="BE406" s="165">
        <f>IF(N406="základná",J406,0)</f>
        <v>0</v>
      </c>
      <c r="BF406" s="165">
        <f>IF(N406="znížená",J406,0)</f>
        <v>0</v>
      </c>
      <c r="BG406" s="165">
        <f>IF(N406="zákl. prenesená",J406,0)</f>
        <v>0</v>
      </c>
      <c r="BH406" s="165">
        <f>IF(N406="zníž. prenesená",J406,0)</f>
        <v>0</v>
      </c>
      <c r="BI406" s="165">
        <f>IF(N406="nulová",J406,0)</f>
        <v>0</v>
      </c>
      <c r="BJ406" s="17" t="s">
        <v>80</v>
      </c>
      <c r="BK406" s="166">
        <f>ROUND(I406*H406,3)</f>
        <v>0</v>
      </c>
      <c r="BL406" s="17" t="s">
        <v>256</v>
      </c>
      <c r="BM406" s="164" t="s">
        <v>748</v>
      </c>
    </row>
    <row r="407" spans="1:65" s="2" customFormat="1" ht="34.5" customHeight="1">
      <c r="A407" s="29"/>
      <c r="B407" s="153"/>
      <c r="C407" s="154" t="s">
        <v>749</v>
      </c>
      <c r="D407" s="154" t="s">
        <v>180</v>
      </c>
      <c r="E407" s="155" t="s">
        <v>750</v>
      </c>
      <c r="F407" s="156" t="s">
        <v>751</v>
      </c>
      <c r="G407" s="157" t="s">
        <v>202</v>
      </c>
      <c r="H407" s="158">
        <v>1485.386</v>
      </c>
      <c r="I407" s="158"/>
      <c r="J407" s="158"/>
      <c r="K407" s="159"/>
      <c r="L407" s="30"/>
      <c r="M407" s="160" t="s">
        <v>1</v>
      </c>
      <c r="N407" s="161" t="s">
        <v>35</v>
      </c>
      <c r="O407" s="162">
        <v>3.3599999999999998E-2</v>
      </c>
      <c r="P407" s="162">
        <f>O407*H407</f>
        <v>49.908969599999999</v>
      </c>
      <c r="Q407" s="162">
        <v>1E-4</v>
      </c>
      <c r="R407" s="162">
        <f>Q407*H407</f>
        <v>0.14853859999999999</v>
      </c>
      <c r="S407" s="162">
        <v>0</v>
      </c>
      <c r="T407" s="163">
        <f>S407*H407</f>
        <v>0</v>
      </c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R407" s="164" t="s">
        <v>256</v>
      </c>
      <c r="AT407" s="164" t="s">
        <v>180</v>
      </c>
      <c r="AU407" s="164" t="s">
        <v>80</v>
      </c>
      <c r="AY407" s="17" t="s">
        <v>178</v>
      </c>
      <c r="BE407" s="165">
        <f>IF(N407="základná",J407,0)</f>
        <v>0</v>
      </c>
      <c r="BF407" s="165">
        <f>IF(N407="znížená",J407,0)</f>
        <v>0</v>
      </c>
      <c r="BG407" s="165">
        <f>IF(N407="zákl. prenesená",J407,0)</f>
        <v>0</v>
      </c>
      <c r="BH407" s="165">
        <f>IF(N407="zníž. prenesená",J407,0)</f>
        <v>0</v>
      </c>
      <c r="BI407" s="165">
        <f>IF(N407="nulová",J407,0)</f>
        <v>0</v>
      </c>
      <c r="BJ407" s="17" t="s">
        <v>80</v>
      </c>
      <c r="BK407" s="166">
        <f>ROUND(I407*H407,3)</f>
        <v>0</v>
      </c>
      <c r="BL407" s="17" t="s">
        <v>256</v>
      </c>
      <c r="BM407" s="164" t="s">
        <v>752</v>
      </c>
    </row>
    <row r="408" spans="1:65" s="2" customFormat="1" ht="24" customHeight="1">
      <c r="A408" s="29"/>
      <c r="B408" s="153"/>
      <c r="C408" s="154" t="s">
        <v>753</v>
      </c>
      <c r="D408" s="154" t="s">
        <v>180</v>
      </c>
      <c r="E408" s="155" t="s">
        <v>754</v>
      </c>
      <c r="F408" s="156" t="s">
        <v>755</v>
      </c>
      <c r="G408" s="157" t="s">
        <v>202</v>
      </c>
      <c r="H408" s="158">
        <v>1485.7860000000001</v>
      </c>
      <c r="I408" s="158"/>
      <c r="J408" s="158"/>
      <c r="K408" s="159"/>
      <c r="L408" s="30"/>
      <c r="M408" s="160" t="s">
        <v>1</v>
      </c>
      <c r="N408" s="161" t="s">
        <v>35</v>
      </c>
      <c r="O408" s="162">
        <v>5.3999999999999999E-2</v>
      </c>
      <c r="P408" s="162">
        <f>O408*H408</f>
        <v>80.232444000000001</v>
      </c>
      <c r="Q408" s="162">
        <v>3.3E-4</v>
      </c>
      <c r="R408" s="162">
        <f>Q408*H408</f>
        <v>0.49030938000000002</v>
      </c>
      <c r="S408" s="162">
        <v>0</v>
      </c>
      <c r="T408" s="163">
        <f>S408*H408</f>
        <v>0</v>
      </c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R408" s="164" t="s">
        <v>256</v>
      </c>
      <c r="AT408" s="164" t="s">
        <v>180</v>
      </c>
      <c r="AU408" s="164" t="s">
        <v>80</v>
      </c>
      <c r="AY408" s="17" t="s">
        <v>178</v>
      </c>
      <c r="BE408" s="165">
        <f>IF(N408="základná",J408,0)</f>
        <v>0</v>
      </c>
      <c r="BF408" s="165">
        <f>IF(N408="znížená",J408,0)</f>
        <v>0</v>
      </c>
      <c r="BG408" s="165">
        <f>IF(N408="zákl. prenesená",J408,0)</f>
        <v>0</v>
      </c>
      <c r="BH408" s="165">
        <f>IF(N408="zníž. prenesená",J408,0)</f>
        <v>0</v>
      </c>
      <c r="BI408" s="165">
        <f>IF(N408="nulová",J408,0)</f>
        <v>0</v>
      </c>
      <c r="BJ408" s="17" t="s">
        <v>80</v>
      </c>
      <c r="BK408" s="166">
        <f>ROUND(I408*H408,3)</f>
        <v>0</v>
      </c>
      <c r="BL408" s="17" t="s">
        <v>256</v>
      </c>
      <c r="BM408" s="164" t="s">
        <v>756</v>
      </c>
    </row>
    <row r="409" spans="1:65" s="14" customFormat="1">
      <c r="B409" s="174"/>
      <c r="D409" s="168" t="s">
        <v>184</v>
      </c>
      <c r="E409" s="175" t="s">
        <v>1</v>
      </c>
      <c r="F409" s="176" t="s">
        <v>265</v>
      </c>
      <c r="H409" s="177">
        <v>1324.386</v>
      </c>
      <c r="L409" s="174"/>
      <c r="M409" s="178"/>
      <c r="N409" s="179"/>
      <c r="O409" s="179"/>
      <c r="P409" s="179"/>
      <c r="Q409" s="179"/>
      <c r="R409" s="179"/>
      <c r="S409" s="179"/>
      <c r="T409" s="180"/>
      <c r="AT409" s="175" t="s">
        <v>184</v>
      </c>
      <c r="AU409" s="175" t="s">
        <v>80</v>
      </c>
      <c r="AV409" s="14" t="s">
        <v>80</v>
      </c>
      <c r="AW409" s="14" t="s">
        <v>25</v>
      </c>
      <c r="AX409" s="14" t="s">
        <v>69</v>
      </c>
      <c r="AY409" s="175" t="s">
        <v>178</v>
      </c>
    </row>
    <row r="410" spans="1:65" s="14" customFormat="1">
      <c r="B410" s="174"/>
      <c r="D410" s="168" t="s">
        <v>184</v>
      </c>
      <c r="E410" s="175" t="s">
        <v>1</v>
      </c>
      <c r="F410" s="176" t="s">
        <v>125</v>
      </c>
      <c r="H410" s="177">
        <v>156</v>
      </c>
      <c r="L410" s="174"/>
      <c r="M410" s="178"/>
      <c r="N410" s="179"/>
      <c r="O410" s="179"/>
      <c r="P410" s="179"/>
      <c r="Q410" s="179"/>
      <c r="R410" s="179"/>
      <c r="S410" s="179"/>
      <c r="T410" s="180"/>
      <c r="AT410" s="175" t="s">
        <v>184</v>
      </c>
      <c r="AU410" s="175" t="s">
        <v>80</v>
      </c>
      <c r="AV410" s="14" t="s">
        <v>80</v>
      </c>
      <c r="AW410" s="14" t="s">
        <v>25</v>
      </c>
      <c r="AX410" s="14" t="s">
        <v>69</v>
      </c>
      <c r="AY410" s="175" t="s">
        <v>178</v>
      </c>
    </row>
    <row r="411" spans="1:65" s="14" customFormat="1">
      <c r="B411" s="174"/>
      <c r="D411" s="168" t="s">
        <v>184</v>
      </c>
      <c r="E411" s="175" t="s">
        <v>1</v>
      </c>
      <c r="F411" s="176" t="s">
        <v>757</v>
      </c>
      <c r="H411" s="177">
        <v>5.4</v>
      </c>
      <c r="L411" s="174"/>
      <c r="M411" s="178"/>
      <c r="N411" s="179"/>
      <c r="O411" s="179"/>
      <c r="P411" s="179"/>
      <c r="Q411" s="179"/>
      <c r="R411" s="179"/>
      <c r="S411" s="179"/>
      <c r="T411" s="180"/>
      <c r="AT411" s="175" t="s">
        <v>184</v>
      </c>
      <c r="AU411" s="175" t="s">
        <v>80</v>
      </c>
      <c r="AV411" s="14" t="s">
        <v>80</v>
      </c>
      <c r="AW411" s="14" t="s">
        <v>25</v>
      </c>
      <c r="AX411" s="14" t="s">
        <v>69</v>
      </c>
      <c r="AY411" s="175" t="s">
        <v>178</v>
      </c>
    </row>
    <row r="412" spans="1:65" s="15" customFormat="1">
      <c r="B412" s="181"/>
      <c r="D412" s="168" t="s">
        <v>184</v>
      </c>
      <c r="E412" s="182" t="s">
        <v>1</v>
      </c>
      <c r="F412" s="183" t="s">
        <v>190</v>
      </c>
      <c r="H412" s="184">
        <v>1485.7860000000001</v>
      </c>
      <c r="L412" s="181"/>
      <c r="M412" s="185"/>
      <c r="N412" s="186"/>
      <c r="O412" s="186"/>
      <c r="P412" s="186"/>
      <c r="Q412" s="186"/>
      <c r="R412" s="186"/>
      <c r="S412" s="186"/>
      <c r="T412" s="187"/>
      <c r="AT412" s="182" t="s">
        <v>184</v>
      </c>
      <c r="AU412" s="182" t="s">
        <v>80</v>
      </c>
      <c r="AV412" s="15" t="s">
        <v>87</v>
      </c>
      <c r="AW412" s="15" t="s">
        <v>25</v>
      </c>
      <c r="AX412" s="15" t="s">
        <v>73</v>
      </c>
      <c r="AY412" s="182" t="s">
        <v>178</v>
      </c>
    </row>
    <row r="413" spans="1:65" s="12" customFormat="1" ht="22.9" customHeight="1">
      <c r="B413" s="141"/>
      <c r="D413" s="142" t="s">
        <v>68</v>
      </c>
      <c r="E413" s="151" t="s">
        <v>758</v>
      </c>
      <c r="F413" s="151" t="s">
        <v>759</v>
      </c>
      <c r="J413" s="152"/>
      <c r="L413" s="141"/>
      <c r="M413" s="145"/>
      <c r="N413" s="146"/>
      <c r="O413" s="146"/>
      <c r="P413" s="147">
        <f>SUM(P414:P429)</f>
        <v>0</v>
      </c>
      <c r="Q413" s="146"/>
      <c r="R413" s="147">
        <f>SUM(R414:R429)</f>
        <v>0</v>
      </c>
      <c r="S413" s="146"/>
      <c r="T413" s="148">
        <f>SUM(T414:T429)</f>
        <v>0</v>
      </c>
      <c r="AR413" s="142" t="s">
        <v>80</v>
      </c>
      <c r="AT413" s="149" t="s">
        <v>68</v>
      </c>
      <c r="AU413" s="149" t="s">
        <v>73</v>
      </c>
      <c r="AY413" s="142" t="s">
        <v>178</v>
      </c>
      <c r="BK413" s="150">
        <f>SUM(BK414:BK429)</f>
        <v>0</v>
      </c>
    </row>
    <row r="414" spans="1:65" s="2" customFormat="1" ht="16.5" customHeight="1">
      <c r="A414" s="29"/>
      <c r="B414" s="153"/>
      <c r="C414" s="154" t="s">
        <v>760</v>
      </c>
      <c r="D414" s="154" t="s">
        <v>180</v>
      </c>
      <c r="E414" s="155" t="s">
        <v>761</v>
      </c>
      <c r="F414" s="156" t="s">
        <v>762</v>
      </c>
      <c r="G414" s="157" t="s">
        <v>202</v>
      </c>
      <c r="H414" s="158">
        <v>3.1</v>
      </c>
      <c r="I414" s="158"/>
      <c r="J414" s="158"/>
      <c r="K414" s="159"/>
      <c r="L414" s="30"/>
      <c r="M414" s="160" t="s">
        <v>1</v>
      </c>
      <c r="N414" s="161" t="s">
        <v>35</v>
      </c>
      <c r="O414" s="162">
        <v>0</v>
      </c>
      <c r="P414" s="162">
        <f>O414*H414</f>
        <v>0</v>
      </c>
      <c r="Q414" s="162">
        <v>0</v>
      </c>
      <c r="R414" s="162">
        <f>Q414*H414</f>
        <v>0</v>
      </c>
      <c r="S414" s="162">
        <v>0</v>
      </c>
      <c r="T414" s="163">
        <f>S414*H414</f>
        <v>0</v>
      </c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R414" s="164" t="s">
        <v>256</v>
      </c>
      <c r="AT414" s="164" t="s">
        <v>180</v>
      </c>
      <c r="AU414" s="164" t="s">
        <v>80</v>
      </c>
      <c r="AY414" s="17" t="s">
        <v>178</v>
      </c>
      <c r="BE414" s="165">
        <f>IF(N414="základná",J414,0)</f>
        <v>0</v>
      </c>
      <c r="BF414" s="165">
        <f>IF(N414="znížená",J414,0)</f>
        <v>0</v>
      </c>
      <c r="BG414" s="165">
        <f>IF(N414="zákl. prenesená",J414,0)</f>
        <v>0</v>
      </c>
      <c r="BH414" s="165">
        <f>IF(N414="zníž. prenesená",J414,0)</f>
        <v>0</v>
      </c>
      <c r="BI414" s="165">
        <f>IF(N414="nulová",J414,0)</f>
        <v>0</v>
      </c>
      <c r="BJ414" s="17" t="s">
        <v>80</v>
      </c>
      <c r="BK414" s="166">
        <f>ROUND(I414*H414,3)</f>
        <v>0</v>
      </c>
      <c r="BL414" s="17" t="s">
        <v>256</v>
      </c>
      <c r="BM414" s="164" t="s">
        <v>763</v>
      </c>
    </row>
    <row r="415" spans="1:65" s="14" customFormat="1">
      <c r="B415" s="174"/>
      <c r="D415" s="168" t="s">
        <v>184</v>
      </c>
      <c r="E415" s="175" t="s">
        <v>1</v>
      </c>
      <c r="F415" s="176" t="s">
        <v>764</v>
      </c>
      <c r="H415" s="177">
        <v>1.5</v>
      </c>
      <c r="L415" s="174"/>
      <c r="M415" s="178"/>
      <c r="N415" s="179"/>
      <c r="O415" s="179"/>
      <c r="P415" s="179"/>
      <c r="Q415" s="179"/>
      <c r="R415" s="179"/>
      <c r="S415" s="179"/>
      <c r="T415" s="180"/>
      <c r="AT415" s="175" t="s">
        <v>184</v>
      </c>
      <c r="AU415" s="175" t="s">
        <v>80</v>
      </c>
      <c r="AV415" s="14" t="s">
        <v>80</v>
      </c>
      <c r="AW415" s="14" t="s">
        <v>25</v>
      </c>
      <c r="AX415" s="14" t="s">
        <v>69</v>
      </c>
      <c r="AY415" s="175" t="s">
        <v>178</v>
      </c>
    </row>
    <row r="416" spans="1:65" s="14" customFormat="1">
      <c r="B416" s="174"/>
      <c r="D416" s="168" t="s">
        <v>184</v>
      </c>
      <c r="E416" s="175" t="s">
        <v>1</v>
      </c>
      <c r="F416" s="176" t="s">
        <v>765</v>
      </c>
      <c r="H416" s="177">
        <v>1.6</v>
      </c>
      <c r="L416" s="174"/>
      <c r="M416" s="178"/>
      <c r="N416" s="179"/>
      <c r="O416" s="179"/>
      <c r="P416" s="179"/>
      <c r="Q416" s="179"/>
      <c r="R416" s="179"/>
      <c r="S416" s="179"/>
      <c r="T416" s="180"/>
      <c r="AT416" s="175" t="s">
        <v>184</v>
      </c>
      <c r="AU416" s="175" t="s">
        <v>80</v>
      </c>
      <c r="AV416" s="14" t="s">
        <v>80</v>
      </c>
      <c r="AW416" s="14" t="s">
        <v>25</v>
      </c>
      <c r="AX416" s="14" t="s">
        <v>69</v>
      </c>
      <c r="AY416" s="175" t="s">
        <v>178</v>
      </c>
    </row>
    <row r="417" spans="1:65" s="15" customFormat="1">
      <c r="B417" s="181"/>
      <c r="D417" s="168" t="s">
        <v>184</v>
      </c>
      <c r="E417" s="182" t="s">
        <v>1</v>
      </c>
      <c r="F417" s="183" t="s">
        <v>190</v>
      </c>
      <c r="H417" s="184">
        <v>3.1</v>
      </c>
      <c r="L417" s="181"/>
      <c r="M417" s="185"/>
      <c r="N417" s="186"/>
      <c r="O417" s="186"/>
      <c r="P417" s="186"/>
      <c r="Q417" s="186"/>
      <c r="R417" s="186"/>
      <c r="S417" s="186"/>
      <c r="T417" s="187"/>
      <c r="AT417" s="182" t="s">
        <v>184</v>
      </c>
      <c r="AU417" s="182" t="s">
        <v>80</v>
      </c>
      <c r="AV417" s="15" t="s">
        <v>87</v>
      </c>
      <c r="AW417" s="15" t="s">
        <v>25</v>
      </c>
      <c r="AX417" s="15" t="s">
        <v>73</v>
      </c>
      <c r="AY417" s="182" t="s">
        <v>178</v>
      </c>
    </row>
    <row r="418" spans="1:65" s="2" customFormat="1" ht="16.5" customHeight="1">
      <c r="A418" s="29"/>
      <c r="B418" s="153"/>
      <c r="C418" s="188" t="s">
        <v>766</v>
      </c>
      <c r="D418" s="188" t="s">
        <v>286</v>
      </c>
      <c r="E418" s="189" t="s">
        <v>767</v>
      </c>
      <c r="F418" s="190" t="s">
        <v>768</v>
      </c>
      <c r="G418" s="191" t="s">
        <v>202</v>
      </c>
      <c r="H418" s="192">
        <v>3.1</v>
      </c>
      <c r="I418" s="192"/>
      <c r="J418" s="192"/>
      <c r="K418" s="193"/>
      <c r="L418" s="194"/>
      <c r="M418" s="195" t="s">
        <v>1</v>
      </c>
      <c r="N418" s="196" t="s">
        <v>35</v>
      </c>
      <c r="O418" s="162">
        <v>0</v>
      </c>
      <c r="P418" s="162">
        <f>O418*H418</f>
        <v>0</v>
      </c>
      <c r="Q418" s="162">
        <v>0</v>
      </c>
      <c r="R418" s="162">
        <f>Q418*H418</f>
        <v>0</v>
      </c>
      <c r="S418" s="162">
        <v>0</v>
      </c>
      <c r="T418" s="163">
        <f>S418*H418</f>
        <v>0</v>
      </c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R418" s="164" t="s">
        <v>337</v>
      </c>
      <c r="AT418" s="164" t="s">
        <v>286</v>
      </c>
      <c r="AU418" s="164" t="s">
        <v>80</v>
      </c>
      <c r="AY418" s="17" t="s">
        <v>178</v>
      </c>
      <c r="BE418" s="165">
        <f>IF(N418="základná",J418,0)</f>
        <v>0</v>
      </c>
      <c r="BF418" s="165">
        <f>IF(N418="znížená",J418,0)</f>
        <v>0</v>
      </c>
      <c r="BG418" s="165">
        <f>IF(N418="zákl. prenesená",J418,0)</f>
        <v>0</v>
      </c>
      <c r="BH418" s="165">
        <f>IF(N418="zníž. prenesená",J418,0)</f>
        <v>0</v>
      </c>
      <c r="BI418" s="165">
        <f>IF(N418="nulová",J418,0)</f>
        <v>0</v>
      </c>
      <c r="BJ418" s="17" t="s">
        <v>80</v>
      </c>
      <c r="BK418" s="166">
        <f>ROUND(I418*H418,3)</f>
        <v>0</v>
      </c>
      <c r="BL418" s="17" t="s">
        <v>256</v>
      </c>
      <c r="BM418" s="164" t="s">
        <v>769</v>
      </c>
    </row>
    <row r="419" spans="1:65" s="2" customFormat="1" ht="16.5" customHeight="1">
      <c r="A419" s="29"/>
      <c r="B419" s="153"/>
      <c r="C419" s="154" t="s">
        <v>770</v>
      </c>
      <c r="D419" s="154" t="s">
        <v>180</v>
      </c>
      <c r="E419" s="155" t="s">
        <v>771</v>
      </c>
      <c r="F419" s="156" t="s">
        <v>772</v>
      </c>
      <c r="G419" s="157" t="s">
        <v>202</v>
      </c>
      <c r="H419" s="158">
        <v>4.62</v>
      </c>
      <c r="I419" s="158"/>
      <c r="J419" s="158"/>
      <c r="K419" s="159"/>
      <c r="L419" s="30"/>
      <c r="M419" s="160" t="s">
        <v>1</v>
      </c>
      <c r="N419" s="161" t="s">
        <v>35</v>
      </c>
      <c r="O419" s="162">
        <v>0</v>
      </c>
      <c r="P419" s="162">
        <f>O419*H419</f>
        <v>0</v>
      </c>
      <c r="Q419" s="162">
        <v>0</v>
      </c>
      <c r="R419" s="162">
        <f>Q419*H419</f>
        <v>0</v>
      </c>
      <c r="S419" s="162">
        <v>0</v>
      </c>
      <c r="T419" s="163">
        <f>S419*H419</f>
        <v>0</v>
      </c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R419" s="164" t="s">
        <v>256</v>
      </c>
      <c r="AT419" s="164" t="s">
        <v>180</v>
      </c>
      <c r="AU419" s="164" t="s">
        <v>80</v>
      </c>
      <c r="AY419" s="17" t="s">
        <v>178</v>
      </c>
      <c r="BE419" s="165">
        <f>IF(N419="základná",J419,0)</f>
        <v>0</v>
      </c>
      <c r="BF419" s="165">
        <f>IF(N419="znížená",J419,0)</f>
        <v>0</v>
      </c>
      <c r="BG419" s="165">
        <f>IF(N419="zákl. prenesená",J419,0)</f>
        <v>0</v>
      </c>
      <c r="BH419" s="165">
        <f>IF(N419="zníž. prenesená",J419,0)</f>
        <v>0</v>
      </c>
      <c r="BI419" s="165">
        <f>IF(N419="nulová",J419,0)</f>
        <v>0</v>
      </c>
      <c r="BJ419" s="17" t="s">
        <v>80</v>
      </c>
      <c r="BK419" s="166">
        <f>ROUND(I419*H419,3)</f>
        <v>0</v>
      </c>
      <c r="BL419" s="17" t="s">
        <v>256</v>
      </c>
      <c r="BM419" s="164" t="s">
        <v>773</v>
      </c>
    </row>
    <row r="420" spans="1:65" s="14" customFormat="1">
      <c r="B420" s="174"/>
      <c r="D420" s="168" t="s">
        <v>184</v>
      </c>
      <c r="E420" s="175" t="s">
        <v>1</v>
      </c>
      <c r="F420" s="176" t="s">
        <v>774</v>
      </c>
      <c r="H420" s="177">
        <v>0.63</v>
      </c>
      <c r="L420" s="174"/>
      <c r="M420" s="178"/>
      <c r="N420" s="179"/>
      <c r="O420" s="179"/>
      <c r="P420" s="179"/>
      <c r="Q420" s="179"/>
      <c r="R420" s="179"/>
      <c r="S420" s="179"/>
      <c r="T420" s="180"/>
      <c r="AT420" s="175" t="s">
        <v>184</v>
      </c>
      <c r="AU420" s="175" t="s">
        <v>80</v>
      </c>
      <c r="AV420" s="14" t="s">
        <v>80</v>
      </c>
      <c r="AW420" s="14" t="s">
        <v>25</v>
      </c>
      <c r="AX420" s="14" t="s">
        <v>69</v>
      </c>
      <c r="AY420" s="175" t="s">
        <v>178</v>
      </c>
    </row>
    <row r="421" spans="1:65" s="14" customFormat="1">
      <c r="B421" s="174"/>
      <c r="D421" s="168" t="s">
        <v>184</v>
      </c>
      <c r="E421" s="175" t="s">
        <v>1</v>
      </c>
      <c r="F421" s="176" t="s">
        <v>775</v>
      </c>
      <c r="H421" s="177">
        <v>0.63</v>
      </c>
      <c r="L421" s="174"/>
      <c r="M421" s="178"/>
      <c r="N421" s="179"/>
      <c r="O421" s="179"/>
      <c r="P421" s="179"/>
      <c r="Q421" s="179"/>
      <c r="R421" s="179"/>
      <c r="S421" s="179"/>
      <c r="T421" s="180"/>
      <c r="AT421" s="175" t="s">
        <v>184</v>
      </c>
      <c r="AU421" s="175" t="s">
        <v>80</v>
      </c>
      <c r="AV421" s="14" t="s">
        <v>80</v>
      </c>
      <c r="AW421" s="14" t="s">
        <v>25</v>
      </c>
      <c r="AX421" s="14" t="s">
        <v>69</v>
      </c>
      <c r="AY421" s="175" t="s">
        <v>178</v>
      </c>
    </row>
    <row r="422" spans="1:65" s="14" customFormat="1">
      <c r="B422" s="174"/>
      <c r="D422" s="168" t="s">
        <v>184</v>
      </c>
      <c r="E422" s="175" t="s">
        <v>1</v>
      </c>
      <c r="F422" s="176" t="s">
        <v>776</v>
      </c>
      <c r="H422" s="177">
        <v>0.63</v>
      </c>
      <c r="L422" s="174"/>
      <c r="M422" s="178"/>
      <c r="N422" s="179"/>
      <c r="O422" s="179"/>
      <c r="P422" s="179"/>
      <c r="Q422" s="179"/>
      <c r="R422" s="179"/>
      <c r="S422" s="179"/>
      <c r="T422" s="180"/>
      <c r="AT422" s="175" t="s">
        <v>184</v>
      </c>
      <c r="AU422" s="175" t="s">
        <v>80</v>
      </c>
      <c r="AV422" s="14" t="s">
        <v>80</v>
      </c>
      <c r="AW422" s="14" t="s">
        <v>25</v>
      </c>
      <c r="AX422" s="14" t="s">
        <v>69</v>
      </c>
      <c r="AY422" s="175" t="s">
        <v>178</v>
      </c>
    </row>
    <row r="423" spans="1:65" s="14" customFormat="1">
      <c r="B423" s="174"/>
      <c r="D423" s="168" t="s">
        <v>184</v>
      </c>
      <c r="E423" s="175" t="s">
        <v>1</v>
      </c>
      <c r="F423" s="176" t="s">
        <v>777</v>
      </c>
      <c r="H423" s="177">
        <v>1.05</v>
      </c>
      <c r="L423" s="174"/>
      <c r="M423" s="178"/>
      <c r="N423" s="179"/>
      <c r="O423" s="179"/>
      <c r="P423" s="179"/>
      <c r="Q423" s="179"/>
      <c r="R423" s="179"/>
      <c r="S423" s="179"/>
      <c r="T423" s="180"/>
      <c r="AT423" s="175" t="s">
        <v>184</v>
      </c>
      <c r="AU423" s="175" t="s">
        <v>80</v>
      </c>
      <c r="AV423" s="14" t="s">
        <v>80</v>
      </c>
      <c r="AW423" s="14" t="s">
        <v>25</v>
      </c>
      <c r="AX423" s="14" t="s">
        <v>69</v>
      </c>
      <c r="AY423" s="175" t="s">
        <v>178</v>
      </c>
    </row>
    <row r="424" spans="1:65" s="14" customFormat="1">
      <c r="B424" s="174"/>
      <c r="D424" s="168" t="s">
        <v>184</v>
      </c>
      <c r="E424" s="175" t="s">
        <v>1</v>
      </c>
      <c r="F424" s="176" t="s">
        <v>778</v>
      </c>
      <c r="H424" s="177">
        <v>0.63</v>
      </c>
      <c r="L424" s="174"/>
      <c r="M424" s="178"/>
      <c r="N424" s="179"/>
      <c r="O424" s="179"/>
      <c r="P424" s="179"/>
      <c r="Q424" s="179"/>
      <c r="R424" s="179"/>
      <c r="S424" s="179"/>
      <c r="T424" s="180"/>
      <c r="AT424" s="175" t="s">
        <v>184</v>
      </c>
      <c r="AU424" s="175" t="s">
        <v>80</v>
      </c>
      <c r="AV424" s="14" t="s">
        <v>80</v>
      </c>
      <c r="AW424" s="14" t="s">
        <v>25</v>
      </c>
      <c r="AX424" s="14" t="s">
        <v>69</v>
      </c>
      <c r="AY424" s="175" t="s">
        <v>178</v>
      </c>
    </row>
    <row r="425" spans="1:65" s="14" customFormat="1">
      <c r="B425" s="174"/>
      <c r="D425" s="168" t="s">
        <v>184</v>
      </c>
      <c r="E425" s="175" t="s">
        <v>1</v>
      </c>
      <c r="F425" s="176" t="s">
        <v>779</v>
      </c>
      <c r="H425" s="177">
        <v>0.63</v>
      </c>
      <c r="L425" s="174"/>
      <c r="M425" s="178"/>
      <c r="N425" s="179"/>
      <c r="O425" s="179"/>
      <c r="P425" s="179"/>
      <c r="Q425" s="179"/>
      <c r="R425" s="179"/>
      <c r="S425" s="179"/>
      <c r="T425" s="180"/>
      <c r="AT425" s="175" t="s">
        <v>184</v>
      </c>
      <c r="AU425" s="175" t="s">
        <v>80</v>
      </c>
      <c r="AV425" s="14" t="s">
        <v>80</v>
      </c>
      <c r="AW425" s="14" t="s">
        <v>25</v>
      </c>
      <c r="AX425" s="14" t="s">
        <v>69</v>
      </c>
      <c r="AY425" s="175" t="s">
        <v>178</v>
      </c>
    </row>
    <row r="426" spans="1:65" s="14" customFormat="1">
      <c r="B426" s="174"/>
      <c r="D426" s="168" t="s">
        <v>184</v>
      </c>
      <c r="E426" s="175" t="s">
        <v>1</v>
      </c>
      <c r="F426" s="176" t="s">
        <v>780</v>
      </c>
      <c r="H426" s="177">
        <v>0.42</v>
      </c>
      <c r="L426" s="174"/>
      <c r="M426" s="178"/>
      <c r="N426" s="179"/>
      <c r="O426" s="179"/>
      <c r="P426" s="179"/>
      <c r="Q426" s="179"/>
      <c r="R426" s="179"/>
      <c r="S426" s="179"/>
      <c r="T426" s="180"/>
      <c r="AT426" s="175" t="s">
        <v>184</v>
      </c>
      <c r="AU426" s="175" t="s">
        <v>80</v>
      </c>
      <c r="AV426" s="14" t="s">
        <v>80</v>
      </c>
      <c r="AW426" s="14" t="s">
        <v>25</v>
      </c>
      <c r="AX426" s="14" t="s">
        <v>69</v>
      </c>
      <c r="AY426" s="175" t="s">
        <v>178</v>
      </c>
    </row>
    <row r="427" spans="1:65" s="15" customFormat="1">
      <c r="B427" s="181"/>
      <c r="D427" s="168" t="s">
        <v>184</v>
      </c>
      <c r="E427" s="182" t="s">
        <v>1</v>
      </c>
      <c r="F427" s="183" t="s">
        <v>190</v>
      </c>
      <c r="H427" s="184">
        <v>4.62</v>
      </c>
      <c r="L427" s="181"/>
      <c r="M427" s="185"/>
      <c r="N427" s="186"/>
      <c r="O427" s="186"/>
      <c r="P427" s="186"/>
      <c r="Q427" s="186"/>
      <c r="R427" s="186"/>
      <c r="S427" s="186"/>
      <c r="T427" s="187"/>
      <c r="AT427" s="182" t="s">
        <v>184</v>
      </c>
      <c r="AU427" s="182" t="s">
        <v>80</v>
      </c>
      <c r="AV427" s="15" t="s">
        <v>87</v>
      </c>
      <c r="AW427" s="15" t="s">
        <v>25</v>
      </c>
      <c r="AX427" s="15" t="s">
        <v>73</v>
      </c>
      <c r="AY427" s="182" t="s">
        <v>178</v>
      </c>
    </row>
    <row r="428" spans="1:65" s="2" customFormat="1" ht="16.5" customHeight="1">
      <c r="A428" s="29"/>
      <c r="B428" s="153"/>
      <c r="C428" s="188" t="s">
        <v>781</v>
      </c>
      <c r="D428" s="188" t="s">
        <v>286</v>
      </c>
      <c r="E428" s="189" t="s">
        <v>782</v>
      </c>
      <c r="F428" s="190" t="s">
        <v>783</v>
      </c>
      <c r="G428" s="191" t="s">
        <v>202</v>
      </c>
      <c r="H428" s="192">
        <v>4.62</v>
      </c>
      <c r="I428" s="192"/>
      <c r="J428" s="192"/>
      <c r="K428" s="193"/>
      <c r="L428" s="194"/>
      <c r="M428" s="195" t="s">
        <v>1</v>
      </c>
      <c r="N428" s="196" t="s">
        <v>35</v>
      </c>
      <c r="O428" s="162">
        <v>0</v>
      </c>
      <c r="P428" s="162">
        <f>O428*H428</f>
        <v>0</v>
      </c>
      <c r="Q428" s="162">
        <v>0</v>
      </c>
      <c r="R428" s="162">
        <f>Q428*H428</f>
        <v>0</v>
      </c>
      <c r="S428" s="162">
        <v>0</v>
      </c>
      <c r="T428" s="163">
        <f>S428*H428</f>
        <v>0</v>
      </c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R428" s="164" t="s">
        <v>337</v>
      </c>
      <c r="AT428" s="164" t="s">
        <v>286</v>
      </c>
      <c r="AU428" s="164" t="s">
        <v>80</v>
      </c>
      <c r="AY428" s="17" t="s">
        <v>178</v>
      </c>
      <c r="BE428" s="165">
        <f>IF(N428="základná",J428,0)</f>
        <v>0</v>
      </c>
      <c r="BF428" s="165">
        <f>IF(N428="znížená",J428,0)</f>
        <v>0</v>
      </c>
      <c r="BG428" s="165">
        <f>IF(N428="zákl. prenesená",J428,0)</f>
        <v>0</v>
      </c>
      <c r="BH428" s="165">
        <f>IF(N428="zníž. prenesená",J428,0)</f>
        <v>0</v>
      </c>
      <c r="BI428" s="165">
        <f>IF(N428="nulová",J428,0)</f>
        <v>0</v>
      </c>
      <c r="BJ428" s="17" t="s">
        <v>80</v>
      </c>
      <c r="BK428" s="166">
        <f>ROUND(I428*H428,3)</f>
        <v>0</v>
      </c>
      <c r="BL428" s="17" t="s">
        <v>256</v>
      </c>
      <c r="BM428" s="164" t="s">
        <v>784</v>
      </c>
    </row>
    <row r="429" spans="1:65" s="2" customFormat="1" ht="21.75" customHeight="1">
      <c r="A429" s="29"/>
      <c r="B429" s="153"/>
      <c r="C429" s="154" t="s">
        <v>785</v>
      </c>
      <c r="D429" s="154" t="s">
        <v>180</v>
      </c>
      <c r="E429" s="155" t="s">
        <v>786</v>
      </c>
      <c r="F429" s="156" t="s">
        <v>787</v>
      </c>
      <c r="G429" s="157" t="s">
        <v>484</v>
      </c>
      <c r="H429" s="158">
        <v>0.15</v>
      </c>
      <c r="I429" s="158"/>
      <c r="J429" s="158"/>
      <c r="K429" s="159"/>
      <c r="L429" s="30"/>
      <c r="M429" s="160" t="s">
        <v>1</v>
      </c>
      <c r="N429" s="161" t="s">
        <v>35</v>
      </c>
      <c r="O429" s="162">
        <v>0</v>
      </c>
      <c r="P429" s="162">
        <f>O429*H429</f>
        <v>0</v>
      </c>
      <c r="Q429" s="162">
        <v>0</v>
      </c>
      <c r="R429" s="162">
        <f>Q429*H429</f>
        <v>0</v>
      </c>
      <c r="S429" s="162">
        <v>0</v>
      </c>
      <c r="T429" s="163">
        <f>S429*H429</f>
        <v>0</v>
      </c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R429" s="164" t="s">
        <v>256</v>
      </c>
      <c r="AT429" s="164" t="s">
        <v>180</v>
      </c>
      <c r="AU429" s="164" t="s">
        <v>80</v>
      </c>
      <c r="AY429" s="17" t="s">
        <v>178</v>
      </c>
      <c r="BE429" s="165">
        <f>IF(N429="základná",J429,0)</f>
        <v>0</v>
      </c>
      <c r="BF429" s="165">
        <f>IF(N429="znížená",J429,0)</f>
        <v>0</v>
      </c>
      <c r="BG429" s="165">
        <f>IF(N429="zákl. prenesená",J429,0)</f>
        <v>0</v>
      </c>
      <c r="BH429" s="165">
        <f>IF(N429="zníž. prenesená",J429,0)</f>
        <v>0</v>
      </c>
      <c r="BI429" s="165">
        <f>IF(N429="nulová",J429,0)</f>
        <v>0</v>
      </c>
      <c r="BJ429" s="17" t="s">
        <v>80</v>
      </c>
      <c r="BK429" s="166">
        <f>ROUND(I429*H429,3)</f>
        <v>0</v>
      </c>
      <c r="BL429" s="17" t="s">
        <v>256</v>
      </c>
      <c r="BM429" s="164" t="s">
        <v>788</v>
      </c>
    </row>
    <row r="430" spans="1:65" s="12" customFormat="1" ht="25.9" customHeight="1">
      <c r="B430" s="141"/>
      <c r="D430" s="142" t="s">
        <v>68</v>
      </c>
      <c r="E430" s="143" t="s">
        <v>789</v>
      </c>
      <c r="F430" s="143" t="s">
        <v>790</v>
      </c>
      <c r="J430" s="144"/>
      <c r="L430" s="141"/>
      <c r="M430" s="145"/>
      <c r="N430" s="146"/>
      <c r="O430" s="146"/>
      <c r="P430" s="147">
        <f>SUM(P431:P432)</f>
        <v>25.44</v>
      </c>
      <c r="Q430" s="146"/>
      <c r="R430" s="147">
        <f>SUM(R431:R432)</f>
        <v>0</v>
      </c>
      <c r="S430" s="146"/>
      <c r="T430" s="148">
        <f>SUM(T431:T432)</f>
        <v>0</v>
      </c>
      <c r="AR430" s="142" t="s">
        <v>87</v>
      </c>
      <c r="AT430" s="149" t="s">
        <v>68</v>
      </c>
      <c r="AU430" s="149" t="s">
        <v>69</v>
      </c>
      <c r="AY430" s="142" t="s">
        <v>178</v>
      </c>
      <c r="BK430" s="150">
        <f>SUM(BK431:BK432)</f>
        <v>0</v>
      </c>
    </row>
    <row r="431" spans="1:65" s="2" customFormat="1" ht="21.75" customHeight="1">
      <c r="A431" s="29"/>
      <c r="B431" s="153"/>
      <c r="C431" s="154" t="s">
        <v>791</v>
      </c>
      <c r="D431" s="154" t="s">
        <v>180</v>
      </c>
      <c r="E431" s="155" t="s">
        <v>792</v>
      </c>
      <c r="F431" s="156" t="s">
        <v>793</v>
      </c>
      <c r="G431" s="157" t="s">
        <v>794</v>
      </c>
      <c r="H431" s="158">
        <v>24</v>
      </c>
      <c r="I431" s="158"/>
      <c r="J431" s="158"/>
      <c r="K431" s="159"/>
      <c r="L431" s="30"/>
      <c r="M431" s="160" t="s">
        <v>1</v>
      </c>
      <c r="N431" s="161" t="s">
        <v>35</v>
      </c>
      <c r="O431" s="162">
        <v>1.06</v>
      </c>
      <c r="P431" s="162">
        <f>O431*H431</f>
        <v>25.44</v>
      </c>
      <c r="Q431" s="162">
        <v>0</v>
      </c>
      <c r="R431" s="162">
        <f>Q431*H431</f>
        <v>0</v>
      </c>
      <c r="S431" s="162">
        <v>0</v>
      </c>
      <c r="T431" s="163">
        <f>S431*H431</f>
        <v>0</v>
      </c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R431" s="164" t="s">
        <v>795</v>
      </c>
      <c r="AT431" s="164" t="s">
        <v>180</v>
      </c>
      <c r="AU431" s="164" t="s">
        <v>73</v>
      </c>
      <c r="AY431" s="17" t="s">
        <v>178</v>
      </c>
      <c r="BE431" s="165">
        <f>IF(N431="základná",J431,0)</f>
        <v>0</v>
      </c>
      <c r="BF431" s="165">
        <f>IF(N431="znížená",J431,0)</f>
        <v>0</v>
      </c>
      <c r="BG431" s="165">
        <f>IF(N431="zákl. prenesená",J431,0)</f>
        <v>0</v>
      </c>
      <c r="BH431" s="165">
        <f>IF(N431="zníž. prenesená",J431,0)</f>
        <v>0</v>
      </c>
      <c r="BI431" s="165">
        <f>IF(N431="nulová",J431,0)</f>
        <v>0</v>
      </c>
      <c r="BJ431" s="17" t="s">
        <v>80</v>
      </c>
      <c r="BK431" s="166">
        <f>ROUND(I431*H431,3)</f>
        <v>0</v>
      </c>
      <c r="BL431" s="17" t="s">
        <v>795</v>
      </c>
      <c r="BM431" s="164" t="s">
        <v>796</v>
      </c>
    </row>
    <row r="432" spans="1:65" s="14" customFormat="1">
      <c r="B432" s="174"/>
      <c r="D432" s="168" t="s">
        <v>184</v>
      </c>
      <c r="E432" s="175" t="s">
        <v>1</v>
      </c>
      <c r="F432" s="176" t="s">
        <v>797</v>
      </c>
      <c r="H432" s="177">
        <v>24</v>
      </c>
      <c r="L432" s="174"/>
      <c r="M432" s="197"/>
      <c r="N432" s="198"/>
      <c r="O432" s="198"/>
      <c r="P432" s="198"/>
      <c r="Q432" s="198"/>
      <c r="R432" s="198"/>
      <c r="S432" s="198"/>
      <c r="T432" s="199"/>
      <c r="AT432" s="175" t="s">
        <v>184</v>
      </c>
      <c r="AU432" s="175" t="s">
        <v>73</v>
      </c>
      <c r="AV432" s="14" t="s">
        <v>80</v>
      </c>
      <c r="AW432" s="14" t="s">
        <v>25</v>
      </c>
      <c r="AX432" s="14" t="s">
        <v>73</v>
      </c>
      <c r="AY432" s="175" t="s">
        <v>178</v>
      </c>
    </row>
    <row r="433" spans="1:31" s="2" customFormat="1" ht="6.95" customHeight="1">
      <c r="A433" s="29"/>
      <c r="B433" s="44"/>
      <c r="C433" s="45"/>
      <c r="D433" s="45"/>
      <c r="E433" s="45"/>
      <c r="F433" s="45"/>
      <c r="G433" s="45"/>
      <c r="H433" s="45"/>
      <c r="I433" s="45"/>
      <c r="J433" s="45"/>
      <c r="K433" s="45"/>
      <c r="L433" s="30"/>
      <c r="M433" s="29"/>
      <c r="O433" s="29"/>
      <c r="P433" s="29"/>
      <c r="Q433" s="29"/>
      <c r="R433" s="29"/>
      <c r="S433" s="29"/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</row>
  </sheetData>
  <autoFilter ref="C141:K432"/>
  <mergeCells count="12">
    <mergeCell ref="E134:H134"/>
    <mergeCell ref="L2:V2"/>
    <mergeCell ref="E85:H85"/>
    <mergeCell ref="E87:H87"/>
    <mergeCell ref="E89:H89"/>
    <mergeCell ref="E130:H130"/>
    <mergeCell ref="E132:H13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49"/>
  <sheetViews>
    <sheetView showGridLines="0" workbookViewId="0">
      <selection activeCell="J14" sqref="J14"/>
    </sheetView>
  </sheetViews>
  <sheetFormatPr defaultRowHeight="11.25"/>
  <cols>
    <col min="1" max="1" width="8.33203125" style="1" customWidth="1"/>
    <col min="2" max="2" width="1.6640625" style="1" customWidth="1"/>
    <col min="3" max="3" width="4.6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5"/>
    </row>
    <row r="2" spans="1:46" s="1" customFormat="1" ht="36.950000000000003" customHeight="1">
      <c r="L2" s="236" t="s">
        <v>5</v>
      </c>
      <c r="M2" s="237"/>
      <c r="N2" s="237"/>
      <c r="O2" s="237"/>
      <c r="P2" s="237"/>
      <c r="Q2" s="237"/>
      <c r="R2" s="237"/>
      <c r="S2" s="237"/>
      <c r="T2" s="237"/>
      <c r="U2" s="237"/>
      <c r="V2" s="237"/>
      <c r="AT2" s="17" t="s">
        <v>83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69</v>
      </c>
    </row>
    <row r="4" spans="1:46" s="1" customFormat="1" ht="24.95" customHeight="1">
      <c r="B4" s="20"/>
      <c r="D4" s="214" t="s">
        <v>1741</v>
      </c>
      <c r="L4" s="20"/>
      <c r="M4" s="97" t="s">
        <v>8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6" t="s">
        <v>10</v>
      </c>
      <c r="L6" s="20"/>
    </row>
    <row r="7" spans="1:46" s="1" customFormat="1" ht="16.5" customHeight="1">
      <c r="B7" s="20"/>
      <c r="E7" s="276" t="str">
        <f>'Rekapitulácia stavby'!K6</f>
        <v>OÚ Skalica, klientske centrum – stavebné úpravy</v>
      </c>
      <c r="F7" s="277"/>
      <c r="G7" s="277"/>
      <c r="H7" s="277"/>
      <c r="L7" s="20"/>
    </row>
    <row r="8" spans="1:46" s="1" customFormat="1" ht="12" customHeight="1">
      <c r="B8" s="20"/>
      <c r="D8" s="26" t="s">
        <v>120</v>
      </c>
      <c r="L8" s="20"/>
    </row>
    <row r="9" spans="1:46" s="2" customFormat="1" ht="16.5" customHeight="1">
      <c r="A9" s="29"/>
      <c r="B9" s="30"/>
      <c r="C9" s="29"/>
      <c r="D9" s="29"/>
      <c r="E9" s="276" t="s">
        <v>124</v>
      </c>
      <c r="F9" s="275"/>
      <c r="G9" s="275"/>
      <c r="H9" s="275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6" t="s">
        <v>128</v>
      </c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266" t="s">
        <v>798</v>
      </c>
      <c r="F11" s="275"/>
      <c r="G11" s="275"/>
      <c r="H11" s="275"/>
      <c r="I11" s="2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6" t="s">
        <v>12</v>
      </c>
      <c r="E13" s="29"/>
      <c r="F13" s="24" t="s">
        <v>1</v>
      </c>
      <c r="G13" s="29"/>
      <c r="H13" s="29"/>
      <c r="I13" s="26" t="s">
        <v>13</v>
      </c>
      <c r="J13" s="24" t="s">
        <v>1</v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6" t="s">
        <v>14</v>
      </c>
      <c r="E14" s="29"/>
      <c r="F14" s="24" t="s">
        <v>15</v>
      </c>
      <c r="G14" s="29"/>
      <c r="H14" s="29"/>
      <c r="I14" s="26" t="s">
        <v>16</v>
      </c>
      <c r="J14" s="52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6" t="s">
        <v>17</v>
      </c>
      <c r="E16" s="29"/>
      <c r="F16" s="29"/>
      <c r="G16" s="29"/>
      <c r="H16" s="29"/>
      <c r="I16" s="26" t="s">
        <v>18</v>
      </c>
      <c r="J16" s="24" t="s">
        <v>1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4" t="s">
        <v>19</v>
      </c>
      <c r="F17" s="29"/>
      <c r="G17" s="29"/>
      <c r="H17" s="29"/>
      <c r="I17" s="26" t="s">
        <v>20</v>
      </c>
      <c r="J17" s="24" t="s">
        <v>1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6" t="s">
        <v>21</v>
      </c>
      <c r="E19" s="29"/>
      <c r="F19" s="29"/>
      <c r="G19" s="29"/>
      <c r="H19" s="29"/>
      <c r="I19" s="26" t="s">
        <v>18</v>
      </c>
      <c r="J19" s="24" t="str">
        <f>'Rekapitulácia stavby'!AN13</f>
        <v/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45" t="str">
        <f>'Rekapitulácia stavby'!E14</f>
        <v xml:space="preserve"> </v>
      </c>
      <c r="F20" s="245"/>
      <c r="G20" s="245"/>
      <c r="H20" s="245"/>
      <c r="I20" s="26" t="s">
        <v>20</v>
      </c>
      <c r="J20" s="24" t="str">
        <f>'Rekapitulácia stavby'!AN14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6" t="s">
        <v>23</v>
      </c>
      <c r="E22" s="29"/>
      <c r="F22" s="29"/>
      <c r="G22" s="29"/>
      <c r="H22" s="29"/>
      <c r="I22" s="26" t="s">
        <v>18</v>
      </c>
      <c r="J22" s="24" t="s">
        <v>1</v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4" t="s">
        <v>24</v>
      </c>
      <c r="F23" s="29"/>
      <c r="G23" s="29"/>
      <c r="H23" s="29"/>
      <c r="I23" s="26" t="s">
        <v>20</v>
      </c>
      <c r="J23" s="24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6" t="s">
        <v>27</v>
      </c>
      <c r="E25" s="29"/>
      <c r="F25" s="29"/>
      <c r="G25" s="29"/>
      <c r="H25" s="29"/>
      <c r="I25" s="26" t="s">
        <v>18</v>
      </c>
      <c r="J25" s="24" t="str">
        <f>IF('Rekapitulácia stavby'!AN19="","",'Rekapitulácia stavby'!AN19)</f>
        <v/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4" t="str">
        <f>IF('Rekapitulácia stavby'!E20="","",'Rekapitulácia stavby'!E20)</f>
        <v xml:space="preserve"> </v>
      </c>
      <c r="F26" s="29"/>
      <c r="G26" s="29"/>
      <c r="H26" s="29"/>
      <c r="I26" s="26" t="s">
        <v>20</v>
      </c>
      <c r="J26" s="24" t="str">
        <f>IF('Rekapitulácia stavby'!AN20="","",'Rekapitulácia stavby'!AN20)</f>
        <v/>
      </c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6" t="s">
        <v>28</v>
      </c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98"/>
      <c r="B29" s="99"/>
      <c r="C29" s="98"/>
      <c r="D29" s="98"/>
      <c r="E29" s="247" t="s">
        <v>1</v>
      </c>
      <c r="F29" s="247"/>
      <c r="G29" s="247"/>
      <c r="H29" s="247"/>
      <c r="I29" s="98"/>
      <c r="J29" s="98"/>
      <c r="K29" s="98"/>
      <c r="L29" s="100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4" t="s">
        <v>139</v>
      </c>
      <c r="E32" s="29"/>
      <c r="F32" s="29"/>
      <c r="G32" s="29"/>
      <c r="H32" s="29"/>
      <c r="I32" s="29"/>
      <c r="J32" s="101"/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140</v>
      </c>
      <c r="E33" s="29"/>
      <c r="F33" s="29"/>
      <c r="G33" s="29"/>
      <c r="H33" s="29"/>
      <c r="I33" s="29"/>
      <c r="J33" s="101"/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25.35" customHeight="1">
      <c r="A34" s="29"/>
      <c r="B34" s="30"/>
      <c r="C34" s="29"/>
      <c r="D34" s="103" t="s">
        <v>29</v>
      </c>
      <c r="E34" s="29"/>
      <c r="F34" s="29"/>
      <c r="G34" s="29"/>
      <c r="H34" s="29"/>
      <c r="I34" s="29"/>
      <c r="J34" s="68"/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6.95" customHeight="1">
      <c r="A35" s="29"/>
      <c r="B35" s="30"/>
      <c r="C35" s="29"/>
      <c r="D35" s="63"/>
      <c r="E35" s="63"/>
      <c r="F35" s="63"/>
      <c r="G35" s="63"/>
      <c r="H35" s="63"/>
      <c r="I35" s="63"/>
      <c r="J35" s="63"/>
      <c r="K35" s="63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9"/>
      <c r="F36" s="33" t="s">
        <v>31</v>
      </c>
      <c r="G36" s="29"/>
      <c r="H36" s="29"/>
      <c r="I36" s="33" t="s">
        <v>30</v>
      </c>
      <c r="J36" s="33" t="s">
        <v>32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customHeight="1">
      <c r="A37" s="29"/>
      <c r="B37" s="30"/>
      <c r="C37" s="29"/>
      <c r="D37" s="104" t="s">
        <v>33</v>
      </c>
      <c r="E37" s="26" t="s">
        <v>34</v>
      </c>
      <c r="F37" s="105"/>
      <c r="G37" s="29"/>
      <c r="H37" s="29"/>
      <c r="I37" s="106"/>
      <c r="J37" s="105"/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6" t="s">
        <v>35</v>
      </c>
      <c r="F38" s="105"/>
      <c r="G38" s="29"/>
      <c r="H38" s="29"/>
      <c r="I38" s="106"/>
      <c r="J38" s="105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6" t="s">
        <v>36</v>
      </c>
      <c r="F39" s="105">
        <f>ROUND((SUM(BG127:BG128) + SUM(BG150:BG348)),  2)</f>
        <v>0</v>
      </c>
      <c r="G39" s="29"/>
      <c r="H39" s="29"/>
      <c r="I39" s="106">
        <v>0.2</v>
      </c>
      <c r="J39" s="105">
        <f>0</f>
        <v>0</v>
      </c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6" t="s">
        <v>37</v>
      </c>
      <c r="F40" s="105">
        <f>ROUND((SUM(BH127:BH128) + SUM(BH150:BH348)),  2)</f>
        <v>0</v>
      </c>
      <c r="G40" s="29"/>
      <c r="H40" s="29"/>
      <c r="I40" s="106">
        <v>0.2</v>
      </c>
      <c r="J40" s="105">
        <f>0</f>
        <v>0</v>
      </c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>
      <c r="A41" s="29"/>
      <c r="B41" s="30"/>
      <c r="C41" s="29"/>
      <c r="D41" s="29"/>
      <c r="E41" s="26" t="s">
        <v>38</v>
      </c>
      <c r="F41" s="105">
        <f>ROUND((SUM(BI127:BI128) + SUM(BI150:BI348)),  2)</f>
        <v>0</v>
      </c>
      <c r="G41" s="29"/>
      <c r="H41" s="29"/>
      <c r="I41" s="106">
        <v>0</v>
      </c>
      <c r="J41" s="105">
        <f>0</f>
        <v>0</v>
      </c>
      <c r="K41" s="29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6.9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25.35" customHeight="1">
      <c r="A43" s="29"/>
      <c r="B43" s="30"/>
      <c r="C43" s="107"/>
      <c r="D43" s="108" t="s">
        <v>39</v>
      </c>
      <c r="E43" s="57"/>
      <c r="F43" s="57"/>
      <c r="G43" s="109" t="s">
        <v>40</v>
      </c>
      <c r="H43" s="110" t="s">
        <v>41</v>
      </c>
      <c r="I43" s="57"/>
      <c r="J43" s="111"/>
      <c r="K43" s="112"/>
      <c r="L43" s="3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14.45" customHeight="1">
      <c r="A44" s="29"/>
      <c r="B44" s="30"/>
      <c r="C44" s="29"/>
      <c r="D44" s="29"/>
      <c r="E44" s="29"/>
      <c r="F44" s="29"/>
      <c r="G44" s="29"/>
      <c r="H44" s="29"/>
      <c r="I44" s="29"/>
      <c r="J44" s="29"/>
      <c r="K44" s="29"/>
      <c r="L44" s="3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29"/>
      <c r="B61" s="30"/>
      <c r="C61" s="29"/>
      <c r="D61" s="42" t="s">
        <v>44</v>
      </c>
      <c r="E61" s="32"/>
      <c r="F61" s="113" t="s">
        <v>45</v>
      </c>
      <c r="G61" s="42" t="s">
        <v>44</v>
      </c>
      <c r="H61" s="32"/>
      <c r="I61" s="32"/>
      <c r="J61" s="114" t="s">
        <v>45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29"/>
      <c r="B65" s="30"/>
      <c r="C65" s="29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29"/>
      <c r="B76" s="30"/>
      <c r="C76" s="29"/>
      <c r="D76" s="42" t="s">
        <v>44</v>
      </c>
      <c r="E76" s="32"/>
      <c r="F76" s="113" t="s">
        <v>45</v>
      </c>
      <c r="G76" s="42" t="s">
        <v>44</v>
      </c>
      <c r="H76" s="32"/>
      <c r="I76" s="32"/>
      <c r="J76" s="114" t="s">
        <v>45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214" t="s">
        <v>1742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6" t="s">
        <v>10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>
      <c r="A85" s="29"/>
      <c r="B85" s="30"/>
      <c r="C85" s="29"/>
      <c r="D85" s="29"/>
      <c r="E85" s="276" t="str">
        <f>E7</f>
        <v>OÚ Skalica, klientske centrum – stavebné úpravy</v>
      </c>
      <c r="F85" s="277"/>
      <c r="G85" s="277"/>
      <c r="H85" s="277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20"/>
      <c r="C86" s="26" t="s">
        <v>120</v>
      </c>
      <c r="L86" s="20"/>
    </row>
    <row r="87" spans="1:31" s="2" customFormat="1" ht="16.5" customHeight="1">
      <c r="A87" s="29"/>
      <c r="B87" s="30"/>
      <c r="C87" s="29"/>
      <c r="D87" s="29"/>
      <c r="E87" s="276" t="s">
        <v>124</v>
      </c>
      <c r="F87" s="275"/>
      <c r="G87" s="275"/>
      <c r="H87" s="275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6" t="s">
        <v>128</v>
      </c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266" t="str">
        <f>E11</f>
        <v>2 - Elektroinštalácia - Silnoprúd</v>
      </c>
      <c r="F89" s="275"/>
      <c r="G89" s="275"/>
      <c r="H89" s="275"/>
      <c r="I89" s="2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6" t="s">
        <v>14</v>
      </c>
      <c r="D91" s="29"/>
      <c r="E91" s="29"/>
      <c r="F91" s="24" t="str">
        <f>F14</f>
        <v>Dom zdravia, Štefánikova 2157/20, Skalica</v>
      </c>
      <c r="G91" s="29"/>
      <c r="H91" s="29"/>
      <c r="I91" s="26" t="s">
        <v>16</v>
      </c>
      <c r="J91" s="52" t="str">
        <f>IF(J14="","",J14)</f>
        <v/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25.7" customHeight="1">
      <c r="A93" s="29"/>
      <c r="B93" s="30"/>
      <c r="C93" s="26" t="s">
        <v>17</v>
      </c>
      <c r="D93" s="29"/>
      <c r="E93" s="29"/>
      <c r="F93" s="24" t="str">
        <f>E17</f>
        <v>Ministerstvo vnútra SR, Pribinova 2157/20, Skalica</v>
      </c>
      <c r="G93" s="29"/>
      <c r="H93" s="29"/>
      <c r="I93" s="26" t="s">
        <v>23</v>
      </c>
      <c r="J93" s="27" t="str">
        <f>E23</f>
        <v xml:space="preserve">Modulor Bratislava, s.r.o.    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6" t="s">
        <v>21</v>
      </c>
      <c r="D94" s="29"/>
      <c r="E94" s="29"/>
      <c r="F94" s="24" t="str">
        <f>IF(E20="","",E20)</f>
        <v xml:space="preserve"> </v>
      </c>
      <c r="G94" s="29"/>
      <c r="H94" s="29"/>
      <c r="I94" s="26"/>
      <c r="J94" s="27" t="str">
        <f>E26</f>
        <v xml:space="preserve"> 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15" t="s">
        <v>141</v>
      </c>
      <c r="D96" s="107"/>
      <c r="E96" s="107"/>
      <c r="F96" s="107"/>
      <c r="G96" s="107"/>
      <c r="H96" s="107"/>
      <c r="I96" s="107"/>
      <c r="J96" s="116" t="s">
        <v>142</v>
      </c>
      <c r="K96" s="107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17" t="s">
        <v>143</v>
      </c>
      <c r="D98" s="29"/>
      <c r="E98" s="29"/>
      <c r="F98" s="29"/>
      <c r="G98" s="29"/>
      <c r="H98" s="29"/>
      <c r="I98" s="29"/>
      <c r="J98" s="68"/>
      <c r="K98" s="29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7" t="s">
        <v>144</v>
      </c>
    </row>
    <row r="99" spans="1:47" s="9" customFormat="1" ht="24.95" customHeight="1">
      <c r="B99" s="118"/>
      <c r="D99" s="119" t="s">
        <v>799</v>
      </c>
      <c r="E99" s="120"/>
      <c r="F99" s="120"/>
      <c r="G99" s="120"/>
      <c r="H99" s="120"/>
      <c r="I99" s="120"/>
      <c r="J99" s="121"/>
      <c r="L99" s="118"/>
    </row>
    <row r="100" spans="1:47" s="10" customFormat="1" ht="19.899999999999999" customHeight="1">
      <c r="B100" s="122"/>
      <c r="D100" s="123" t="s">
        <v>800</v>
      </c>
      <c r="E100" s="124"/>
      <c r="F100" s="124"/>
      <c r="G100" s="124"/>
      <c r="H100" s="124"/>
      <c r="I100" s="124"/>
      <c r="J100" s="125"/>
      <c r="L100" s="122"/>
    </row>
    <row r="101" spans="1:47" s="10" customFormat="1" ht="19.899999999999999" customHeight="1">
      <c r="B101" s="122"/>
      <c r="D101" s="123" t="s">
        <v>801</v>
      </c>
      <c r="E101" s="124"/>
      <c r="F101" s="124"/>
      <c r="G101" s="124"/>
      <c r="H101" s="124"/>
      <c r="I101" s="124"/>
      <c r="J101" s="125"/>
      <c r="L101" s="122"/>
    </row>
    <row r="102" spans="1:47" s="10" customFormat="1" ht="19.899999999999999" customHeight="1">
      <c r="B102" s="122"/>
      <c r="D102" s="123" t="s">
        <v>802</v>
      </c>
      <c r="E102" s="124"/>
      <c r="F102" s="124"/>
      <c r="G102" s="124"/>
      <c r="H102" s="124"/>
      <c r="I102" s="124"/>
      <c r="J102" s="125"/>
      <c r="L102" s="122"/>
    </row>
    <row r="103" spans="1:47" s="10" customFormat="1" ht="19.899999999999999" customHeight="1">
      <c r="B103" s="122"/>
      <c r="D103" s="123" t="s">
        <v>803</v>
      </c>
      <c r="E103" s="124"/>
      <c r="F103" s="124"/>
      <c r="G103" s="124"/>
      <c r="H103" s="124"/>
      <c r="I103" s="124"/>
      <c r="J103" s="125"/>
      <c r="L103" s="122"/>
    </row>
    <row r="104" spans="1:47" s="10" customFormat="1" ht="19.899999999999999" customHeight="1">
      <c r="B104" s="122"/>
      <c r="D104" s="123" t="s">
        <v>804</v>
      </c>
      <c r="E104" s="124"/>
      <c r="F104" s="124"/>
      <c r="G104" s="124"/>
      <c r="H104" s="124"/>
      <c r="I104" s="124"/>
      <c r="J104" s="125"/>
      <c r="L104" s="122"/>
    </row>
    <row r="105" spans="1:47" s="10" customFormat="1" ht="19.899999999999999" customHeight="1">
      <c r="B105" s="122"/>
      <c r="D105" s="123" t="s">
        <v>805</v>
      </c>
      <c r="E105" s="124"/>
      <c r="F105" s="124"/>
      <c r="G105" s="124"/>
      <c r="H105" s="124"/>
      <c r="I105" s="124"/>
      <c r="J105" s="125"/>
      <c r="L105" s="122"/>
    </row>
    <row r="106" spans="1:47" s="10" customFormat="1" ht="19.899999999999999" customHeight="1">
      <c r="B106" s="122"/>
      <c r="D106" s="123" t="s">
        <v>806</v>
      </c>
      <c r="E106" s="124"/>
      <c r="F106" s="124"/>
      <c r="G106" s="124"/>
      <c r="H106" s="124"/>
      <c r="I106" s="124"/>
      <c r="J106" s="125"/>
      <c r="L106" s="122"/>
    </row>
    <row r="107" spans="1:47" s="10" customFormat="1" ht="19.899999999999999" customHeight="1">
      <c r="B107" s="122"/>
      <c r="D107" s="123" t="s">
        <v>807</v>
      </c>
      <c r="E107" s="124"/>
      <c r="F107" s="124"/>
      <c r="G107" s="124"/>
      <c r="H107" s="124"/>
      <c r="I107" s="124"/>
      <c r="J107" s="125"/>
      <c r="L107" s="122"/>
    </row>
    <row r="108" spans="1:47" s="10" customFormat="1" ht="19.899999999999999" customHeight="1">
      <c r="B108" s="122"/>
      <c r="D108" s="123" t="s">
        <v>808</v>
      </c>
      <c r="E108" s="124"/>
      <c r="F108" s="124"/>
      <c r="G108" s="124"/>
      <c r="H108" s="124"/>
      <c r="I108" s="124"/>
      <c r="J108" s="125"/>
      <c r="L108" s="122"/>
    </row>
    <row r="109" spans="1:47" s="10" customFormat="1" ht="19.899999999999999" customHeight="1">
      <c r="B109" s="122"/>
      <c r="D109" s="123" t="s">
        <v>809</v>
      </c>
      <c r="E109" s="124"/>
      <c r="F109" s="124"/>
      <c r="G109" s="124"/>
      <c r="H109" s="124"/>
      <c r="I109" s="124"/>
      <c r="J109" s="125"/>
      <c r="L109" s="122"/>
    </row>
    <row r="110" spans="1:47" s="10" customFormat="1" ht="19.899999999999999" customHeight="1">
      <c r="B110" s="122"/>
      <c r="D110" s="123" t="s">
        <v>810</v>
      </c>
      <c r="E110" s="124"/>
      <c r="F110" s="124"/>
      <c r="G110" s="124"/>
      <c r="H110" s="124"/>
      <c r="I110" s="124"/>
      <c r="J110" s="125"/>
      <c r="L110" s="122"/>
    </row>
    <row r="111" spans="1:47" s="10" customFormat="1" ht="19.899999999999999" customHeight="1">
      <c r="B111" s="122"/>
      <c r="D111" s="123" t="s">
        <v>811</v>
      </c>
      <c r="E111" s="124"/>
      <c r="F111" s="124"/>
      <c r="G111" s="124"/>
      <c r="H111" s="124"/>
      <c r="I111" s="124"/>
      <c r="J111" s="125"/>
      <c r="L111" s="122"/>
    </row>
    <row r="112" spans="1:47" s="9" customFormat="1" ht="24.95" customHeight="1">
      <c r="B112" s="118"/>
      <c r="D112" s="119" t="s">
        <v>812</v>
      </c>
      <c r="E112" s="120"/>
      <c r="F112" s="120"/>
      <c r="G112" s="120"/>
      <c r="H112" s="120"/>
      <c r="I112" s="120"/>
      <c r="J112" s="121"/>
      <c r="L112" s="118"/>
    </row>
    <row r="113" spans="1:31" s="10" customFormat="1" ht="19.899999999999999" customHeight="1">
      <c r="B113" s="122"/>
      <c r="D113" s="123" t="s">
        <v>813</v>
      </c>
      <c r="E113" s="124"/>
      <c r="F113" s="124"/>
      <c r="G113" s="124"/>
      <c r="H113" s="124"/>
      <c r="I113" s="124"/>
      <c r="J113" s="125"/>
      <c r="L113" s="122"/>
    </row>
    <row r="114" spans="1:31" s="10" customFormat="1" ht="19.899999999999999" customHeight="1">
      <c r="B114" s="122"/>
      <c r="D114" s="123" t="s">
        <v>814</v>
      </c>
      <c r="E114" s="124"/>
      <c r="F114" s="124"/>
      <c r="G114" s="124"/>
      <c r="H114" s="124"/>
      <c r="I114" s="124"/>
      <c r="J114" s="125"/>
      <c r="L114" s="122"/>
    </row>
    <row r="115" spans="1:31" s="10" customFormat="1" ht="19.899999999999999" customHeight="1">
      <c r="B115" s="122"/>
      <c r="D115" s="123" t="s">
        <v>815</v>
      </c>
      <c r="E115" s="124"/>
      <c r="F115" s="124"/>
      <c r="G115" s="124"/>
      <c r="H115" s="124"/>
      <c r="I115" s="124"/>
      <c r="J115" s="125"/>
      <c r="L115" s="122"/>
    </row>
    <row r="116" spans="1:31" s="10" customFormat="1" ht="19.899999999999999" customHeight="1">
      <c r="B116" s="122"/>
      <c r="D116" s="123" t="s">
        <v>816</v>
      </c>
      <c r="E116" s="124"/>
      <c r="F116" s="124"/>
      <c r="G116" s="124"/>
      <c r="H116" s="124"/>
      <c r="I116" s="124"/>
      <c r="J116" s="125"/>
      <c r="L116" s="122"/>
    </row>
    <row r="117" spans="1:31" s="10" customFormat="1" ht="19.899999999999999" customHeight="1">
      <c r="B117" s="122"/>
      <c r="D117" s="123" t="s">
        <v>817</v>
      </c>
      <c r="E117" s="124"/>
      <c r="F117" s="124"/>
      <c r="G117" s="124"/>
      <c r="H117" s="124"/>
      <c r="I117" s="124"/>
      <c r="J117" s="125"/>
      <c r="L117" s="122"/>
    </row>
    <row r="118" spans="1:31" s="10" customFormat="1" ht="19.899999999999999" customHeight="1">
      <c r="B118" s="122"/>
      <c r="D118" s="123" t="s">
        <v>818</v>
      </c>
      <c r="E118" s="124"/>
      <c r="F118" s="124"/>
      <c r="G118" s="124"/>
      <c r="H118" s="124"/>
      <c r="I118" s="124"/>
      <c r="J118" s="125"/>
      <c r="L118" s="122"/>
    </row>
    <row r="119" spans="1:31" s="10" customFormat="1" ht="19.899999999999999" customHeight="1">
      <c r="B119" s="122"/>
      <c r="D119" s="123" t="s">
        <v>819</v>
      </c>
      <c r="E119" s="124"/>
      <c r="F119" s="124"/>
      <c r="G119" s="124"/>
      <c r="H119" s="124"/>
      <c r="I119" s="124"/>
      <c r="J119" s="125"/>
      <c r="L119" s="122"/>
    </row>
    <row r="120" spans="1:31" s="10" customFormat="1" ht="19.899999999999999" customHeight="1">
      <c r="B120" s="122"/>
      <c r="D120" s="123" t="s">
        <v>820</v>
      </c>
      <c r="E120" s="124"/>
      <c r="F120" s="124"/>
      <c r="G120" s="124"/>
      <c r="H120" s="124"/>
      <c r="I120" s="124"/>
      <c r="J120" s="125"/>
      <c r="L120" s="122"/>
    </row>
    <row r="121" spans="1:31" s="10" customFormat="1" ht="19.899999999999999" customHeight="1">
      <c r="B121" s="122"/>
      <c r="D121" s="123" t="s">
        <v>821</v>
      </c>
      <c r="E121" s="124"/>
      <c r="F121" s="124"/>
      <c r="G121" s="124"/>
      <c r="H121" s="124"/>
      <c r="I121" s="124"/>
      <c r="J121" s="125"/>
      <c r="L121" s="122"/>
    </row>
    <row r="122" spans="1:31" s="10" customFormat="1" ht="19.899999999999999" customHeight="1">
      <c r="B122" s="122"/>
      <c r="D122" s="123" t="s">
        <v>822</v>
      </c>
      <c r="E122" s="124"/>
      <c r="F122" s="124"/>
      <c r="G122" s="124"/>
      <c r="H122" s="124"/>
      <c r="I122" s="124"/>
      <c r="J122" s="125"/>
      <c r="L122" s="122"/>
    </row>
    <row r="123" spans="1:31" s="10" customFormat="1" ht="19.899999999999999" customHeight="1">
      <c r="B123" s="122"/>
      <c r="D123" s="123" t="s">
        <v>823</v>
      </c>
      <c r="E123" s="124"/>
      <c r="F123" s="124"/>
      <c r="G123" s="124"/>
      <c r="H123" s="124"/>
      <c r="I123" s="124"/>
      <c r="J123" s="125"/>
      <c r="L123" s="122"/>
    </row>
    <row r="124" spans="1:31" s="10" customFormat="1" ht="19.899999999999999" customHeight="1">
      <c r="B124" s="122"/>
      <c r="D124" s="123" t="s">
        <v>824</v>
      </c>
      <c r="E124" s="124"/>
      <c r="F124" s="124"/>
      <c r="G124" s="124"/>
      <c r="H124" s="124"/>
      <c r="I124" s="124"/>
      <c r="J124" s="125"/>
      <c r="L124" s="122"/>
    </row>
    <row r="125" spans="1:31" s="2" customFormat="1" ht="21.7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6.95" customHeight="1">
      <c r="A126" s="29"/>
      <c r="B126" s="30"/>
      <c r="C126" s="29"/>
      <c r="D126" s="29"/>
      <c r="E126" s="29"/>
      <c r="F126" s="29"/>
      <c r="G126" s="29"/>
      <c r="H126" s="29"/>
      <c r="I126" s="29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29.25" customHeight="1">
      <c r="A127" s="29"/>
      <c r="B127" s="30"/>
      <c r="C127" s="117" t="s">
        <v>163</v>
      </c>
      <c r="D127" s="29"/>
      <c r="E127" s="29"/>
      <c r="F127" s="29"/>
      <c r="G127" s="29"/>
      <c r="H127" s="29"/>
      <c r="I127" s="29"/>
      <c r="J127" s="126"/>
      <c r="K127" s="29"/>
      <c r="L127" s="39"/>
      <c r="N127" s="127" t="s">
        <v>33</v>
      </c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8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31" s="2" customFormat="1" ht="29.25" customHeight="1">
      <c r="A129" s="29"/>
      <c r="B129" s="30"/>
      <c r="C129" s="128" t="s">
        <v>164</v>
      </c>
      <c r="D129" s="107"/>
      <c r="E129" s="107"/>
      <c r="F129" s="107"/>
      <c r="G129" s="107"/>
      <c r="H129" s="107"/>
      <c r="I129" s="107"/>
      <c r="J129" s="129"/>
      <c r="K129" s="107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31" s="2" customFormat="1" ht="6.95" customHeight="1">
      <c r="A130" s="29"/>
      <c r="B130" s="44"/>
      <c r="C130" s="45"/>
      <c r="D130" s="45"/>
      <c r="E130" s="45"/>
      <c r="F130" s="45"/>
      <c r="G130" s="45"/>
      <c r="H130" s="45"/>
      <c r="I130" s="45"/>
      <c r="J130" s="45"/>
      <c r="K130" s="45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4" spans="1:31" s="2" customFormat="1" ht="6.95" customHeight="1">
      <c r="A134" s="29"/>
      <c r="B134" s="46"/>
      <c r="C134" s="47"/>
      <c r="D134" s="47"/>
      <c r="E134" s="47"/>
      <c r="F134" s="47"/>
      <c r="G134" s="47"/>
      <c r="H134" s="47"/>
      <c r="I134" s="47"/>
      <c r="J134" s="47"/>
      <c r="K134" s="47"/>
      <c r="L134" s="3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31" s="2" customFormat="1" ht="24.95" customHeight="1">
      <c r="A135" s="29"/>
      <c r="B135" s="30"/>
      <c r="C135" s="214" t="s">
        <v>1743</v>
      </c>
      <c r="D135" s="29"/>
      <c r="E135" s="29"/>
      <c r="F135" s="29"/>
      <c r="G135" s="29"/>
      <c r="H135" s="29"/>
      <c r="I135" s="29"/>
      <c r="J135" s="29"/>
      <c r="K135" s="29"/>
      <c r="L135" s="3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31" s="2" customFormat="1" ht="6.95" customHeight="1">
      <c r="A136" s="29"/>
      <c r="B136" s="30"/>
      <c r="C136" s="29"/>
      <c r="D136" s="29"/>
      <c r="E136" s="29"/>
      <c r="F136" s="29"/>
      <c r="G136" s="29"/>
      <c r="H136" s="29"/>
      <c r="I136" s="29"/>
      <c r="J136" s="29"/>
      <c r="K136" s="29"/>
      <c r="L136" s="3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</row>
    <row r="137" spans="1:31" s="2" customFormat="1" ht="12" customHeight="1">
      <c r="A137" s="29"/>
      <c r="B137" s="30"/>
      <c r="C137" s="26" t="s">
        <v>10</v>
      </c>
      <c r="D137" s="29"/>
      <c r="E137" s="29"/>
      <c r="F137" s="29"/>
      <c r="G137" s="29"/>
      <c r="H137" s="29"/>
      <c r="I137" s="29"/>
      <c r="J137" s="29"/>
      <c r="K137" s="29"/>
      <c r="L137" s="3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</row>
    <row r="138" spans="1:31" s="2" customFormat="1" ht="16.5" customHeight="1">
      <c r="A138" s="29"/>
      <c r="B138" s="30"/>
      <c r="C138" s="29"/>
      <c r="D138" s="29"/>
      <c r="E138" s="276" t="str">
        <f>E7</f>
        <v>OÚ Skalica, klientske centrum – stavebné úpravy</v>
      </c>
      <c r="F138" s="277"/>
      <c r="G138" s="277"/>
      <c r="H138" s="277"/>
      <c r="I138" s="29"/>
      <c r="J138" s="29"/>
      <c r="K138" s="29"/>
      <c r="L138" s="3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</row>
    <row r="139" spans="1:31" s="1" customFormat="1" ht="12" customHeight="1">
      <c r="B139" s="20"/>
      <c r="C139" s="26" t="s">
        <v>120</v>
      </c>
      <c r="L139" s="20"/>
    </row>
    <row r="140" spans="1:31" s="2" customFormat="1" ht="16.5" customHeight="1">
      <c r="A140" s="29"/>
      <c r="B140" s="30"/>
      <c r="C140" s="29"/>
      <c r="D140" s="29"/>
      <c r="E140" s="276" t="s">
        <v>124</v>
      </c>
      <c r="F140" s="275"/>
      <c r="G140" s="275"/>
      <c r="H140" s="275"/>
      <c r="I140" s="29"/>
      <c r="J140" s="29"/>
      <c r="K140" s="29"/>
      <c r="L140" s="3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</row>
    <row r="141" spans="1:31" s="2" customFormat="1" ht="12" customHeight="1">
      <c r="A141" s="29"/>
      <c r="B141" s="30"/>
      <c r="C141" s="26" t="s">
        <v>128</v>
      </c>
      <c r="D141" s="29"/>
      <c r="E141" s="29"/>
      <c r="F141" s="29"/>
      <c r="G141" s="29"/>
      <c r="H141" s="29"/>
      <c r="I141" s="29"/>
      <c r="J141" s="29"/>
      <c r="K141" s="29"/>
      <c r="L141" s="3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</row>
    <row r="142" spans="1:31" s="2" customFormat="1" ht="16.5" customHeight="1">
      <c r="A142" s="29"/>
      <c r="B142" s="30"/>
      <c r="C142" s="29"/>
      <c r="D142" s="29"/>
      <c r="E142" s="266" t="str">
        <f>E11</f>
        <v>2 - Elektroinštalácia - Silnoprúd</v>
      </c>
      <c r="F142" s="275"/>
      <c r="G142" s="275"/>
      <c r="H142" s="275"/>
      <c r="I142" s="29"/>
      <c r="J142" s="29"/>
      <c r="K142" s="29"/>
      <c r="L142" s="3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</row>
    <row r="143" spans="1:31" s="2" customFormat="1" ht="6.95" customHeight="1">
      <c r="A143" s="29"/>
      <c r="B143" s="30"/>
      <c r="C143" s="29"/>
      <c r="D143" s="29"/>
      <c r="E143" s="29"/>
      <c r="F143" s="29"/>
      <c r="G143" s="29"/>
      <c r="H143" s="29"/>
      <c r="I143" s="29"/>
      <c r="J143" s="29"/>
      <c r="K143" s="29"/>
      <c r="L143" s="3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</row>
    <row r="144" spans="1:31" s="2" customFormat="1" ht="12" customHeight="1">
      <c r="A144" s="29"/>
      <c r="B144" s="30"/>
      <c r="C144" s="26" t="s">
        <v>14</v>
      </c>
      <c r="D144" s="29"/>
      <c r="E144" s="29"/>
      <c r="F144" s="24" t="str">
        <f>F14</f>
        <v>Dom zdravia, Štefánikova 2157/20, Skalica</v>
      </c>
      <c r="G144" s="29"/>
      <c r="H144" s="29"/>
      <c r="I144" s="26" t="s">
        <v>16</v>
      </c>
      <c r="J144" s="52" t="str">
        <f>IF(J14="","",J14)</f>
        <v/>
      </c>
      <c r="K144" s="29"/>
      <c r="L144" s="3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</row>
    <row r="145" spans="1:65" s="2" customFormat="1" ht="6.95" customHeight="1">
      <c r="A145" s="29"/>
      <c r="B145" s="30"/>
      <c r="C145" s="29"/>
      <c r="D145" s="29"/>
      <c r="E145" s="29"/>
      <c r="F145" s="29"/>
      <c r="G145" s="29"/>
      <c r="H145" s="29"/>
      <c r="I145" s="29"/>
      <c r="J145" s="29"/>
      <c r="K145" s="29"/>
      <c r="L145" s="3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</row>
    <row r="146" spans="1:65" s="2" customFormat="1" ht="25.7" customHeight="1">
      <c r="A146" s="29"/>
      <c r="B146" s="30"/>
      <c r="C146" s="26" t="s">
        <v>17</v>
      </c>
      <c r="D146" s="29"/>
      <c r="E146" s="29"/>
      <c r="F146" s="24" t="str">
        <f>E17</f>
        <v>Ministerstvo vnútra SR, Pribinova 2157/20, Skalica</v>
      </c>
      <c r="G146" s="29"/>
      <c r="H146" s="29"/>
      <c r="I146" s="26" t="s">
        <v>23</v>
      </c>
      <c r="J146" s="27" t="str">
        <f>E23</f>
        <v xml:space="preserve">Modulor Bratislava, s.r.o.    </v>
      </c>
      <c r="K146" s="29"/>
      <c r="L146" s="3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</row>
    <row r="147" spans="1:65" s="2" customFormat="1" ht="15.2" customHeight="1">
      <c r="A147" s="29"/>
      <c r="B147" s="30"/>
      <c r="C147" s="26" t="s">
        <v>21</v>
      </c>
      <c r="D147" s="29"/>
      <c r="E147" s="29"/>
      <c r="F147" s="24" t="str">
        <f>IF(E20="","",E20)</f>
        <v xml:space="preserve"> </v>
      </c>
      <c r="G147" s="29"/>
      <c r="H147" s="29"/>
      <c r="I147" s="26"/>
      <c r="J147" s="27" t="str">
        <f>E26</f>
        <v xml:space="preserve"> </v>
      </c>
      <c r="K147" s="29"/>
      <c r="L147" s="3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</row>
    <row r="148" spans="1:65" s="2" customFormat="1" ht="10.35" customHeight="1">
      <c r="A148" s="29"/>
      <c r="B148" s="30"/>
      <c r="C148" s="29"/>
      <c r="D148" s="29"/>
      <c r="E148" s="29"/>
      <c r="F148" s="29"/>
      <c r="G148" s="29"/>
      <c r="H148" s="29"/>
      <c r="I148" s="29"/>
      <c r="J148" s="29"/>
      <c r="K148" s="29"/>
      <c r="L148" s="3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</row>
    <row r="149" spans="1:65" s="11" customFormat="1" ht="29.25" customHeight="1">
      <c r="A149" s="130"/>
      <c r="B149" s="131"/>
      <c r="C149" s="132" t="s">
        <v>165</v>
      </c>
      <c r="D149" s="133" t="s">
        <v>54</v>
      </c>
      <c r="E149" s="133" t="s">
        <v>50</v>
      </c>
      <c r="F149" s="133" t="s">
        <v>51</v>
      </c>
      <c r="G149" s="133" t="s">
        <v>166</v>
      </c>
      <c r="H149" s="133" t="s">
        <v>167</v>
      </c>
      <c r="I149" s="133" t="s">
        <v>168</v>
      </c>
      <c r="J149" s="134" t="s">
        <v>142</v>
      </c>
      <c r="K149" s="135" t="s">
        <v>169</v>
      </c>
      <c r="L149" s="136"/>
      <c r="M149" s="59" t="s">
        <v>1</v>
      </c>
      <c r="N149" s="60" t="s">
        <v>33</v>
      </c>
      <c r="O149" s="60" t="s">
        <v>170</v>
      </c>
      <c r="P149" s="60" t="s">
        <v>171</v>
      </c>
      <c r="Q149" s="60" t="s">
        <v>172</v>
      </c>
      <c r="R149" s="60" t="s">
        <v>173</v>
      </c>
      <c r="S149" s="60" t="s">
        <v>174</v>
      </c>
      <c r="T149" s="61" t="s">
        <v>175</v>
      </c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</row>
    <row r="150" spans="1:65" s="2" customFormat="1" ht="22.9" customHeight="1">
      <c r="A150" s="29"/>
      <c r="B150" s="30"/>
      <c r="C150" s="66" t="s">
        <v>139</v>
      </c>
      <c r="D150" s="29"/>
      <c r="E150" s="29"/>
      <c r="F150" s="29"/>
      <c r="G150" s="29"/>
      <c r="H150" s="29"/>
      <c r="I150" s="29"/>
      <c r="J150" s="137"/>
      <c r="K150" s="29"/>
      <c r="L150" s="30"/>
      <c r="M150" s="62"/>
      <c r="N150" s="53"/>
      <c r="O150" s="63"/>
      <c r="P150" s="138">
        <f>P151+P246</f>
        <v>0</v>
      </c>
      <c r="Q150" s="63"/>
      <c r="R150" s="138">
        <f>R151+R246</f>
        <v>0</v>
      </c>
      <c r="S150" s="63"/>
      <c r="T150" s="139">
        <f>T151+T246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T150" s="17" t="s">
        <v>68</v>
      </c>
      <c r="AU150" s="17" t="s">
        <v>144</v>
      </c>
      <c r="BK150" s="140">
        <f>BK151+BK246</f>
        <v>0</v>
      </c>
    </row>
    <row r="151" spans="1:65" s="12" customFormat="1" ht="25.9" customHeight="1">
      <c r="B151" s="141"/>
      <c r="D151" s="142" t="s">
        <v>68</v>
      </c>
      <c r="E151" s="143" t="s">
        <v>825</v>
      </c>
      <c r="F151" s="143" t="s">
        <v>826</v>
      </c>
      <c r="J151" s="144"/>
      <c r="L151" s="141"/>
      <c r="M151" s="145"/>
      <c r="N151" s="146"/>
      <c r="O151" s="146"/>
      <c r="P151" s="147">
        <f>P152+P156+P159+P168+P181+P199+P206+P209+P214+P227+P231+P236</f>
        <v>0</v>
      </c>
      <c r="Q151" s="146"/>
      <c r="R151" s="147">
        <f>R152+R156+R159+R168+R181+R199+R206+R209+R214+R227+R231+R236</f>
        <v>0</v>
      </c>
      <c r="S151" s="146"/>
      <c r="T151" s="148">
        <f>T152+T156+T159+T168+T181+T199+T206+T209+T214+T227+T231+T236</f>
        <v>0</v>
      </c>
      <c r="AR151" s="142" t="s">
        <v>84</v>
      </c>
      <c r="AT151" s="149" t="s">
        <v>68</v>
      </c>
      <c r="AU151" s="149" t="s">
        <v>69</v>
      </c>
      <c r="AY151" s="142" t="s">
        <v>178</v>
      </c>
      <c r="BK151" s="150">
        <f>BK152+BK156+BK159+BK168+BK181+BK199+BK206+BK209+BK214+BK227+BK231+BK236</f>
        <v>0</v>
      </c>
    </row>
    <row r="152" spans="1:65" s="12" customFormat="1" ht="22.9" customHeight="1">
      <c r="B152" s="141"/>
      <c r="D152" s="142" t="s">
        <v>68</v>
      </c>
      <c r="E152" s="151" t="s">
        <v>827</v>
      </c>
      <c r="F152" s="151" t="s">
        <v>828</v>
      </c>
      <c r="J152" s="152"/>
      <c r="L152" s="141"/>
      <c r="M152" s="145"/>
      <c r="N152" s="146"/>
      <c r="O152" s="146"/>
      <c r="P152" s="147">
        <f>SUM(P153:P155)</f>
        <v>0</v>
      </c>
      <c r="Q152" s="146"/>
      <c r="R152" s="147">
        <f>SUM(R153:R155)</f>
        <v>0</v>
      </c>
      <c r="S152" s="146"/>
      <c r="T152" s="148">
        <f>SUM(T153:T155)</f>
        <v>0</v>
      </c>
      <c r="AR152" s="142" t="s">
        <v>73</v>
      </c>
      <c r="AT152" s="149" t="s">
        <v>68</v>
      </c>
      <c r="AU152" s="149" t="s">
        <v>73</v>
      </c>
      <c r="AY152" s="142" t="s">
        <v>178</v>
      </c>
      <c r="BK152" s="150">
        <f>SUM(BK153:BK155)</f>
        <v>0</v>
      </c>
    </row>
    <row r="153" spans="1:65" s="2" customFormat="1" ht="16.5" customHeight="1">
      <c r="A153" s="29"/>
      <c r="B153" s="153"/>
      <c r="C153" s="154" t="s">
        <v>73</v>
      </c>
      <c r="D153" s="154" t="s">
        <v>180</v>
      </c>
      <c r="E153" s="155" t="s">
        <v>829</v>
      </c>
      <c r="F153" s="156" t="s">
        <v>830</v>
      </c>
      <c r="G153" s="157" t="s">
        <v>192</v>
      </c>
      <c r="H153" s="158">
        <v>1</v>
      </c>
      <c r="I153" s="158"/>
      <c r="J153" s="158"/>
      <c r="K153" s="159"/>
      <c r="L153" s="30"/>
      <c r="M153" s="160" t="s">
        <v>1</v>
      </c>
      <c r="N153" s="161" t="s">
        <v>35</v>
      </c>
      <c r="O153" s="162">
        <v>0</v>
      </c>
      <c r="P153" s="162">
        <f>O153*H153</f>
        <v>0</v>
      </c>
      <c r="Q153" s="162">
        <v>0</v>
      </c>
      <c r="R153" s="162">
        <f>Q153*H153</f>
        <v>0</v>
      </c>
      <c r="S153" s="162">
        <v>0</v>
      </c>
      <c r="T153" s="163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4" t="s">
        <v>87</v>
      </c>
      <c r="AT153" s="164" t="s">
        <v>180</v>
      </c>
      <c r="AU153" s="164" t="s">
        <v>80</v>
      </c>
      <c r="AY153" s="17" t="s">
        <v>178</v>
      </c>
      <c r="BE153" s="165">
        <f>IF(N153="základná",J153,0)</f>
        <v>0</v>
      </c>
      <c r="BF153" s="165">
        <f>IF(N153="znížená",J153,0)</f>
        <v>0</v>
      </c>
      <c r="BG153" s="165">
        <f>IF(N153="zákl. prenesená",J153,0)</f>
        <v>0</v>
      </c>
      <c r="BH153" s="165">
        <f>IF(N153="zníž. prenesená",J153,0)</f>
        <v>0</v>
      </c>
      <c r="BI153" s="165">
        <f>IF(N153="nulová",J153,0)</f>
        <v>0</v>
      </c>
      <c r="BJ153" s="17" t="s">
        <v>80</v>
      </c>
      <c r="BK153" s="166">
        <f>ROUND(I153*H153,3)</f>
        <v>0</v>
      </c>
      <c r="BL153" s="17" t="s">
        <v>87</v>
      </c>
      <c r="BM153" s="164" t="s">
        <v>831</v>
      </c>
    </row>
    <row r="154" spans="1:65" s="2" customFormat="1" ht="16.5" customHeight="1">
      <c r="A154" s="29"/>
      <c r="B154" s="153"/>
      <c r="C154" s="154" t="s">
        <v>80</v>
      </c>
      <c r="D154" s="154" t="s">
        <v>180</v>
      </c>
      <c r="E154" s="155" t="s">
        <v>832</v>
      </c>
      <c r="F154" s="156" t="s">
        <v>833</v>
      </c>
      <c r="G154" s="157" t="s">
        <v>192</v>
      </c>
      <c r="H154" s="158">
        <v>1</v>
      </c>
      <c r="I154" s="158"/>
      <c r="J154" s="158"/>
      <c r="K154" s="159"/>
      <c r="L154" s="30"/>
      <c r="M154" s="160" t="s">
        <v>1</v>
      </c>
      <c r="N154" s="161" t="s">
        <v>35</v>
      </c>
      <c r="O154" s="162">
        <v>0</v>
      </c>
      <c r="P154" s="162">
        <f>O154*H154</f>
        <v>0</v>
      </c>
      <c r="Q154" s="162">
        <v>0</v>
      </c>
      <c r="R154" s="162">
        <f>Q154*H154</f>
        <v>0</v>
      </c>
      <c r="S154" s="162">
        <v>0</v>
      </c>
      <c r="T154" s="163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4" t="s">
        <v>87</v>
      </c>
      <c r="AT154" s="164" t="s">
        <v>180</v>
      </c>
      <c r="AU154" s="164" t="s">
        <v>80</v>
      </c>
      <c r="AY154" s="17" t="s">
        <v>178</v>
      </c>
      <c r="BE154" s="165">
        <f>IF(N154="základná",J154,0)</f>
        <v>0</v>
      </c>
      <c r="BF154" s="165">
        <f>IF(N154="znížená",J154,0)</f>
        <v>0</v>
      </c>
      <c r="BG154" s="165">
        <f>IF(N154="zákl. prenesená",J154,0)</f>
        <v>0</v>
      </c>
      <c r="BH154" s="165">
        <f>IF(N154="zníž. prenesená",J154,0)</f>
        <v>0</v>
      </c>
      <c r="BI154" s="165">
        <f>IF(N154="nulová",J154,0)</f>
        <v>0</v>
      </c>
      <c r="BJ154" s="17" t="s">
        <v>80</v>
      </c>
      <c r="BK154" s="166">
        <f>ROUND(I154*H154,3)</f>
        <v>0</v>
      </c>
      <c r="BL154" s="17" t="s">
        <v>87</v>
      </c>
      <c r="BM154" s="164" t="s">
        <v>834</v>
      </c>
    </row>
    <row r="155" spans="1:65" s="2" customFormat="1" ht="16.5" customHeight="1">
      <c r="A155" s="29"/>
      <c r="B155" s="153"/>
      <c r="C155" s="154" t="s">
        <v>84</v>
      </c>
      <c r="D155" s="154" t="s">
        <v>180</v>
      </c>
      <c r="E155" s="155" t="s">
        <v>835</v>
      </c>
      <c r="F155" s="156" t="s">
        <v>836</v>
      </c>
      <c r="G155" s="157" t="s">
        <v>192</v>
      </c>
      <c r="H155" s="158">
        <v>1</v>
      </c>
      <c r="I155" s="158"/>
      <c r="J155" s="158"/>
      <c r="K155" s="159"/>
      <c r="L155" s="30"/>
      <c r="M155" s="160" t="s">
        <v>1</v>
      </c>
      <c r="N155" s="161" t="s">
        <v>35</v>
      </c>
      <c r="O155" s="162">
        <v>0</v>
      </c>
      <c r="P155" s="162">
        <f>O155*H155</f>
        <v>0</v>
      </c>
      <c r="Q155" s="162">
        <v>0</v>
      </c>
      <c r="R155" s="162">
        <f>Q155*H155</f>
        <v>0</v>
      </c>
      <c r="S155" s="162">
        <v>0</v>
      </c>
      <c r="T155" s="163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4" t="s">
        <v>87</v>
      </c>
      <c r="AT155" s="164" t="s">
        <v>180</v>
      </c>
      <c r="AU155" s="164" t="s">
        <v>80</v>
      </c>
      <c r="AY155" s="17" t="s">
        <v>178</v>
      </c>
      <c r="BE155" s="165">
        <f>IF(N155="základná",J155,0)</f>
        <v>0</v>
      </c>
      <c r="BF155" s="165">
        <f>IF(N155="znížená",J155,0)</f>
        <v>0</v>
      </c>
      <c r="BG155" s="165">
        <f>IF(N155="zákl. prenesená",J155,0)</f>
        <v>0</v>
      </c>
      <c r="BH155" s="165">
        <f>IF(N155="zníž. prenesená",J155,0)</f>
        <v>0</v>
      </c>
      <c r="BI155" s="165">
        <f>IF(N155="nulová",J155,0)</f>
        <v>0</v>
      </c>
      <c r="BJ155" s="17" t="s">
        <v>80</v>
      </c>
      <c r="BK155" s="166">
        <f>ROUND(I155*H155,3)</f>
        <v>0</v>
      </c>
      <c r="BL155" s="17" t="s">
        <v>87</v>
      </c>
      <c r="BM155" s="164" t="s">
        <v>837</v>
      </c>
    </row>
    <row r="156" spans="1:65" s="12" customFormat="1" ht="22.9" customHeight="1">
      <c r="B156" s="141"/>
      <c r="D156" s="142" t="s">
        <v>68</v>
      </c>
      <c r="E156" s="151" t="s">
        <v>838</v>
      </c>
      <c r="F156" s="151" t="s">
        <v>839</v>
      </c>
      <c r="J156" s="152"/>
      <c r="L156" s="141"/>
      <c r="M156" s="145"/>
      <c r="N156" s="146"/>
      <c r="O156" s="146"/>
      <c r="P156" s="147">
        <f>SUM(P157:P158)</f>
        <v>0</v>
      </c>
      <c r="Q156" s="146"/>
      <c r="R156" s="147">
        <f>SUM(R157:R158)</f>
        <v>0</v>
      </c>
      <c r="S156" s="146"/>
      <c r="T156" s="148">
        <f>SUM(T157:T158)</f>
        <v>0</v>
      </c>
      <c r="AR156" s="142" t="s">
        <v>73</v>
      </c>
      <c r="AT156" s="149" t="s">
        <v>68</v>
      </c>
      <c r="AU156" s="149" t="s">
        <v>73</v>
      </c>
      <c r="AY156" s="142" t="s">
        <v>178</v>
      </c>
      <c r="BK156" s="150">
        <f>SUM(BK157:BK158)</f>
        <v>0</v>
      </c>
    </row>
    <row r="157" spans="1:65" s="2" customFormat="1" ht="16.5" customHeight="1">
      <c r="A157" s="29"/>
      <c r="B157" s="153"/>
      <c r="C157" s="188" t="s">
        <v>87</v>
      </c>
      <c r="D157" s="188" t="s">
        <v>286</v>
      </c>
      <c r="E157" s="189" t="s">
        <v>829</v>
      </c>
      <c r="F157" s="190" t="s">
        <v>840</v>
      </c>
      <c r="G157" s="191" t="s">
        <v>192</v>
      </c>
      <c r="H157" s="192">
        <v>1</v>
      </c>
      <c r="I157" s="192"/>
      <c r="J157" s="192"/>
      <c r="K157" s="193"/>
      <c r="L157" s="194"/>
      <c r="M157" s="195" t="s">
        <v>1</v>
      </c>
      <c r="N157" s="196" t="s">
        <v>35</v>
      </c>
      <c r="O157" s="162">
        <v>0</v>
      </c>
      <c r="P157" s="162">
        <f>O157*H157</f>
        <v>0</v>
      </c>
      <c r="Q157" s="162">
        <v>0</v>
      </c>
      <c r="R157" s="162">
        <f>Q157*H157</f>
        <v>0</v>
      </c>
      <c r="S157" s="162">
        <v>0</v>
      </c>
      <c r="T157" s="163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4" t="s">
        <v>213</v>
      </c>
      <c r="AT157" s="164" t="s">
        <v>286</v>
      </c>
      <c r="AU157" s="164" t="s">
        <v>80</v>
      </c>
      <c r="AY157" s="17" t="s">
        <v>178</v>
      </c>
      <c r="BE157" s="165">
        <f>IF(N157="základná",J157,0)</f>
        <v>0</v>
      </c>
      <c r="BF157" s="165">
        <f>IF(N157="znížená",J157,0)</f>
        <v>0</v>
      </c>
      <c r="BG157" s="165">
        <f>IF(N157="zákl. prenesená",J157,0)</f>
        <v>0</v>
      </c>
      <c r="BH157" s="165">
        <f>IF(N157="zníž. prenesená",J157,0)</f>
        <v>0</v>
      </c>
      <c r="BI157" s="165">
        <f>IF(N157="nulová",J157,0)</f>
        <v>0</v>
      </c>
      <c r="BJ157" s="17" t="s">
        <v>80</v>
      </c>
      <c r="BK157" s="166">
        <f>ROUND(I157*H157,3)</f>
        <v>0</v>
      </c>
      <c r="BL157" s="17" t="s">
        <v>87</v>
      </c>
      <c r="BM157" s="164" t="s">
        <v>841</v>
      </c>
    </row>
    <row r="158" spans="1:65" s="2" customFormat="1" ht="16.5" customHeight="1">
      <c r="A158" s="29"/>
      <c r="B158" s="153"/>
      <c r="C158" s="154" t="s">
        <v>90</v>
      </c>
      <c r="D158" s="154" t="s">
        <v>180</v>
      </c>
      <c r="E158" s="155" t="s">
        <v>842</v>
      </c>
      <c r="F158" s="156" t="s">
        <v>840</v>
      </c>
      <c r="G158" s="157" t="s">
        <v>192</v>
      </c>
      <c r="H158" s="158">
        <v>1</v>
      </c>
      <c r="I158" s="158"/>
      <c r="J158" s="158"/>
      <c r="K158" s="159"/>
      <c r="L158" s="30"/>
      <c r="M158" s="160" t="s">
        <v>1</v>
      </c>
      <c r="N158" s="161" t="s">
        <v>35</v>
      </c>
      <c r="O158" s="162">
        <v>0</v>
      </c>
      <c r="P158" s="162">
        <f>O158*H158</f>
        <v>0</v>
      </c>
      <c r="Q158" s="162">
        <v>0</v>
      </c>
      <c r="R158" s="162">
        <f>Q158*H158</f>
        <v>0</v>
      </c>
      <c r="S158" s="162">
        <v>0</v>
      </c>
      <c r="T158" s="163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4" t="s">
        <v>87</v>
      </c>
      <c r="AT158" s="164" t="s">
        <v>180</v>
      </c>
      <c r="AU158" s="164" t="s">
        <v>80</v>
      </c>
      <c r="AY158" s="17" t="s">
        <v>178</v>
      </c>
      <c r="BE158" s="165">
        <f>IF(N158="základná",J158,0)</f>
        <v>0</v>
      </c>
      <c r="BF158" s="165">
        <f>IF(N158="znížená",J158,0)</f>
        <v>0</v>
      </c>
      <c r="BG158" s="165">
        <f>IF(N158="zákl. prenesená",J158,0)</f>
        <v>0</v>
      </c>
      <c r="BH158" s="165">
        <f>IF(N158="zníž. prenesená",J158,0)</f>
        <v>0</v>
      </c>
      <c r="BI158" s="165">
        <f>IF(N158="nulová",J158,0)</f>
        <v>0</v>
      </c>
      <c r="BJ158" s="17" t="s">
        <v>80</v>
      </c>
      <c r="BK158" s="166">
        <f>ROUND(I158*H158,3)</f>
        <v>0</v>
      </c>
      <c r="BL158" s="17" t="s">
        <v>87</v>
      </c>
      <c r="BM158" s="164" t="s">
        <v>843</v>
      </c>
    </row>
    <row r="159" spans="1:65" s="12" customFormat="1" ht="22.9" customHeight="1">
      <c r="B159" s="141"/>
      <c r="D159" s="142" t="s">
        <v>68</v>
      </c>
      <c r="E159" s="151" t="s">
        <v>844</v>
      </c>
      <c r="F159" s="151" t="s">
        <v>845</v>
      </c>
      <c r="J159" s="152"/>
      <c r="L159" s="141"/>
      <c r="M159" s="145"/>
      <c r="N159" s="146"/>
      <c r="O159" s="146"/>
      <c r="P159" s="147">
        <f>SUM(P160:P167)</f>
        <v>0</v>
      </c>
      <c r="Q159" s="146"/>
      <c r="R159" s="147">
        <f>SUM(R160:R167)</f>
        <v>0</v>
      </c>
      <c r="S159" s="146"/>
      <c r="T159" s="148">
        <f>SUM(T160:T167)</f>
        <v>0</v>
      </c>
      <c r="AR159" s="142" t="s">
        <v>73</v>
      </c>
      <c r="AT159" s="149" t="s">
        <v>68</v>
      </c>
      <c r="AU159" s="149" t="s">
        <v>73</v>
      </c>
      <c r="AY159" s="142" t="s">
        <v>178</v>
      </c>
      <c r="BK159" s="150">
        <f>SUM(BK160:BK167)</f>
        <v>0</v>
      </c>
    </row>
    <row r="160" spans="1:65" s="2" customFormat="1" ht="16.5" customHeight="1">
      <c r="A160" s="29"/>
      <c r="B160" s="153"/>
      <c r="C160" s="188" t="s">
        <v>99</v>
      </c>
      <c r="D160" s="188" t="s">
        <v>286</v>
      </c>
      <c r="E160" s="189" t="s">
        <v>846</v>
      </c>
      <c r="F160" s="190" t="s">
        <v>847</v>
      </c>
      <c r="G160" s="191" t="s">
        <v>216</v>
      </c>
      <c r="H160" s="192">
        <v>10</v>
      </c>
      <c r="I160" s="192"/>
      <c r="J160" s="192"/>
      <c r="K160" s="193"/>
      <c r="L160" s="194"/>
      <c r="M160" s="195" t="s">
        <v>1</v>
      </c>
      <c r="N160" s="196" t="s">
        <v>35</v>
      </c>
      <c r="O160" s="162">
        <v>0</v>
      </c>
      <c r="P160" s="162">
        <f t="shared" ref="P160:P167" si="0">O160*H160</f>
        <v>0</v>
      </c>
      <c r="Q160" s="162">
        <v>0</v>
      </c>
      <c r="R160" s="162">
        <f t="shared" ref="R160:R167" si="1">Q160*H160</f>
        <v>0</v>
      </c>
      <c r="S160" s="162">
        <v>0</v>
      </c>
      <c r="T160" s="163">
        <f t="shared" ref="T160:T167" si="2"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4" t="s">
        <v>213</v>
      </c>
      <c r="AT160" s="164" t="s">
        <v>286</v>
      </c>
      <c r="AU160" s="164" t="s">
        <v>80</v>
      </c>
      <c r="AY160" s="17" t="s">
        <v>178</v>
      </c>
      <c r="BE160" s="165">
        <f t="shared" ref="BE160:BE167" si="3">IF(N160="základná",J160,0)</f>
        <v>0</v>
      </c>
      <c r="BF160" s="165">
        <f t="shared" ref="BF160:BF167" si="4">IF(N160="znížená",J160,0)</f>
        <v>0</v>
      </c>
      <c r="BG160" s="165">
        <f t="shared" ref="BG160:BG167" si="5">IF(N160="zákl. prenesená",J160,0)</f>
        <v>0</v>
      </c>
      <c r="BH160" s="165">
        <f t="shared" ref="BH160:BH167" si="6">IF(N160="zníž. prenesená",J160,0)</f>
        <v>0</v>
      </c>
      <c r="BI160" s="165">
        <f t="shared" ref="BI160:BI167" si="7">IF(N160="nulová",J160,0)</f>
        <v>0</v>
      </c>
      <c r="BJ160" s="17" t="s">
        <v>80</v>
      </c>
      <c r="BK160" s="166">
        <f t="shared" ref="BK160:BK167" si="8">ROUND(I160*H160,3)</f>
        <v>0</v>
      </c>
      <c r="BL160" s="17" t="s">
        <v>87</v>
      </c>
      <c r="BM160" s="164" t="s">
        <v>848</v>
      </c>
    </row>
    <row r="161" spans="1:65" s="2" customFormat="1" ht="16.5" customHeight="1">
      <c r="A161" s="29"/>
      <c r="B161" s="153"/>
      <c r="C161" s="188" t="s">
        <v>209</v>
      </c>
      <c r="D161" s="188" t="s">
        <v>286</v>
      </c>
      <c r="E161" s="189" t="s">
        <v>849</v>
      </c>
      <c r="F161" s="190" t="s">
        <v>850</v>
      </c>
      <c r="G161" s="191" t="s">
        <v>216</v>
      </c>
      <c r="H161" s="192">
        <v>300</v>
      </c>
      <c r="I161" s="192"/>
      <c r="J161" s="192"/>
      <c r="K161" s="193"/>
      <c r="L161" s="194"/>
      <c r="M161" s="195" t="s">
        <v>1</v>
      </c>
      <c r="N161" s="196" t="s">
        <v>35</v>
      </c>
      <c r="O161" s="162">
        <v>0</v>
      </c>
      <c r="P161" s="162">
        <f t="shared" si="0"/>
        <v>0</v>
      </c>
      <c r="Q161" s="162">
        <v>0</v>
      </c>
      <c r="R161" s="162">
        <f t="shared" si="1"/>
        <v>0</v>
      </c>
      <c r="S161" s="162">
        <v>0</v>
      </c>
      <c r="T161" s="163">
        <f t="shared" si="2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4" t="s">
        <v>213</v>
      </c>
      <c r="AT161" s="164" t="s">
        <v>286</v>
      </c>
      <c r="AU161" s="164" t="s">
        <v>80</v>
      </c>
      <c r="AY161" s="17" t="s">
        <v>178</v>
      </c>
      <c r="BE161" s="165">
        <f t="shared" si="3"/>
        <v>0</v>
      </c>
      <c r="BF161" s="165">
        <f t="shared" si="4"/>
        <v>0</v>
      </c>
      <c r="BG161" s="165">
        <f t="shared" si="5"/>
        <v>0</v>
      </c>
      <c r="BH161" s="165">
        <f t="shared" si="6"/>
        <v>0</v>
      </c>
      <c r="BI161" s="165">
        <f t="shared" si="7"/>
        <v>0</v>
      </c>
      <c r="BJ161" s="17" t="s">
        <v>80</v>
      </c>
      <c r="BK161" s="166">
        <f t="shared" si="8"/>
        <v>0</v>
      </c>
      <c r="BL161" s="17" t="s">
        <v>87</v>
      </c>
      <c r="BM161" s="164" t="s">
        <v>851</v>
      </c>
    </row>
    <row r="162" spans="1:65" s="2" customFormat="1" ht="16.5" customHeight="1">
      <c r="A162" s="29"/>
      <c r="B162" s="153"/>
      <c r="C162" s="188" t="s">
        <v>213</v>
      </c>
      <c r="D162" s="188" t="s">
        <v>286</v>
      </c>
      <c r="E162" s="189" t="s">
        <v>852</v>
      </c>
      <c r="F162" s="190" t="s">
        <v>853</v>
      </c>
      <c r="G162" s="191" t="s">
        <v>216</v>
      </c>
      <c r="H162" s="192">
        <v>200</v>
      </c>
      <c r="I162" s="192"/>
      <c r="J162" s="192"/>
      <c r="K162" s="193"/>
      <c r="L162" s="194"/>
      <c r="M162" s="195" t="s">
        <v>1</v>
      </c>
      <c r="N162" s="196" t="s">
        <v>35</v>
      </c>
      <c r="O162" s="162">
        <v>0</v>
      </c>
      <c r="P162" s="162">
        <f t="shared" si="0"/>
        <v>0</v>
      </c>
      <c r="Q162" s="162">
        <v>0</v>
      </c>
      <c r="R162" s="162">
        <f t="shared" si="1"/>
        <v>0</v>
      </c>
      <c r="S162" s="162">
        <v>0</v>
      </c>
      <c r="T162" s="163">
        <f t="shared" si="2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4" t="s">
        <v>213</v>
      </c>
      <c r="AT162" s="164" t="s">
        <v>286</v>
      </c>
      <c r="AU162" s="164" t="s">
        <v>80</v>
      </c>
      <c r="AY162" s="17" t="s">
        <v>178</v>
      </c>
      <c r="BE162" s="165">
        <f t="shared" si="3"/>
        <v>0</v>
      </c>
      <c r="BF162" s="165">
        <f t="shared" si="4"/>
        <v>0</v>
      </c>
      <c r="BG162" s="165">
        <f t="shared" si="5"/>
        <v>0</v>
      </c>
      <c r="BH162" s="165">
        <f t="shared" si="6"/>
        <v>0</v>
      </c>
      <c r="BI162" s="165">
        <f t="shared" si="7"/>
        <v>0</v>
      </c>
      <c r="BJ162" s="17" t="s">
        <v>80</v>
      </c>
      <c r="BK162" s="166">
        <f t="shared" si="8"/>
        <v>0</v>
      </c>
      <c r="BL162" s="17" t="s">
        <v>87</v>
      </c>
      <c r="BM162" s="164" t="s">
        <v>854</v>
      </c>
    </row>
    <row r="163" spans="1:65" s="2" customFormat="1" ht="16.5" customHeight="1">
      <c r="A163" s="29"/>
      <c r="B163" s="153"/>
      <c r="C163" s="188" t="s">
        <v>221</v>
      </c>
      <c r="D163" s="188" t="s">
        <v>286</v>
      </c>
      <c r="E163" s="189" t="s">
        <v>855</v>
      </c>
      <c r="F163" s="190" t="s">
        <v>856</v>
      </c>
      <c r="G163" s="191" t="s">
        <v>216</v>
      </c>
      <c r="H163" s="192">
        <v>25</v>
      </c>
      <c r="I163" s="192"/>
      <c r="J163" s="192"/>
      <c r="K163" s="193"/>
      <c r="L163" s="194"/>
      <c r="M163" s="195" t="s">
        <v>1</v>
      </c>
      <c r="N163" s="196" t="s">
        <v>35</v>
      </c>
      <c r="O163" s="162">
        <v>0</v>
      </c>
      <c r="P163" s="162">
        <f t="shared" si="0"/>
        <v>0</v>
      </c>
      <c r="Q163" s="162">
        <v>0</v>
      </c>
      <c r="R163" s="162">
        <f t="shared" si="1"/>
        <v>0</v>
      </c>
      <c r="S163" s="162">
        <v>0</v>
      </c>
      <c r="T163" s="163">
        <f t="shared" si="2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4" t="s">
        <v>213</v>
      </c>
      <c r="AT163" s="164" t="s">
        <v>286</v>
      </c>
      <c r="AU163" s="164" t="s">
        <v>80</v>
      </c>
      <c r="AY163" s="17" t="s">
        <v>178</v>
      </c>
      <c r="BE163" s="165">
        <f t="shared" si="3"/>
        <v>0</v>
      </c>
      <c r="BF163" s="165">
        <f t="shared" si="4"/>
        <v>0</v>
      </c>
      <c r="BG163" s="165">
        <f t="shared" si="5"/>
        <v>0</v>
      </c>
      <c r="BH163" s="165">
        <f t="shared" si="6"/>
        <v>0</v>
      </c>
      <c r="BI163" s="165">
        <f t="shared" si="7"/>
        <v>0</v>
      </c>
      <c r="BJ163" s="17" t="s">
        <v>80</v>
      </c>
      <c r="BK163" s="166">
        <f t="shared" si="8"/>
        <v>0</v>
      </c>
      <c r="BL163" s="17" t="s">
        <v>87</v>
      </c>
      <c r="BM163" s="164" t="s">
        <v>857</v>
      </c>
    </row>
    <row r="164" spans="1:65" s="2" customFormat="1" ht="16.5" customHeight="1">
      <c r="A164" s="29"/>
      <c r="B164" s="153"/>
      <c r="C164" s="154" t="s">
        <v>226</v>
      </c>
      <c r="D164" s="154" t="s">
        <v>180</v>
      </c>
      <c r="E164" s="155" t="s">
        <v>846</v>
      </c>
      <c r="F164" s="156" t="s">
        <v>847</v>
      </c>
      <c r="G164" s="157" t="s">
        <v>216</v>
      </c>
      <c r="H164" s="158">
        <v>10</v>
      </c>
      <c r="I164" s="158"/>
      <c r="J164" s="158"/>
      <c r="K164" s="159"/>
      <c r="L164" s="30"/>
      <c r="M164" s="160" t="s">
        <v>1</v>
      </c>
      <c r="N164" s="161" t="s">
        <v>35</v>
      </c>
      <c r="O164" s="162">
        <v>0</v>
      </c>
      <c r="P164" s="162">
        <f t="shared" si="0"/>
        <v>0</v>
      </c>
      <c r="Q164" s="162">
        <v>0</v>
      </c>
      <c r="R164" s="162">
        <f t="shared" si="1"/>
        <v>0</v>
      </c>
      <c r="S164" s="162">
        <v>0</v>
      </c>
      <c r="T164" s="163">
        <f t="shared" si="2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4" t="s">
        <v>87</v>
      </c>
      <c r="AT164" s="164" t="s">
        <v>180</v>
      </c>
      <c r="AU164" s="164" t="s">
        <v>80</v>
      </c>
      <c r="AY164" s="17" t="s">
        <v>178</v>
      </c>
      <c r="BE164" s="165">
        <f t="shared" si="3"/>
        <v>0</v>
      </c>
      <c r="BF164" s="165">
        <f t="shared" si="4"/>
        <v>0</v>
      </c>
      <c r="BG164" s="165">
        <f t="shared" si="5"/>
        <v>0</v>
      </c>
      <c r="BH164" s="165">
        <f t="shared" si="6"/>
        <v>0</v>
      </c>
      <c r="BI164" s="165">
        <f t="shared" si="7"/>
        <v>0</v>
      </c>
      <c r="BJ164" s="17" t="s">
        <v>80</v>
      </c>
      <c r="BK164" s="166">
        <f t="shared" si="8"/>
        <v>0</v>
      </c>
      <c r="BL164" s="17" t="s">
        <v>87</v>
      </c>
      <c r="BM164" s="164" t="s">
        <v>858</v>
      </c>
    </row>
    <row r="165" spans="1:65" s="2" customFormat="1" ht="16.5" customHeight="1">
      <c r="A165" s="29"/>
      <c r="B165" s="153"/>
      <c r="C165" s="154" t="s">
        <v>231</v>
      </c>
      <c r="D165" s="154" t="s">
        <v>180</v>
      </c>
      <c r="E165" s="155" t="s">
        <v>849</v>
      </c>
      <c r="F165" s="156" t="s">
        <v>850</v>
      </c>
      <c r="G165" s="157" t="s">
        <v>216</v>
      </c>
      <c r="H165" s="158">
        <v>300</v>
      </c>
      <c r="I165" s="158"/>
      <c r="J165" s="158"/>
      <c r="K165" s="159"/>
      <c r="L165" s="30"/>
      <c r="M165" s="160" t="s">
        <v>1</v>
      </c>
      <c r="N165" s="161" t="s">
        <v>35</v>
      </c>
      <c r="O165" s="162">
        <v>0</v>
      </c>
      <c r="P165" s="162">
        <f t="shared" si="0"/>
        <v>0</v>
      </c>
      <c r="Q165" s="162">
        <v>0</v>
      </c>
      <c r="R165" s="162">
        <f t="shared" si="1"/>
        <v>0</v>
      </c>
      <c r="S165" s="162">
        <v>0</v>
      </c>
      <c r="T165" s="163">
        <f t="shared" si="2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4" t="s">
        <v>87</v>
      </c>
      <c r="AT165" s="164" t="s">
        <v>180</v>
      </c>
      <c r="AU165" s="164" t="s">
        <v>80</v>
      </c>
      <c r="AY165" s="17" t="s">
        <v>178</v>
      </c>
      <c r="BE165" s="165">
        <f t="shared" si="3"/>
        <v>0</v>
      </c>
      <c r="BF165" s="165">
        <f t="shared" si="4"/>
        <v>0</v>
      </c>
      <c r="BG165" s="165">
        <f t="shared" si="5"/>
        <v>0</v>
      </c>
      <c r="BH165" s="165">
        <f t="shared" si="6"/>
        <v>0</v>
      </c>
      <c r="BI165" s="165">
        <f t="shared" si="7"/>
        <v>0</v>
      </c>
      <c r="BJ165" s="17" t="s">
        <v>80</v>
      </c>
      <c r="BK165" s="166">
        <f t="shared" si="8"/>
        <v>0</v>
      </c>
      <c r="BL165" s="17" t="s">
        <v>87</v>
      </c>
      <c r="BM165" s="164" t="s">
        <v>859</v>
      </c>
    </row>
    <row r="166" spans="1:65" s="2" customFormat="1" ht="16.5" customHeight="1">
      <c r="A166" s="29"/>
      <c r="B166" s="153"/>
      <c r="C166" s="154" t="s">
        <v>236</v>
      </c>
      <c r="D166" s="154" t="s">
        <v>180</v>
      </c>
      <c r="E166" s="155" t="s">
        <v>852</v>
      </c>
      <c r="F166" s="156" t="s">
        <v>853</v>
      </c>
      <c r="G166" s="157" t="s">
        <v>216</v>
      </c>
      <c r="H166" s="158">
        <v>200</v>
      </c>
      <c r="I166" s="158"/>
      <c r="J166" s="158"/>
      <c r="K166" s="159"/>
      <c r="L166" s="30"/>
      <c r="M166" s="160" t="s">
        <v>1</v>
      </c>
      <c r="N166" s="161" t="s">
        <v>35</v>
      </c>
      <c r="O166" s="162">
        <v>0</v>
      </c>
      <c r="P166" s="162">
        <f t="shared" si="0"/>
        <v>0</v>
      </c>
      <c r="Q166" s="162">
        <v>0</v>
      </c>
      <c r="R166" s="162">
        <f t="shared" si="1"/>
        <v>0</v>
      </c>
      <c r="S166" s="162">
        <v>0</v>
      </c>
      <c r="T166" s="163">
        <f t="shared" si="2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4" t="s">
        <v>87</v>
      </c>
      <c r="AT166" s="164" t="s">
        <v>180</v>
      </c>
      <c r="AU166" s="164" t="s">
        <v>80</v>
      </c>
      <c r="AY166" s="17" t="s">
        <v>178</v>
      </c>
      <c r="BE166" s="165">
        <f t="shared" si="3"/>
        <v>0</v>
      </c>
      <c r="BF166" s="165">
        <f t="shared" si="4"/>
        <v>0</v>
      </c>
      <c r="BG166" s="165">
        <f t="shared" si="5"/>
        <v>0</v>
      </c>
      <c r="BH166" s="165">
        <f t="shared" si="6"/>
        <v>0</v>
      </c>
      <c r="BI166" s="165">
        <f t="shared" si="7"/>
        <v>0</v>
      </c>
      <c r="BJ166" s="17" t="s">
        <v>80</v>
      </c>
      <c r="BK166" s="166">
        <f t="shared" si="8"/>
        <v>0</v>
      </c>
      <c r="BL166" s="17" t="s">
        <v>87</v>
      </c>
      <c r="BM166" s="164" t="s">
        <v>860</v>
      </c>
    </row>
    <row r="167" spans="1:65" s="2" customFormat="1" ht="16.5" customHeight="1">
      <c r="A167" s="29"/>
      <c r="B167" s="153"/>
      <c r="C167" s="154" t="s">
        <v>240</v>
      </c>
      <c r="D167" s="154" t="s">
        <v>180</v>
      </c>
      <c r="E167" s="155" t="s">
        <v>855</v>
      </c>
      <c r="F167" s="156" t="s">
        <v>856</v>
      </c>
      <c r="G167" s="157" t="s">
        <v>216</v>
      </c>
      <c r="H167" s="158">
        <v>25</v>
      </c>
      <c r="I167" s="158"/>
      <c r="J167" s="158"/>
      <c r="K167" s="159"/>
      <c r="L167" s="30"/>
      <c r="M167" s="160" t="s">
        <v>1</v>
      </c>
      <c r="N167" s="161" t="s">
        <v>35</v>
      </c>
      <c r="O167" s="162">
        <v>0</v>
      </c>
      <c r="P167" s="162">
        <f t="shared" si="0"/>
        <v>0</v>
      </c>
      <c r="Q167" s="162">
        <v>0</v>
      </c>
      <c r="R167" s="162">
        <f t="shared" si="1"/>
        <v>0</v>
      </c>
      <c r="S167" s="162">
        <v>0</v>
      </c>
      <c r="T167" s="163">
        <f t="shared" si="2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4" t="s">
        <v>87</v>
      </c>
      <c r="AT167" s="164" t="s">
        <v>180</v>
      </c>
      <c r="AU167" s="164" t="s">
        <v>80</v>
      </c>
      <c r="AY167" s="17" t="s">
        <v>178</v>
      </c>
      <c r="BE167" s="165">
        <f t="shared" si="3"/>
        <v>0</v>
      </c>
      <c r="BF167" s="165">
        <f t="shared" si="4"/>
        <v>0</v>
      </c>
      <c r="BG167" s="165">
        <f t="shared" si="5"/>
        <v>0</v>
      </c>
      <c r="BH167" s="165">
        <f t="shared" si="6"/>
        <v>0</v>
      </c>
      <c r="BI167" s="165">
        <f t="shared" si="7"/>
        <v>0</v>
      </c>
      <c r="BJ167" s="17" t="s">
        <v>80</v>
      </c>
      <c r="BK167" s="166">
        <f t="shared" si="8"/>
        <v>0</v>
      </c>
      <c r="BL167" s="17" t="s">
        <v>87</v>
      </c>
      <c r="BM167" s="164" t="s">
        <v>861</v>
      </c>
    </row>
    <row r="168" spans="1:65" s="12" customFormat="1" ht="22.9" customHeight="1">
      <c r="B168" s="141"/>
      <c r="D168" s="142" t="s">
        <v>68</v>
      </c>
      <c r="E168" s="151" t="s">
        <v>862</v>
      </c>
      <c r="F168" s="151" t="s">
        <v>863</v>
      </c>
      <c r="J168" s="152"/>
      <c r="L168" s="141"/>
      <c r="M168" s="145"/>
      <c r="N168" s="146"/>
      <c r="O168" s="146"/>
      <c r="P168" s="147">
        <f>SUM(P169:P180)</f>
        <v>0</v>
      </c>
      <c r="Q168" s="146"/>
      <c r="R168" s="147">
        <f>SUM(R169:R180)</f>
        <v>0</v>
      </c>
      <c r="S168" s="146"/>
      <c r="T168" s="148">
        <f>SUM(T169:T180)</f>
        <v>0</v>
      </c>
      <c r="AR168" s="142" t="s">
        <v>73</v>
      </c>
      <c r="AT168" s="149" t="s">
        <v>68</v>
      </c>
      <c r="AU168" s="149" t="s">
        <v>73</v>
      </c>
      <c r="AY168" s="142" t="s">
        <v>178</v>
      </c>
      <c r="BK168" s="150">
        <f>SUM(BK169:BK180)</f>
        <v>0</v>
      </c>
    </row>
    <row r="169" spans="1:65" s="2" customFormat="1" ht="16.5" customHeight="1">
      <c r="A169" s="29"/>
      <c r="B169" s="153"/>
      <c r="C169" s="188" t="s">
        <v>244</v>
      </c>
      <c r="D169" s="188" t="s">
        <v>286</v>
      </c>
      <c r="E169" s="189" t="s">
        <v>864</v>
      </c>
      <c r="F169" s="190" t="s">
        <v>865</v>
      </c>
      <c r="G169" s="191" t="s">
        <v>192</v>
      </c>
      <c r="H169" s="192">
        <v>1</v>
      </c>
      <c r="I169" s="192"/>
      <c r="J169" s="192"/>
      <c r="K169" s="193"/>
      <c r="L169" s="194"/>
      <c r="M169" s="195" t="s">
        <v>1</v>
      </c>
      <c r="N169" s="196" t="s">
        <v>35</v>
      </c>
      <c r="O169" s="162">
        <v>0</v>
      </c>
      <c r="P169" s="162">
        <f t="shared" ref="P169:P180" si="9">O169*H169</f>
        <v>0</v>
      </c>
      <c r="Q169" s="162">
        <v>0</v>
      </c>
      <c r="R169" s="162">
        <f t="shared" ref="R169:R180" si="10">Q169*H169</f>
        <v>0</v>
      </c>
      <c r="S169" s="162">
        <v>0</v>
      </c>
      <c r="T169" s="163">
        <f t="shared" ref="T169:T180" si="11"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4" t="s">
        <v>213</v>
      </c>
      <c r="AT169" s="164" t="s">
        <v>286</v>
      </c>
      <c r="AU169" s="164" t="s">
        <v>80</v>
      </c>
      <c r="AY169" s="17" t="s">
        <v>178</v>
      </c>
      <c r="BE169" s="165">
        <f t="shared" ref="BE169:BE180" si="12">IF(N169="základná",J169,0)</f>
        <v>0</v>
      </c>
      <c r="BF169" s="165">
        <f t="shared" ref="BF169:BF180" si="13">IF(N169="znížená",J169,0)</f>
        <v>0</v>
      </c>
      <c r="BG169" s="165">
        <f t="shared" ref="BG169:BG180" si="14">IF(N169="zákl. prenesená",J169,0)</f>
        <v>0</v>
      </c>
      <c r="BH169" s="165">
        <f t="shared" ref="BH169:BH180" si="15">IF(N169="zníž. prenesená",J169,0)</f>
        <v>0</v>
      </c>
      <c r="BI169" s="165">
        <f t="shared" ref="BI169:BI180" si="16">IF(N169="nulová",J169,0)</f>
        <v>0</v>
      </c>
      <c r="BJ169" s="17" t="s">
        <v>80</v>
      </c>
      <c r="BK169" s="166">
        <f t="shared" ref="BK169:BK180" si="17">ROUND(I169*H169,3)</f>
        <v>0</v>
      </c>
      <c r="BL169" s="17" t="s">
        <v>87</v>
      </c>
      <c r="BM169" s="164" t="s">
        <v>866</v>
      </c>
    </row>
    <row r="170" spans="1:65" s="2" customFormat="1" ht="16.5" customHeight="1">
      <c r="A170" s="29"/>
      <c r="B170" s="153"/>
      <c r="C170" s="188" t="s">
        <v>251</v>
      </c>
      <c r="D170" s="188" t="s">
        <v>286</v>
      </c>
      <c r="E170" s="189" t="s">
        <v>867</v>
      </c>
      <c r="F170" s="190" t="s">
        <v>868</v>
      </c>
      <c r="G170" s="191" t="s">
        <v>192</v>
      </c>
      <c r="H170" s="192">
        <v>9</v>
      </c>
      <c r="I170" s="192"/>
      <c r="J170" s="192"/>
      <c r="K170" s="193"/>
      <c r="L170" s="194"/>
      <c r="M170" s="195" t="s">
        <v>1</v>
      </c>
      <c r="N170" s="196" t="s">
        <v>35</v>
      </c>
      <c r="O170" s="162">
        <v>0</v>
      </c>
      <c r="P170" s="162">
        <f t="shared" si="9"/>
        <v>0</v>
      </c>
      <c r="Q170" s="162">
        <v>0</v>
      </c>
      <c r="R170" s="162">
        <f t="shared" si="10"/>
        <v>0</v>
      </c>
      <c r="S170" s="162">
        <v>0</v>
      </c>
      <c r="T170" s="163">
        <f t="shared" si="11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4" t="s">
        <v>213</v>
      </c>
      <c r="AT170" s="164" t="s">
        <v>286</v>
      </c>
      <c r="AU170" s="164" t="s">
        <v>80</v>
      </c>
      <c r="AY170" s="17" t="s">
        <v>178</v>
      </c>
      <c r="BE170" s="165">
        <f t="shared" si="12"/>
        <v>0</v>
      </c>
      <c r="BF170" s="165">
        <f t="shared" si="13"/>
        <v>0</v>
      </c>
      <c r="BG170" s="165">
        <f t="shared" si="14"/>
        <v>0</v>
      </c>
      <c r="BH170" s="165">
        <f t="shared" si="15"/>
        <v>0</v>
      </c>
      <c r="BI170" s="165">
        <f t="shared" si="16"/>
        <v>0</v>
      </c>
      <c r="BJ170" s="17" t="s">
        <v>80</v>
      </c>
      <c r="BK170" s="166">
        <f t="shared" si="17"/>
        <v>0</v>
      </c>
      <c r="BL170" s="17" t="s">
        <v>87</v>
      </c>
      <c r="BM170" s="164" t="s">
        <v>869</v>
      </c>
    </row>
    <row r="171" spans="1:65" s="2" customFormat="1" ht="21.75" customHeight="1">
      <c r="A171" s="29"/>
      <c r="B171" s="153"/>
      <c r="C171" s="188" t="s">
        <v>256</v>
      </c>
      <c r="D171" s="188" t="s">
        <v>286</v>
      </c>
      <c r="E171" s="189" t="s">
        <v>870</v>
      </c>
      <c r="F171" s="190" t="s">
        <v>871</v>
      </c>
      <c r="G171" s="191" t="s">
        <v>216</v>
      </c>
      <c r="H171" s="192">
        <v>15</v>
      </c>
      <c r="I171" s="192"/>
      <c r="J171" s="192"/>
      <c r="K171" s="193"/>
      <c r="L171" s="194"/>
      <c r="M171" s="195" t="s">
        <v>1</v>
      </c>
      <c r="N171" s="196" t="s">
        <v>35</v>
      </c>
      <c r="O171" s="162">
        <v>0</v>
      </c>
      <c r="P171" s="162">
        <f t="shared" si="9"/>
        <v>0</v>
      </c>
      <c r="Q171" s="162">
        <v>0</v>
      </c>
      <c r="R171" s="162">
        <f t="shared" si="10"/>
        <v>0</v>
      </c>
      <c r="S171" s="162">
        <v>0</v>
      </c>
      <c r="T171" s="163">
        <f t="shared" si="11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4" t="s">
        <v>213</v>
      </c>
      <c r="AT171" s="164" t="s">
        <v>286</v>
      </c>
      <c r="AU171" s="164" t="s">
        <v>80</v>
      </c>
      <c r="AY171" s="17" t="s">
        <v>178</v>
      </c>
      <c r="BE171" s="165">
        <f t="shared" si="12"/>
        <v>0</v>
      </c>
      <c r="BF171" s="165">
        <f t="shared" si="13"/>
        <v>0</v>
      </c>
      <c r="BG171" s="165">
        <f t="shared" si="14"/>
        <v>0</v>
      </c>
      <c r="BH171" s="165">
        <f t="shared" si="15"/>
        <v>0</v>
      </c>
      <c r="BI171" s="165">
        <f t="shared" si="16"/>
        <v>0</v>
      </c>
      <c r="BJ171" s="17" t="s">
        <v>80</v>
      </c>
      <c r="BK171" s="166">
        <f t="shared" si="17"/>
        <v>0</v>
      </c>
      <c r="BL171" s="17" t="s">
        <v>87</v>
      </c>
      <c r="BM171" s="164" t="s">
        <v>872</v>
      </c>
    </row>
    <row r="172" spans="1:65" s="2" customFormat="1" ht="21.75" customHeight="1">
      <c r="A172" s="29"/>
      <c r="B172" s="153"/>
      <c r="C172" s="188" t="s">
        <v>260</v>
      </c>
      <c r="D172" s="188" t="s">
        <v>286</v>
      </c>
      <c r="E172" s="189" t="s">
        <v>873</v>
      </c>
      <c r="F172" s="190" t="s">
        <v>874</v>
      </c>
      <c r="G172" s="191" t="s">
        <v>216</v>
      </c>
      <c r="H172" s="192">
        <v>10</v>
      </c>
      <c r="I172" s="192"/>
      <c r="J172" s="192"/>
      <c r="K172" s="193"/>
      <c r="L172" s="194"/>
      <c r="M172" s="195" t="s">
        <v>1</v>
      </c>
      <c r="N172" s="196" t="s">
        <v>35</v>
      </c>
      <c r="O172" s="162">
        <v>0</v>
      </c>
      <c r="P172" s="162">
        <f t="shared" si="9"/>
        <v>0</v>
      </c>
      <c r="Q172" s="162">
        <v>0</v>
      </c>
      <c r="R172" s="162">
        <f t="shared" si="10"/>
        <v>0</v>
      </c>
      <c r="S172" s="162">
        <v>0</v>
      </c>
      <c r="T172" s="163">
        <f t="shared" si="11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4" t="s">
        <v>213</v>
      </c>
      <c r="AT172" s="164" t="s">
        <v>286</v>
      </c>
      <c r="AU172" s="164" t="s">
        <v>80</v>
      </c>
      <c r="AY172" s="17" t="s">
        <v>178</v>
      </c>
      <c r="BE172" s="165">
        <f t="shared" si="12"/>
        <v>0</v>
      </c>
      <c r="BF172" s="165">
        <f t="shared" si="13"/>
        <v>0</v>
      </c>
      <c r="BG172" s="165">
        <f t="shared" si="14"/>
        <v>0</v>
      </c>
      <c r="BH172" s="165">
        <f t="shared" si="15"/>
        <v>0</v>
      </c>
      <c r="BI172" s="165">
        <f t="shared" si="16"/>
        <v>0</v>
      </c>
      <c r="BJ172" s="17" t="s">
        <v>80</v>
      </c>
      <c r="BK172" s="166">
        <f t="shared" si="17"/>
        <v>0</v>
      </c>
      <c r="BL172" s="17" t="s">
        <v>87</v>
      </c>
      <c r="BM172" s="164" t="s">
        <v>875</v>
      </c>
    </row>
    <row r="173" spans="1:65" s="2" customFormat="1" ht="21.75" customHeight="1">
      <c r="A173" s="29"/>
      <c r="B173" s="153"/>
      <c r="C173" s="188" t="s">
        <v>267</v>
      </c>
      <c r="D173" s="188" t="s">
        <v>286</v>
      </c>
      <c r="E173" s="189" t="s">
        <v>876</v>
      </c>
      <c r="F173" s="190" t="s">
        <v>877</v>
      </c>
      <c r="G173" s="191" t="s">
        <v>216</v>
      </c>
      <c r="H173" s="192">
        <v>50</v>
      </c>
      <c r="I173" s="192"/>
      <c r="J173" s="192"/>
      <c r="K173" s="193"/>
      <c r="L173" s="194"/>
      <c r="M173" s="195" t="s">
        <v>1</v>
      </c>
      <c r="N173" s="196" t="s">
        <v>35</v>
      </c>
      <c r="O173" s="162">
        <v>0</v>
      </c>
      <c r="P173" s="162">
        <f t="shared" si="9"/>
        <v>0</v>
      </c>
      <c r="Q173" s="162">
        <v>0</v>
      </c>
      <c r="R173" s="162">
        <f t="shared" si="10"/>
        <v>0</v>
      </c>
      <c r="S173" s="162">
        <v>0</v>
      </c>
      <c r="T173" s="163">
        <f t="shared" si="11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4" t="s">
        <v>213</v>
      </c>
      <c r="AT173" s="164" t="s">
        <v>286</v>
      </c>
      <c r="AU173" s="164" t="s">
        <v>80</v>
      </c>
      <c r="AY173" s="17" t="s">
        <v>178</v>
      </c>
      <c r="BE173" s="165">
        <f t="shared" si="12"/>
        <v>0</v>
      </c>
      <c r="BF173" s="165">
        <f t="shared" si="13"/>
        <v>0</v>
      </c>
      <c r="BG173" s="165">
        <f t="shared" si="14"/>
        <v>0</v>
      </c>
      <c r="BH173" s="165">
        <f t="shared" si="15"/>
        <v>0</v>
      </c>
      <c r="BI173" s="165">
        <f t="shared" si="16"/>
        <v>0</v>
      </c>
      <c r="BJ173" s="17" t="s">
        <v>80</v>
      </c>
      <c r="BK173" s="166">
        <f t="shared" si="17"/>
        <v>0</v>
      </c>
      <c r="BL173" s="17" t="s">
        <v>87</v>
      </c>
      <c r="BM173" s="164" t="s">
        <v>878</v>
      </c>
    </row>
    <row r="174" spans="1:65" s="2" customFormat="1" ht="21.75" customHeight="1">
      <c r="A174" s="29"/>
      <c r="B174" s="153"/>
      <c r="C174" s="188" t="s">
        <v>271</v>
      </c>
      <c r="D174" s="188" t="s">
        <v>286</v>
      </c>
      <c r="E174" s="189" t="s">
        <v>879</v>
      </c>
      <c r="F174" s="190" t="s">
        <v>880</v>
      </c>
      <c r="G174" s="191" t="s">
        <v>216</v>
      </c>
      <c r="H174" s="192">
        <v>140</v>
      </c>
      <c r="I174" s="192"/>
      <c r="J174" s="192"/>
      <c r="K174" s="193"/>
      <c r="L174" s="194"/>
      <c r="M174" s="195" t="s">
        <v>1</v>
      </c>
      <c r="N174" s="196" t="s">
        <v>35</v>
      </c>
      <c r="O174" s="162">
        <v>0</v>
      </c>
      <c r="P174" s="162">
        <f t="shared" si="9"/>
        <v>0</v>
      </c>
      <c r="Q174" s="162">
        <v>0</v>
      </c>
      <c r="R174" s="162">
        <f t="shared" si="10"/>
        <v>0</v>
      </c>
      <c r="S174" s="162">
        <v>0</v>
      </c>
      <c r="T174" s="163">
        <f t="shared" si="11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4" t="s">
        <v>213</v>
      </c>
      <c r="AT174" s="164" t="s">
        <v>286</v>
      </c>
      <c r="AU174" s="164" t="s">
        <v>80</v>
      </c>
      <c r="AY174" s="17" t="s">
        <v>178</v>
      </c>
      <c r="BE174" s="165">
        <f t="shared" si="12"/>
        <v>0</v>
      </c>
      <c r="BF174" s="165">
        <f t="shared" si="13"/>
        <v>0</v>
      </c>
      <c r="BG174" s="165">
        <f t="shared" si="14"/>
        <v>0</v>
      </c>
      <c r="BH174" s="165">
        <f t="shared" si="15"/>
        <v>0</v>
      </c>
      <c r="BI174" s="165">
        <f t="shared" si="16"/>
        <v>0</v>
      </c>
      <c r="BJ174" s="17" t="s">
        <v>80</v>
      </c>
      <c r="BK174" s="166">
        <f t="shared" si="17"/>
        <v>0</v>
      </c>
      <c r="BL174" s="17" t="s">
        <v>87</v>
      </c>
      <c r="BM174" s="164" t="s">
        <v>881</v>
      </c>
    </row>
    <row r="175" spans="1:65" s="2" customFormat="1" ht="16.5" customHeight="1">
      <c r="A175" s="29"/>
      <c r="B175" s="153"/>
      <c r="C175" s="154" t="s">
        <v>7</v>
      </c>
      <c r="D175" s="154" t="s">
        <v>180</v>
      </c>
      <c r="E175" s="155" t="s">
        <v>864</v>
      </c>
      <c r="F175" s="156" t="s">
        <v>865</v>
      </c>
      <c r="G175" s="157" t="s">
        <v>192</v>
      </c>
      <c r="H175" s="158">
        <v>1</v>
      </c>
      <c r="I175" s="158"/>
      <c r="J175" s="158"/>
      <c r="K175" s="159"/>
      <c r="L175" s="30"/>
      <c r="M175" s="160" t="s">
        <v>1</v>
      </c>
      <c r="N175" s="161" t="s">
        <v>35</v>
      </c>
      <c r="O175" s="162">
        <v>0</v>
      </c>
      <c r="P175" s="162">
        <f t="shared" si="9"/>
        <v>0</v>
      </c>
      <c r="Q175" s="162">
        <v>0</v>
      </c>
      <c r="R175" s="162">
        <f t="shared" si="10"/>
        <v>0</v>
      </c>
      <c r="S175" s="162">
        <v>0</v>
      </c>
      <c r="T175" s="163">
        <f t="shared" si="11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4" t="s">
        <v>87</v>
      </c>
      <c r="AT175" s="164" t="s">
        <v>180</v>
      </c>
      <c r="AU175" s="164" t="s">
        <v>80</v>
      </c>
      <c r="AY175" s="17" t="s">
        <v>178</v>
      </c>
      <c r="BE175" s="165">
        <f t="shared" si="12"/>
        <v>0</v>
      </c>
      <c r="BF175" s="165">
        <f t="shared" si="13"/>
        <v>0</v>
      </c>
      <c r="BG175" s="165">
        <f t="shared" si="14"/>
        <v>0</v>
      </c>
      <c r="BH175" s="165">
        <f t="shared" si="15"/>
        <v>0</v>
      </c>
      <c r="BI175" s="165">
        <f t="shared" si="16"/>
        <v>0</v>
      </c>
      <c r="BJ175" s="17" t="s">
        <v>80</v>
      </c>
      <c r="BK175" s="166">
        <f t="shared" si="17"/>
        <v>0</v>
      </c>
      <c r="BL175" s="17" t="s">
        <v>87</v>
      </c>
      <c r="BM175" s="164" t="s">
        <v>882</v>
      </c>
    </row>
    <row r="176" spans="1:65" s="2" customFormat="1" ht="16.5" customHeight="1">
      <c r="A176" s="29"/>
      <c r="B176" s="153"/>
      <c r="C176" s="154" t="s">
        <v>279</v>
      </c>
      <c r="D176" s="154" t="s">
        <v>180</v>
      </c>
      <c r="E176" s="155" t="s">
        <v>867</v>
      </c>
      <c r="F176" s="156" t="s">
        <v>883</v>
      </c>
      <c r="G176" s="157" t="s">
        <v>192</v>
      </c>
      <c r="H176" s="158">
        <v>9</v>
      </c>
      <c r="I176" s="158"/>
      <c r="J176" s="158"/>
      <c r="K176" s="159"/>
      <c r="L176" s="30"/>
      <c r="M176" s="160" t="s">
        <v>1</v>
      </c>
      <c r="N176" s="161" t="s">
        <v>35</v>
      </c>
      <c r="O176" s="162">
        <v>0</v>
      </c>
      <c r="P176" s="162">
        <f t="shared" si="9"/>
        <v>0</v>
      </c>
      <c r="Q176" s="162">
        <v>0</v>
      </c>
      <c r="R176" s="162">
        <f t="shared" si="10"/>
        <v>0</v>
      </c>
      <c r="S176" s="162">
        <v>0</v>
      </c>
      <c r="T176" s="163">
        <f t="shared" si="11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4" t="s">
        <v>87</v>
      </c>
      <c r="AT176" s="164" t="s">
        <v>180</v>
      </c>
      <c r="AU176" s="164" t="s">
        <v>80</v>
      </c>
      <c r="AY176" s="17" t="s">
        <v>178</v>
      </c>
      <c r="BE176" s="165">
        <f t="shared" si="12"/>
        <v>0</v>
      </c>
      <c r="BF176" s="165">
        <f t="shared" si="13"/>
        <v>0</v>
      </c>
      <c r="BG176" s="165">
        <f t="shared" si="14"/>
        <v>0</v>
      </c>
      <c r="BH176" s="165">
        <f t="shared" si="15"/>
        <v>0</v>
      </c>
      <c r="BI176" s="165">
        <f t="shared" si="16"/>
        <v>0</v>
      </c>
      <c r="BJ176" s="17" t="s">
        <v>80</v>
      </c>
      <c r="BK176" s="166">
        <f t="shared" si="17"/>
        <v>0</v>
      </c>
      <c r="BL176" s="17" t="s">
        <v>87</v>
      </c>
      <c r="BM176" s="164" t="s">
        <v>884</v>
      </c>
    </row>
    <row r="177" spans="1:65" s="2" customFormat="1" ht="21.75" customHeight="1">
      <c r="A177" s="29"/>
      <c r="B177" s="153"/>
      <c r="C177" s="154" t="s">
        <v>285</v>
      </c>
      <c r="D177" s="154" t="s">
        <v>180</v>
      </c>
      <c r="E177" s="155" t="s">
        <v>870</v>
      </c>
      <c r="F177" s="156" t="s">
        <v>871</v>
      </c>
      <c r="G177" s="157" t="s">
        <v>216</v>
      </c>
      <c r="H177" s="158">
        <v>15</v>
      </c>
      <c r="I177" s="158"/>
      <c r="J177" s="158"/>
      <c r="K177" s="159"/>
      <c r="L177" s="30"/>
      <c r="M177" s="160" t="s">
        <v>1</v>
      </c>
      <c r="N177" s="161" t="s">
        <v>35</v>
      </c>
      <c r="O177" s="162">
        <v>0</v>
      </c>
      <c r="P177" s="162">
        <f t="shared" si="9"/>
        <v>0</v>
      </c>
      <c r="Q177" s="162">
        <v>0</v>
      </c>
      <c r="R177" s="162">
        <f t="shared" si="10"/>
        <v>0</v>
      </c>
      <c r="S177" s="162">
        <v>0</v>
      </c>
      <c r="T177" s="163">
        <f t="shared" si="11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4" t="s">
        <v>87</v>
      </c>
      <c r="AT177" s="164" t="s">
        <v>180</v>
      </c>
      <c r="AU177" s="164" t="s">
        <v>80</v>
      </c>
      <c r="AY177" s="17" t="s">
        <v>178</v>
      </c>
      <c r="BE177" s="165">
        <f t="shared" si="12"/>
        <v>0</v>
      </c>
      <c r="BF177" s="165">
        <f t="shared" si="13"/>
        <v>0</v>
      </c>
      <c r="BG177" s="165">
        <f t="shared" si="14"/>
        <v>0</v>
      </c>
      <c r="BH177" s="165">
        <f t="shared" si="15"/>
        <v>0</v>
      </c>
      <c r="BI177" s="165">
        <f t="shared" si="16"/>
        <v>0</v>
      </c>
      <c r="BJ177" s="17" t="s">
        <v>80</v>
      </c>
      <c r="BK177" s="166">
        <f t="shared" si="17"/>
        <v>0</v>
      </c>
      <c r="BL177" s="17" t="s">
        <v>87</v>
      </c>
      <c r="BM177" s="164" t="s">
        <v>885</v>
      </c>
    </row>
    <row r="178" spans="1:65" s="2" customFormat="1" ht="21.75" customHeight="1">
      <c r="A178" s="29"/>
      <c r="B178" s="153"/>
      <c r="C178" s="154" t="s">
        <v>290</v>
      </c>
      <c r="D178" s="154" t="s">
        <v>180</v>
      </c>
      <c r="E178" s="155" t="s">
        <v>873</v>
      </c>
      <c r="F178" s="156" t="s">
        <v>874</v>
      </c>
      <c r="G178" s="157" t="s">
        <v>216</v>
      </c>
      <c r="H178" s="158">
        <v>10</v>
      </c>
      <c r="I178" s="158"/>
      <c r="J178" s="158"/>
      <c r="K178" s="159"/>
      <c r="L178" s="30"/>
      <c r="M178" s="160" t="s">
        <v>1</v>
      </c>
      <c r="N178" s="161" t="s">
        <v>35</v>
      </c>
      <c r="O178" s="162">
        <v>0</v>
      </c>
      <c r="P178" s="162">
        <f t="shared" si="9"/>
        <v>0</v>
      </c>
      <c r="Q178" s="162">
        <v>0</v>
      </c>
      <c r="R178" s="162">
        <f t="shared" si="10"/>
        <v>0</v>
      </c>
      <c r="S178" s="162">
        <v>0</v>
      </c>
      <c r="T178" s="163">
        <f t="shared" si="11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4" t="s">
        <v>87</v>
      </c>
      <c r="AT178" s="164" t="s">
        <v>180</v>
      </c>
      <c r="AU178" s="164" t="s">
        <v>80</v>
      </c>
      <c r="AY178" s="17" t="s">
        <v>178</v>
      </c>
      <c r="BE178" s="165">
        <f t="shared" si="12"/>
        <v>0</v>
      </c>
      <c r="BF178" s="165">
        <f t="shared" si="13"/>
        <v>0</v>
      </c>
      <c r="BG178" s="165">
        <f t="shared" si="14"/>
        <v>0</v>
      </c>
      <c r="BH178" s="165">
        <f t="shared" si="15"/>
        <v>0</v>
      </c>
      <c r="BI178" s="165">
        <f t="shared" si="16"/>
        <v>0</v>
      </c>
      <c r="BJ178" s="17" t="s">
        <v>80</v>
      </c>
      <c r="BK178" s="166">
        <f t="shared" si="17"/>
        <v>0</v>
      </c>
      <c r="BL178" s="17" t="s">
        <v>87</v>
      </c>
      <c r="BM178" s="164" t="s">
        <v>886</v>
      </c>
    </row>
    <row r="179" spans="1:65" s="2" customFormat="1" ht="21.75" customHeight="1">
      <c r="A179" s="29"/>
      <c r="B179" s="153"/>
      <c r="C179" s="154" t="s">
        <v>294</v>
      </c>
      <c r="D179" s="154" t="s">
        <v>180</v>
      </c>
      <c r="E179" s="155" t="s">
        <v>876</v>
      </c>
      <c r="F179" s="156" t="s">
        <v>877</v>
      </c>
      <c r="G179" s="157" t="s">
        <v>216</v>
      </c>
      <c r="H179" s="158">
        <v>50</v>
      </c>
      <c r="I179" s="158"/>
      <c r="J179" s="158"/>
      <c r="K179" s="159"/>
      <c r="L179" s="30"/>
      <c r="M179" s="160" t="s">
        <v>1</v>
      </c>
      <c r="N179" s="161" t="s">
        <v>35</v>
      </c>
      <c r="O179" s="162">
        <v>0</v>
      </c>
      <c r="P179" s="162">
        <f t="shared" si="9"/>
        <v>0</v>
      </c>
      <c r="Q179" s="162">
        <v>0</v>
      </c>
      <c r="R179" s="162">
        <f t="shared" si="10"/>
        <v>0</v>
      </c>
      <c r="S179" s="162">
        <v>0</v>
      </c>
      <c r="T179" s="163">
        <f t="shared" si="11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4" t="s">
        <v>87</v>
      </c>
      <c r="AT179" s="164" t="s">
        <v>180</v>
      </c>
      <c r="AU179" s="164" t="s">
        <v>80</v>
      </c>
      <c r="AY179" s="17" t="s">
        <v>178</v>
      </c>
      <c r="BE179" s="165">
        <f t="shared" si="12"/>
        <v>0</v>
      </c>
      <c r="BF179" s="165">
        <f t="shared" si="13"/>
        <v>0</v>
      </c>
      <c r="BG179" s="165">
        <f t="shared" si="14"/>
        <v>0</v>
      </c>
      <c r="BH179" s="165">
        <f t="shared" si="15"/>
        <v>0</v>
      </c>
      <c r="BI179" s="165">
        <f t="shared" si="16"/>
        <v>0</v>
      </c>
      <c r="BJ179" s="17" t="s">
        <v>80</v>
      </c>
      <c r="BK179" s="166">
        <f t="shared" si="17"/>
        <v>0</v>
      </c>
      <c r="BL179" s="17" t="s">
        <v>87</v>
      </c>
      <c r="BM179" s="164" t="s">
        <v>887</v>
      </c>
    </row>
    <row r="180" spans="1:65" s="2" customFormat="1" ht="21.75" customHeight="1">
      <c r="A180" s="29"/>
      <c r="B180" s="153"/>
      <c r="C180" s="154" t="s">
        <v>298</v>
      </c>
      <c r="D180" s="154" t="s">
        <v>180</v>
      </c>
      <c r="E180" s="155" t="s">
        <v>879</v>
      </c>
      <c r="F180" s="156" t="s">
        <v>880</v>
      </c>
      <c r="G180" s="157" t="s">
        <v>216</v>
      </c>
      <c r="H180" s="158">
        <v>140</v>
      </c>
      <c r="I180" s="158"/>
      <c r="J180" s="158"/>
      <c r="K180" s="159"/>
      <c r="L180" s="30"/>
      <c r="M180" s="160" t="s">
        <v>1</v>
      </c>
      <c r="N180" s="161" t="s">
        <v>35</v>
      </c>
      <c r="O180" s="162">
        <v>0</v>
      </c>
      <c r="P180" s="162">
        <f t="shared" si="9"/>
        <v>0</v>
      </c>
      <c r="Q180" s="162">
        <v>0</v>
      </c>
      <c r="R180" s="162">
        <f t="shared" si="10"/>
        <v>0</v>
      </c>
      <c r="S180" s="162">
        <v>0</v>
      </c>
      <c r="T180" s="163">
        <f t="shared" si="11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4" t="s">
        <v>87</v>
      </c>
      <c r="AT180" s="164" t="s">
        <v>180</v>
      </c>
      <c r="AU180" s="164" t="s">
        <v>80</v>
      </c>
      <c r="AY180" s="17" t="s">
        <v>178</v>
      </c>
      <c r="BE180" s="165">
        <f t="shared" si="12"/>
        <v>0</v>
      </c>
      <c r="BF180" s="165">
        <f t="shared" si="13"/>
        <v>0</v>
      </c>
      <c r="BG180" s="165">
        <f t="shared" si="14"/>
        <v>0</v>
      </c>
      <c r="BH180" s="165">
        <f t="shared" si="15"/>
        <v>0</v>
      </c>
      <c r="BI180" s="165">
        <f t="shared" si="16"/>
        <v>0</v>
      </c>
      <c r="BJ180" s="17" t="s">
        <v>80</v>
      </c>
      <c r="BK180" s="166">
        <f t="shared" si="17"/>
        <v>0</v>
      </c>
      <c r="BL180" s="17" t="s">
        <v>87</v>
      </c>
      <c r="BM180" s="164" t="s">
        <v>888</v>
      </c>
    </row>
    <row r="181" spans="1:65" s="12" customFormat="1" ht="22.9" customHeight="1">
      <c r="B181" s="141"/>
      <c r="D181" s="142" t="s">
        <v>68</v>
      </c>
      <c r="E181" s="151" t="s">
        <v>889</v>
      </c>
      <c r="F181" s="151" t="s">
        <v>890</v>
      </c>
      <c r="J181" s="152"/>
      <c r="L181" s="141"/>
      <c r="M181" s="145"/>
      <c r="N181" s="146"/>
      <c r="O181" s="146"/>
      <c r="P181" s="147">
        <f>SUM(P182:P198)</f>
        <v>0</v>
      </c>
      <c r="Q181" s="146"/>
      <c r="R181" s="147">
        <f>SUM(R182:R198)</f>
        <v>0</v>
      </c>
      <c r="S181" s="146"/>
      <c r="T181" s="148">
        <f>SUM(T182:T198)</f>
        <v>0</v>
      </c>
      <c r="AR181" s="142" t="s">
        <v>73</v>
      </c>
      <c r="AT181" s="149" t="s">
        <v>68</v>
      </c>
      <c r="AU181" s="149" t="s">
        <v>73</v>
      </c>
      <c r="AY181" s="142" t="s">
        <v>178</v>
      </c>
      <c r="BK181" s="150">
        <f>SUM(BK182:BK198)</f>
        <v>0</v>
      </c>
    </row>
    <row r="182" spans="1:65" s="2" customFormat="1" ht="21.75" customHeight="1">
      <c r="A182" s="29"/>
      <c r="B182" s="153"/>
      <c r="C182" s="188" t="s">
        <v>302</v>
      </c>
      <c r="D182" s="188" t="s">
        <v>286</v>
      </c>
      <c r="E182" s="189" t="s">
        <v>891</v>
      </c>
      <c r="F182" s="190" t="s">
        <v>892</v>
      </c>
      <c r="G182" s="191" t="s">
        <v>192</v>
      </c>
      <c r="H182" s="192">
        <v>4</v>
      </c>
      <c r="I182" s="192"/>
      <c r="J182" s="192"/>
      <c r="K182" s="193"/>
      <c r="L182" s="194"/>
      <c r="M182" s="195" t="s">
        <v>1</v>
      </c>
      <c r="N182" s="196" t="s">
        <v>35</v>
      </c>
      <c r="O182" s="162">
        <v>0</v>
      </c>
      <c r="P182" s="162">
        <f t="shared" ref="P182:P198" si="18">O182*H182</f>
        <v>0</v>
      </c>
      <c r="Q182" s="162">
        <v>0</v>
      </c>
      <c r="R182" s="162">
        <f t="shared" ref="R182:R198" si="19">Q182*H182</f>
        <v>0</v>
      </c>
      <c r="S182" s="162">
        <v>0</v>
      </c>
      <c r="T182" s="163">
        <f t="shared" ref="T182:T198" si="20"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4" t="s">
        <v>213</v>
      </c>
      <c r="AT182" s="164" t="s">
        <v>286</v>
      </c>
      <c r="AU182" s="164" t="s">
        <v>80</v>
      </c>
      <c r="AY182" s="17" t="s">
        <v>178</v>
      </c>
      <c r="BE182" s="165">
        <f t="shared" ref="BE182:BE198" si="21">IF(N182="základná",J182,0)</f>
        <v>0</v>
      </c>
      <c r="BF182" s="165">
        <f t="shared" ref="BF182:BF198" si="22">IF(N182="znížená",J182,0)</f>
        <v>0</v>
      </c>
      <c r="BG182" s="165">
        <f t="shared" ref="BG182:BG198" si="23">IF(N182="zákl. prenesená",J182,0)</f>
        <v>0</v>
      </c>
      <c r="BH182" s="165">
        <f t="shared" ref="BH182:BH198" si="24">IF(N182="zníž. prenesená",J182,0)</f>
        <v>0</v>
      </c>
      <c r="BI182" s="165">
        <f t="shared" ref="BI182:BI198" si="25">IF(N182="nulová",J182,0)</f>
        <v>0</v>
      </c>
      <c r="BJ182" s="17" t="s">
        <v>80</v>
      </c>
      <c r="BK182" s="166">
        <f t="shared" ref="BK182:BK198" si="26">ROUND(I182*H182,3)</f>
        <v>0</v>
      </c>
      <c r="BL182" s="17" t="s">
        <v>87</v>
      </c>
      <c r="BM182" s="164" t="s">
        <v>893</v>
      </c>
    </row>
    <row r="183" spans="1:65" s="2" customFormat="1" ht="21.75" customHeight="1">
      <c r="A183" s="29"/>
      <c r="B183" s="153"/>
      <c r="C183" s="188" t="s">
        <v>307</v>
      </c>
      <c r="D183" s="188" t="s">
        <v>286</v>
      </c>
      <c r="E183" s="189" t="s">
        <v>894</v>
      </c>
      <c r="F183" s="190" t="s">
        <v>895</v>
      </c>
      <c r="G183" s="191" t="s">
        <v>192</v>
      </c>
      <c r="H183" s="192">
        <v>5</v>
      </c>
      <c r="I183" s="192"/>
      <c r="J183" s="192"/>
      <c r="K183" s="193"/>
      <c r="L183" s="194"/>
      <c r="M183" s="195" t="s">
        <v>1</v>
      </c>
      <c r="N183" s="196" t="s">
        <v>35</v>
      </c>
      <c r="O183" s="162">
        <v>0</v>
      </c>
      <c r="P183" s="162">
        <f t="shared" si="18"/>
        <v>0</v>
      </c>
      <c r="Q183" s="162">
        <v>0</v>
      </c>
      <c r="R183" s="162">
        <f t="shared" si="19"/>
        <v>0</v>
      </c>
      <c r="S183" s="162">
        <v>0</v>
      </c>
      <c r="T183" s="163">
        <f t="shared" si="20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4" t="s">
        <v>213</v>
      </c>
      <c r="AT183" s="164" t="s">
        <v>286</v>
      </c>
      <c r="AU183" s="164" t="s">
        <v>80</v>
      </c>
      <c r="AY183" s="17" t="s">
        <v>178</v>
      </c>
      <c r="BE183" s="165">
        <f t="shared" si="21"/>
        <v>0</v>
      </c>
      <c r="BF183" s="165">
        <f t="shared" si="22"/>
        <v>0</v>
      </c>
      <c r="BG183" s="165">
        <f t="shared" si="23"/>
        <v>0</v>
      </c>
      <c r="BH183" s="165">
        <f t="shared" si="24"/>
        <v>0</v>
      </c>
      <c r="BI183" s="165">
        <f t="shared" si="25"/>
        <v>0</v>
      </c>
      <c r="BJ183" s="17" t="s">
        <v>80</v>
      </c>
      <c r="BK183" s="166">
        <f t="shared" si="26"/>
        <v>0</v>
      </c>
      <c r="BL183" s="17" t="s">
        <v>87</v>
      </c>
      <c r="BM183" s="164" t="s">
        <v>896</v>
      </c>
    </row>
    <row r="184" spans="1:65" s="2" customFormat="1" ht="21.75" customHeight="1">
      <c r="A184" s="29"/>
      <c r="B184" s="153"/>
      <c r="C184" s="188" t="s">
        <v>312</v>
      </c>
      <c r="D184" s="188" t="s">
        <v>286</v>
      </c>
      <c r="E184" s="189" t="s">
        <v>897</v>
      </c>
      <c r="F184" s="190" t="s">
        <v>898</v>
      </c>
      <c r="G184" s="191" t="s">
        <v>192</v>
      </c>
      <c r="H184" s="192">
        <v>4</v>
      </c>
      <c r="I184" s="192"/>
      <c r="J184" s="192"/>
      <c r="K184" s="193"/>
      <c r="L184" s="194"/>
      <c r="M184" s="195" t="s">
        <v>1</v>
      </c>
      <c r="N184" s="196" t="s">
        <v>35</v>
      </c>
      <c r="O184" s="162">
        <v>0</v>
      </c>
      <c r="P184" s="162">
        <f t="shared" si="18"/>
        <v>0</v>
      </c>
      <c r="Q184" s="162">
        <v>0</v>
      </c>
      <c r="R184" s="162">
        <f t="shared" si="19"/>
        <v>0</v>
      </c>
      <c r="S184" s="162">
        <v>0</v>
      </c>
      <c r="T184" s="163">
        <f t="shared" si="20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4" t="s">
        <v>213</v>
      </c>
      <c r="AT184" s="164" t="s">
        <v>286</v>
      </c>
      <c r="AU184" s="164" t="s">
        <v>80</v>
      </c>
      <c r="AY184" s="17" t="s">
        <v>178</v>
      </c>
      <c r="BE184" s="165">
        <f t="shared" si="21"/>
        <v>0</v>
      </c>
      <c r="BF184" s="165">
        <f t="shared" si="22"/>
        <v>0</v>
      </c>
      <c r="BG184" s="165">
        <f t="shared" si="23"/>
        <v>0</v>
      </c>
      <c r="BH184" s="165">
        <f t="shared" si="24"/>
        <v>0</v>
      </c>
      <c r="BI184" s="165">
        <f t="shared" si="25"/>
        <v>0</v>
      </c>
      <c r="BJ184" s="17" t="s">
        <v>80</v>
      </c>
      <c r="BK184" s="166">
        <f t="shared" si="26"/>
        <v>0</v>
      </c>
      <c r="BL184" s="17" t="s">
        <v>87</v>
      </c>
      <c r="BM184" s="164" t="s">
        <v>899</v>
      </c>
    </row>
    <row r="185" spans="1:65" s="2" customFormat="1" ht="21.75" customHeight="1">
      <c r="A185" s="29"/>
      <c r="B185" s="153"/>
      <c r="C185" s="188" t="s">
        <v>317</v>
      </c>
      <c r="D185" s="188" t="s">
        <v>286</v>
      </c>
      <c r="E185" s="189" t="s">
        <v>900</v>
      </c>
      <c r="F185" s="190" t="s">
        <v>901</v>
      </c>
      <c r="G185" s="191" t="s">
        <v>192</v>
      </c>
      <c r="H185" s="192">
        <v>2</v>
      </c>
      <c r="I185" s="192"/>
      <c r="J185" s="192"/>
      <c r="K185" s="193"/>
      <c r="L185" s="194"/>
      <c r="M185" s="195" t="s">
        <v>1</v>
      </c>
      <c r="N185" s="196" t="s">
        <v>35</v>
      </c>
      <c r="O185" s="162">
        <v>0</v>
      </c>
      <c r="P185" s="162">
        <f t="shared" si="18"/>
        <v>0</v>
      </c>
      <c r="Q185" s="162">
        <v>0</v>
      </c>
      <c r="R185" s="162">
        <f t="shared" si="19"/>
        <v>0</v>
      </c>
      <c r="S185" s="162">
        <v>0</v>
      </c>
      <c r="T185" s="163">
        <f t="shared" si="20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4" t="s">
        <v>213</v>
      </c>
      <c r="AT185" s="164" t="s">
        <v>286</v>
      </c>
      <c r="AU185" s="164" t="s">
        <v>80</v>
      </c>
      <c r="AY185" s="17" t="s">
        <v>178</v>
      </c>
      <c r="BE185" s="165">
        <f t="shared" si="21"/>
        <v>0</v>
      </c>
      <c r="BF185" s="165">
        <f t="shared" si="22"/>
        <v>0</v>
      </c>
      <c r="BG185" s="165">
        <f t="shared" si="23"/>
        <v>0</v>
      </c>
      <c r="BH185" s="165">
        <f t="shared" si="24"/>
        <v>0</v>
      </c>
      <c r="BI185" s="165">
        <f t="shared" si="25"/>
        <v>0</v>
      </c>
      <c r="BJ185" s="17" t="s">
        <v>80</v>
      </c>
      <c r="BK185" s="166">
        <f t="shared" si="26"/>
        <v>0</v>
      </c>
      <c r="BL185" s="17" t="s">
        <v>87</v>
      </c>
      <c r="BM185" s="164" t="s">
        <v>902</v>
      </c>
    </row>
    <row r="186" spans="1:65" s="2" customFormat="1" ht="21.75" customHeight="1">
      <c r="A186" s="29"/>
      <c r="B186" s="153"/>
      <c r="C186" s="188" t="s">
        <v>329</v>
      </c>
      <c r="D186" s="188" t="s">
        <v>286</v>
      </c>
      <c r="E186" s="189" t="s">
        <v>903</v>
      </c>
      <c r="F186" s="190" t="s">
        <v>904</v>
      </c>
      <c r="G186" s="191" t="s">
        <v>192</v>
      </c>
      <c r="H186" s="192">
        <v>59</v>
      </c>
      <c r="I186" s="192"/>
      <c r="J186" s="192"/>
      <c r="K186" s="193"/>
      <c r="L186" s="194"/>
      <c r="M186" s="195" t="s">
        <v>1</v>
      </c>
      <c r="N186" s="196" t="s">
        <v>35</v>
      </c>
      <c r="O186" s="162">
        <v>0</v>
      </c>
      <c r="P186" s="162">
        <f t="shared" si="18"/>
        <v>0</v>
      </c>
      <c r="Q186" s="162">
        <v>0</v>
      </c>
      <c r="R186" s="162">
        <f t="shared" si="19"/>
        <v>0</v>
      </c>
      <c r="S186" s="162">
        <v>0</v>
      </c>
      <c r="T186" s="163">
        <f t="shared" si="20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4" t="s">
        <v>213</v>
      </c>
      <c r="AT186" s="164" t="s">
        <v>286</v>
      </c>
      <c r="AU186" s="164" t="s">
        <v>80</v>
      </c>
      <c r="AY186" s="17" t="s">
        <v>178</v>
      </c>
      <c r="BE186" s="165">
        <f t="shared" si="21"/>
        <v>0</v>
      </c>
      <c r="BF186" s="165">
        <f t="shared" si="22"/>
        <v>0</v>
      </c>
      <c r="BG186" s="165">
        <f t="shared" si="23"/>
        <v>0</v>
      </c>
      <c r="BH186" s="165">
        <f t="shared" si="24"/>
        <v>0</v>
      </c>
      <c r="BI186" s="165">
        <f t="shared" si="25"/>
        <v>0</v>
      </c>
      <c r="BJ186" s="17" t="s">
        <v>80</v>
      </c>
      <c r="BK186" s="166">
        <f t="shared" si="26"/>
        <v>0</v>
      </c>
      <c r="BL186" s="17" t="s">
        <v>87</v>
      </c>
      <c r="BM186" s="164" t="s">
        <v>905</v>
      </c>
    </row>
    <row r="187" spans="1:65" s="2" customFormat="1" ht="21.75" customHeight="1">
      <c r="A187" s="29"/>
      <c r="B187" s="153"/>
      <c r="C187" s="188" t="s">
        <v>333</v>
      </c>
      <c r="D187" s="188" t="s">
        <v>286</v>
      </c>
      <c r="E187" s="189" t="s">
        <v>906</v>
      </c>
      <c r="F187" s="190" t="s">
        <v>907</v>
      </c>
      <c r="G187" s="191" t="s">
        <v>192</v>
      </c>
      <c r="H187" s="192">
        <v>11</v>
      </c>
      <c r="I187" s="192"/>
      <c r="J187" s="192"/>
      <c r="K187" s="193"/>
      <c r="L187" s="194"/>
      <c r="M187" s="195" t="s">
        <v>1</v>
      </c>
      <c r="N187" s="196" t="s">
        <v>35</v>
      </c>
      <c r="O187" s="162">
        <v>0</v>
      </c>
      <c r="P187" s="162">
        <f t="shared" si="18"/>
        <v>0</v>
      </c>
      <c r="Q187" s="162">
        <v>0</v>
      </c>
      <c r="R187" s="162">
        <f t="shared" si="19"/>
        <v>0</v>
      </c>
      <c r="S187" s="162">
        <v>0</v>
      </c>
      <c r="T187" s="163">
        <f t="shared" si="20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4" t="s">
        <v>213</v>
      </c>
      <c r="AT187" s="164" t="s">
        <v>286</v>
      </c>
      <c r="AU187" s="164" t="s">
        <v>80</v>
      </c>
      <c r="AY187" s="17" t="s">
        <v>178</v>
      </c>
      <c r="BE187" s="165">
        <f t="shared" si="21"/>
        <v>0</v>
      </c>
      <c r="BF187" s="165">
        <f t="shared" si="22"/>
        <v>0</v>
      </c>
      <c r="BG187" s="165">
        <f t="shared" si="23"/>
        <v>0</v>
      </c>
      <c r="BH187" s="165">
        <f t="shared" si="24"/>
        <v>0</v>
      </c>
      <c r="BI187" s="165">
        <f t="shared" si="25"/>
        <v>0</v>
      </c>
      <c r="BJ187" s="17" t="s">
        <v>80</v>
      </c>
      <c r="BK187" s="166">
        <f t="shared" si="26"/>
        <v>0</v>
      </c>
      <c r="BL187" s="17" t="s">
        <v>87</v>
      </c>
      <c r="BM187" s="164" t="s">
        <v>908</v>
      </c>
    </row>
    <row r="188" spans="1:65" s="2" customFormat="1" ht="21.75" customHeight="1">
      <c r="A188" s="29"/>
      <c r="B188" s="153"/>
      <c r="C188" s="188" t="s">
        <v>337</v>
      </c>
      <c r="D188" s="188" t="s">
        <v>286</v>
      </c>
      <c r="E188" s="189" t="s">
        <v>909</v>
      </c>
      <c r="F188" s="190" t="s">
        <v>910</v>
      </c>
      <c r="G188" s="191" t="s">
        <v>192</v>
      </c>
      <c r="H188" s="192">
        <v>24</v>
      </c>
      <c r="I188" s="192"/>
      <c r="J188" s="192"/>
      <c r="K188" s="193"/>
      <c r="L188" s="194"/>
      <c r="M188" s="195" t="s">
        <v>1</v>
      </c>
      <c r="N188" s="196" t="s">
        <v>35</v>
      </c>
      <c r="O188" s="162">
        <v>0</v>
      </c>
      <c r="P188" s="162">
        <f t="shared" si="18"/>
        <v>0</v>
      </c>
      <c r="Q188" s="162">
        <v>0</v>
      </c>
      <c r="R188" s="162">
        <f t="shared" si="19"/>
        <v>0</v>
      </c>
      <c r="S188" s="162">
        <v>0</v>
      </c>
      <c r="T188" s="163">
        <f t="shared" si="20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4" t="s">
        <v>213</v>
      </c>
      <c r="AT188" s="164" t="s">
        <v>286</v>
      </c>
      <c r="AU188" s="164" t="s">
        <v>80</v>
      </c>
      <c r="AY188" s="17" t="s">
        <v>178</v>
      </c>
      <c r="BE188" s="165">
        <f t="shared" si="21"/>
        <v>0</v>
      </c>
      <c r="BF188" s="165">
        <f t="shared" si="22"/>
        <v>0</v>
      </c>
      <c r="BG188" s="165">
        <f t="shared" si="23"/>
        <v>0</v>
      </c>
      <c r="BH188" s="165">
        <f t="shared" si="24"/>
        <v>0</v>
      </c>
      <c r="BI188" s="165">
        <f t="shared" si="25"/>
        <v>0</v>
      </c>
      <c r="BJ188" s="17" t="s">
        <v>80</v>
      </c>
      <c r="BK188" s="166">
        <f t="shared" si="26"/>
        <v>0</v>
      </c>
      <c r="BL188" s="17" t="s">
        <v>87</v>
      </c>
      <c r="BM188" s="164" t="s">
        <v>911</v>
      </c>
    </row>
    <row r="189" spans="1:65" s="2" customFormat="1" ht="21.75" customHeight="1">
      <c r="A189" s="29"/>
      <c r="B189" s="153"/>
      <c r="C189" s="188" t="s">
        <v>341</v>
      </c>
      <c r="D189" s="188" t="s">
        <v>286</v>
      </c>
      <c r="E189" s="189" t="s">
        <v>912</v>
      </c>
      <c r="F189" s="190" t="s">
        <v>913</v>
      </c>
      <c r="G189" s="191" t="s">
        <v>192</v>
      </c>
      <c r="H189" s="192">
        <v>5</v>
      </c>
      <c r="I189" s="192"/>
      <c r="J189" s="192"/>
      <c r="K189" s="193"/>
      <c r="L189" s="194"/>
      <c r="M189" s="195" t="s">
        <v>1</v>
      </c>
      <c r="N189" s="196" t="s">
        <v>35</v>
      </c>
      <c r="O189" s="162">
        <v>0</v>
      </c>
      <c r="P189" s="162">
        <f t="shared" si="18"/>
        <v>0</v>
      </c>
      <c r="Q189" s="162">
        <v>0</v>
      </c>
      <c r="R189" s="162">
        <f t="shared" si="19"/>
        <v>0</v>
      </c>
      <c r="S189" s="162">
        <v>0</v>
      </c>
      <c r="T189" s="163">
        <f t="shared" si="20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64" t="s">
        <v>213</v>
      </c>
      <c r="AT189" s="164" t="s">
        <v>286</v>
      </c>
      <c r="AU189" s="164" t="s">
        <v>80</v>
      </c>
      <c r="AY189" s="17" t="s">
        <v>178</v>
      </c>
      <c r="BE189" s="165">
        <f t="shared" si="21"/>
        <v>0</v>
      </c>
      <c r="BF189" s="165">
        <f t="shared" si="22"/>
        <v>0</v>
      </c>
      <c r="BG189" s="165">
        <f t="shared" si="23"/>
        <v>0</v>
      </c>
      <c r="BH189" s="165">
        <f t="shared" si="24"/>
        <v>0</v>
      </c>
      <c r="BI189" s="165">
        <f t="shared" si="25"/>
        <v>0</v>
      </c>
      <c r="BJ189" s="17" t="s">
        <v>80</v>
      </c>
      <c r="BK189" s="166">
        <f t="shared" si="26"/>
        <v>0</v>
      </c>
      <c r="BL189" s="17" t="s">
        <v>87</v>
      </c>
      <c r="BM189" s="164" t="s">
        <v>914</v>
      </c>
    </row>
    <row r="190" spans="1:65" s="2" customFormat="1" ht="21.75" customHeight="1">
      <c r="A190" s="29"/>
      <c r="B190" s="153"/>
      <c r="C190" s="154" t="s">
        <v>346</v>
      </c>
      <c r="D190" s="154" t="s">
        <v>180</v>
      </c>
      <c r="E190" s="155" t="s">
        <v>891</v>
      </c>
      <c r="F190" s="156" t="s">
        <v>892</v>
      </c>
      <c r="G190" s="157" t="s">
        <v>192</v>
      </c>
      <c r="H190" s="158">
        <v>4</v>
      </c>
      <c r="I190" s="158"/>
      <c r="J190" s="158"/>
      <c r="K190" s="159"/>
      <c r="L190" s="30"/>
      <c r="M190" s="160" t="s">
        <v>1</v>
      </c>
      <c r="N190" s="161" t="s">
        <v>35</v>
      </c>
      <c r="O190" s="162">
        <v>0</v>
      </c>
      <c r="P190" s="162">
        <f t="shared" si="18"/>
        <v>0</v>
      </c>
      <c r="Q190" s="162">
        <v>0</v>
      </c>
      <c r="R190" s="162">
        <f t="shared" si="19"/>
        <v>0</v>
      </c>
      <c r="S190" s="162">
        <v>0</v>
      </c>
      <c r="T190" s="163">
        <f t="shared" si="20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64" t="s">
        <v>87</v>
      </c>
      <c r="AT190" s="164" t="s">
        <v>180</v>
      </c>
      <c r="AU190" s="164" t="s">
        <v>80</v>
      </c>
      <c r="AY190" s="17" t="s">
        <v>178</v>
      </c>
      <c r="BE190" s="165">
        <f t="shared" si="21"/>
        <v>0</v>
      </c>
      <c r="BF190" s="165">
        <f t="shared" si="22"/>
        <v>0</v>
      </c>
      <c r="BG190" s="165">
        <f t="shared" si="23"/>
        <v>0</v>
      </c>
      <c r="BH190" s="165">
        <f t="shared" si="24"/>
        <v>0</v>
      </c>
      <c r="BI190" s="165">
        <f t="shared" si="25"/>
        <v>0</v>
      </c>
      <c r="BJ190" s="17" t="s">
        <v>80</v>
      </c>
      <c r="BK190" s="166">
        <f t="shared" si="26"/>
        <v>0</v>
      </c>
      <c r="BL190" s="17" t="s">
        <v>87</v>
      </c>
      <c r="BM190" s="164" t="s">
        <v>915</v>
      </c>
    </row>
    <row r="191" spans="1:65" s="2" customFormat="1" ht="21.75" customHeight="1">
      <c r="A191" s="29"/>
      <c r="B191" s="153"/>
      <c r="C191" s="154" t="s">
        <v>353</v>
      </c>
      <c r="D191" s="154" t="s">
        <v>180</v>
      </c>
      <c r="E191" s="155" t="s">
        <v>894</v>
      </c>
      <c r="F191" s="156" t="s">
        <v>895</v>
      </c>
      <c r="G191" s="157" t="s">
        <v>192</v>
      </c>
      <c r="H191" s="158">
        <v>5</v>
      </c>
      <c r="I191" s="158"/>
      <c r="J191" s="158"/>
      <c r="K191" s="159"/>
      <c r="L191" s="30"/>
      <c r="M191" s="160" t="s">
        <v>1</v>
      </c>
      <c r="N191" s="161" t="s">
        <v>35</v>
      </c>
      <c r="O191" s="162">
        <v>0</v>
      </c>
      <c r="P191" s="162">
        <f t="shared" si="18"/>
        <v>0</v>
      </c>
      <c r="Q191" s="162">
        <v>0</v>
      </c>
      <c r="R191" s="162">
        <f t="shared" si="19"/>
        <v>0</v>
      </c>
      <c r="S191" s="162">
        <v>0</v>
      </c>
      <c r="T191" s="163">
        <f t="shared" si="20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64" t="s">
        <v>87</v>
      </c>
      <c r="AT191" s="164" t="s">
        <v>180</v>
      </c>
      <c r="AU191" s="164" t="s">
        <v>80</v>
      </c>
      <c r="AY191" s="17" t="s">
        <v>178</v>
      </c>
      <c r="BE191" s="165">
        <f t="shared" si="21"/>
        <v>0</v>
      </c>
      <c r="BF191" s="165">
        <f t="shared" si="22"/>
        <v>0</v>
      </c>
      <c r="BG191" s="165">
        <f t="shared" si="23"/>
        <v>0</v>
      </c>
      <c r="BH191" s="165">
        <f t="shared" si="24"/>
        <v>0</v>
      </c>
      <c r="BI191" s="165">
        <f t="shared" si="25"/>
        <v>0</v>
      </c>
      <c r="BJ191" s="17" t="s">
        <v>80</v>
      </c>
      <c r="BK191" s="166">
        <f t="shared" si="26"/>
        <v>0</v>
      </c>
      <c r="BL191" s="17" t="s">
        <v>87</v>
      </c>
      <c r="BM191" s="164" t="s">
        <v>916</v>
      </c>
    </row>
    <row r="192" spans="1:65" s="2" customFormat="1" ht="21.75" customHeight="1">
      <c r="A192" s="29"/>
      <c r="B192" s="153"/>
      <c r="C192" s="154" t="s">
        <v>360</v>
      </c>
      <c r="D192" s="154" t="s">
        <v>180</v>
      </c>
      <c r="E192" s="155" t="s">
        <v>897</v>
      </c>
      <c r="F192" s="156" t="s">
        <v>898</v>
      </c>
      <c r="G192" s="157" t="s">
        <v>192</v>
      </c>
      <c r="H192" s="158">
        <v>4</v>
      </c>
      <c r="I192" s="158"/>
      <c r="J192" s="158"/>
      <c r="K192" s="159"/>
      <c r="L192" s="30"/>
      <c r="M192" s="160" t="s">
        <v>1</v>
      </c>
      <c r="N192" s="161" t="s">
        <v>35</v>
      </c>
      <c r="O192" s="162">
        <v>0</v>
      </c>
      <c r="P192" s="162">
        <f t="shared" si="18"/>
        <v>0</v>
      </c>
      <c r="Q192" s="162">
        <v>0</v>
      </c>
      <c r="R192" s="162">
        <f t="shared" si="19"/>
        <v>0</v>
      </c>
      <c r="S192" s="162">
        <v>0</v>
      </c>
      <c r="T192" s="163">
        <f t="shared" si="20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64" t="s">
        <v>87</v>
      </c>
      <c r="AT192" s="164" t="s">
        <v>180</v>
      </c>
      <c r="AU192" s="164" t="s">
        <v>80</v>
      </c>
      <c r="AY192" s="17" t="s">
        <v>178</v>
      </c>
      <c r="BE192" s="165">
        <f t="shared" si="21"/>
        <v>0</v>
      </c>
      <c r="BF192" s="165">
        <f t="shared" si="22"/>
        <v>0</v>
      </c>
      <c r="BG192" s="165">
        <f t="shared" si="23"/>
        <v>0</v>
      </c>
      <c r="BH192" s="165">
        <f t="shared" si="24"/>
        <v>0</v>
      </c>
      <c r="BI192" s="165">
        <f t="shared" si="25"/>
        <v>0</v>
      </c>
      <c r="BJ192" s="17" t="s">
        <v>80</v>
      </c>
      <c r="BK192" s="166">
        <f t="shared" si="26"/>
        <v>0</v>
      </c>
      <c r="BL192" s="17" t="s">
        <v>87</v>
      </c>
      <c r="BM192" s="164" t="s">
        <v>917</v>
      </c>
    </row>
    <row r="193" spans="1:65" s="2" customFormat="1" ht="21.75" customHeight="1">
      <c r="A193" s="29"/>
      <c r="B193" s="153"/>
      <c r="C193" s="154" t="s">
        <v>365</v>
      </c>
      <c r="D193" s="154" t="s">
        <v>180</v>
      </c>
      <c r="E193" s="155" t="s">
        <v>900</v>
      </c>
      <c r="F193" s="156" t="s">
        <v>901</v>
      </c>
      <c r="G193" s="157" t="s">
        <v>192</v>
      </c>
      <c r="H193" s="158">
        <v>2</v>
      </c>
      <c r="I193" s="158"/>
      <c r="J193" s="158"/>
      <c r="K193" s="159"/>
      <c r="L193" s="30"/>
      <c r="M193" s="160" t="s">
        <v>1</v>
      </c>
      <c r="N193" s="161" t="s">
        <v>35</v>
      </c>
      <c r="O193" s="162">
        <v>0</v>
      </c>
      <c r="P193" s="162">
        <f t="shared" si="18"/>
        <v>0</v>
      </c>
      <c r="Q193" s="162">
        <v>0</v>
      </c>
      <c r="R193" s="162">
        <f t="shared" si="19"/>
        <v>0</v>
      </c>
      <c r="S193" s="162">
        <v>0</v>
      </c>
      <c r="T193" s="163">
        <f t="shared" si="20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64" t="s">
        <v>87</v>
      </c>
      <c r="AT193" s="164" t="s">
        <v>180</v>
      </c>
      <c r="AU193" s="164" t="s">
        <v>80</v>
      </c>
      <c r="AY193" s="17" t="s">
        <v>178</v>
      </c>
      <c r="BE193" s="165">
        <f t="shared" si="21"/>
        <v>0</v>
      </c>
      <c r="BF193" s="165">
        <f t="shared" si="22"/>
        <v>0</v>
      </c>
      <c r="BG193" s="165">
        <f t="shared" si="23"/>
        <v>0</v>
      </c>
      <c r="BH193" s="165">
        <f t="shared" si="24"/>
        <v>0</v>
      </c>
      <c r="BI193" s="165">
        <f t="shared" si="25"/>
        <v>0</v>
      </c>
      <c r="BJ193" s="17" t="s">
        <v>80</v>
      </c>
      <c r="BK193" s="166">
        <f t="shared" si="26"/>
        <v>0</v>
      </c>
      <c r="BL193" s="17" t="s">
        <v>87</v>
      </c>
      <c r="BM193" s="164" t="s">
        <v>918</v>
      </c>
    </row>
    <row r="194" spans="1:65" s="2" customFormat="1" ht="21.75" customHeight="1">
      <c r="A194" s="29"/>
      <c r="B194" s="153"/>
      <c r="C194" s="154" t="s">
        <v>370</v>
      </c>
      <c r="D194" s="154" t="s">
        <v>180</v>
      </c>
      <c r="E194" s="155" t="s">
        <v>903</v>
      </c>
      <c r="F194" s="156" t="s">
        <v>904</v>
      </c>
      <c r="G194" s="157" t="s">
        <v>192</v>
      </c>
      <c r="H194" s="158">
        <v>59</v>
      </c>
      <c r="I194" s="158"/>
      <c r="J194" s="158"/>
      <c r="K194" s="159"/>
      <c r="L194" s="30"/>
      <c r="M194" s="160" t="s">
        <v>1</v>
      </c>
      <c r="N194" s="161" t="s">
        <v>35</v>
      </c>
      <c r="O194" s="162">
        <v>0</v>
      </c>
      <c r="P194" s="162">
        <f t="shared" si="18"/>
        <v>0</v>
      </c>
      <c r="Q194" s="162">
        <v>0</v>
      </c>
      <c r="R194" s="162">
        <f t="shared" si="19"/>
        <v>0</v>
      </c>
      <c r="S194" s="162">
        <v>0</v>
      </c>
      <c r="T194" s="163">
        <f t="shared" si="20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64" t="s">
        <v>87</v>
      </c>
      <c r="AT194" s="164" t="s">
        <v>180</v>
      </c>
      <c r="AU194" s="164" t="s">
        <v>80</v>
      </c>
      <c r="AY194" s="17" t="s">
        <v>178</v>
      </c>
      <c r="BE194" s="165">
        <f t="shared" si="21"/>
        <v>0</v>
      </c>
      <c r="BF194" s="165">
        <f t="shared" si="22"/>
        <v>0</v>
      </c>
      <c r="BG194" s="165">
        <f t="shared" si="23"/>
        <v>0</v>
      </c>
      <c r="BH194" s="165">
        <f t="shared" si="24"/>
        <v>0</v>
      </c>
      <c r="BI194" s="165">
        <f t="shared" si="25"/>
        <v>0</v>
      </c>
      <c r="BJ194" s="17" t="s">
        <v>80</v>
      </c>
      <c r="BK194" s="166">
        <f t="shared" si="26"/>
        <v>0</v>
      </c>
      <c r="BL194" s="17" t="s">
        <v>87</v>
      </c>
      <c r="BM194" s="164" t="s">
        <v>919</v>
      </c>
    </row>
    <row r="195" spans="1:65" s="2" customFormat="1" ht="21.75" customHeight="1">
      <c r="A195" s="29"/>
      <c r="B195" s="153"/>
      <c r="C195" s="154" t="s">
        <v>374</v>
      </c>
      <c r="D195" s="154" t="s">
        <v>180</v>
      </c>
      <c r="E195" s="155" t="s">
        <v>906</v>
      </c>
      <c r="F195" s="156" t="s">
        <v>907</v>
      </c>
      <c r="G195" s="157" t="s">
        <v>192</v>
      </c>
      <c r="H195" s="158">
        <v>11</v>
      </c>
      <c r="I195" s="158"/>
      <c r="J195" s="158"/>
      <c r="K195" s="159"/>
      <c r="L195" s="30"/>
      <c r="M195" s="160" t="s">
        <v>1</v>
      </c>
      <c r="N195" s="161" t="s">
        <v>35</v>
      </c>
      <c r="O195" s="162">
        <v>0</v>
      </c>
      <c r="P195" s="162">
        <f t="shared" si="18"/>
        <v>0</v>
      </c>
      <c r="Q195" s="162">
        <v>0</v>
      </c>
      <c r="R195" s="162">
        <f t="shared" si="19"/>
        <v>0</v>
      </c>
      <c r="S195" s="162">
        <v>0</v>
      </c>
      <c r="T195" s="163">
        <f t="shared" si="20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64" t="s">
        <v>87</v>
      </c>
      <c r="AT195" s="164" t="s">
        <v>180</v>
      </c>
      <c r="AU195" s="164" t="s">
        <v>80</v>
      </c>
      <c r="AY195" s="17" t="s">
        <v>178</v>
      </c>
      <c r="BE195" s="165">
        <f t="shared" si="21"/>
        <v>0</v>
      </c>
      <c r="BF195" s="165">
        <f t="shared" si="22"/>
        <v>0</v>
      </c>
      <c r="BG195" s="165">
        <f t="shared" si="23"/>
        <v>0</v>
      </c>
      <c r="BH195" s="165">
        <f t="shared" si="24"/>
        <v>0</v>
      </c>
      <c r="BI195" s="165">
        <f t="shared" si="25"/>
        <v>0</v>
      </c>
      <c r="BJ195" s="17" t="s">
        <v>80</v>
      </c>
      <c r="BK195" s="166">
        <f t="shared" si="26"/>
        <v>0</v>
      </c>
      <c r="BL195" s="17" t="s">
        <v>87</v>
      </c>
      <c r="BM195" s="164" t="s">
        <v>920</v>
      </c>
    </row>
    <row r="196" spans="1:65" s="2" customFormat="1" ht="21.75" customHeight="1">
      <c r="A196" s="29"/>
      <c r="B196" s="153"/>
      <c r="C196" s="154" t="s">
        <v>379</v>
      </c>
      <c r="D196" s="154" t="s">
        <v>180</v>
      </c>
      <c r="E196" s="155" t="s">
        <v>909</v>
      </c>
      <c r="F196" s="156" t="s">
        <v>910</v>
      </c>
      <c r="G196" s="157" t="s">
        <v>192</v>
      </c>
      <c r="H196" s="158">
        <v>24</v>
      </c>
      <c r="I196" s="158"/>
      <c r="J196" s="158"/>
      <c r="K196" s="159"/>
      <c r="L196" s="30"/>
      <c r="M196" s="160" t="s">
        <v>1</v>
      </c>
      <c r="N196" s="161" t="s">
        <v>35</v>
      </c>
      <c r="O196" s="162">
        <v>0</v>
      </c>
      <c r="P196" s="162">
        <f t="shared" si="18"/>
        <v>0</v>
      </c>
      <c r="Q196" s="162">
        <v>0</v>
      </c>
      <c r="R196" s="162">
        <f t="shared" si="19"/>
        <v>0</v>
      </c>
      <c r="S196" s="162">
        <v>0</v>
      </c>
      <c r="T196" s="163">
        <f t="shared" si="20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64" t="s">
        <v>87</v>
      </c>
      <c r="AT196" s="164" t="s">
        <v>180</v>
      </c>
      <c r="AU196" s="164" t="s">
        <v>80</v>
      </c>
      <c r="AY196" s="17" t="s">
        <v>178</v>
      </c>
      <c r="BE196" s="165">
        <f t="shared" si="21"/>
        <v>0</v>
      </c>
      <c r="BF196" s="165">
        <f t="shared" si="22"/>
        <v>0</v>
      </c>
      <c r="BG196" s="165">
        <f t="shared" si="23"/>
        <v>0</v>
      </c>
      <c r="BH196" s="165">
        <f t="shared" si="24"/>
        <v>0</v>
      </c>
      <c r="BI196" s="165">
        <f t="shared" si="25"/>
        <v>0</v>
      </c>
      <c r="BJ196" s="17" t="s">
        <v>80</v>
      </c>
      <c r="BK196" s="166">
        <f t="shared" si="26"/>
        <v>0</v>
      </c>
      <c r="BL196" s="17" t="s">
        <v>87</v>
      </c>
      <c r="BM196" s="164" t="s">
        <v>921</v>
      </c>
    </row>
    <row r="197" spans="1:65" s="2" customFormat="1" ht="21.75" customHeight="1">
      <c r="A197" s="29"/>
      <c r="B197" s="153"/>
      <c r="C197" s="154" t="s">
        <v>384</v>
      </c>
      <c r="D197" s="154" t="s">
        <v>180</v>
      </c>
      <c r="E197" s="155" t="s">
        <v>912</v>
      </c>
      <c r="F197" s="156" t="s">
        <v>913</v>
      </c>
      <c r="G197" s="157" t="s">
        <v>192</v>
      </c>
      <c r="H197" s="158">
        <v>5</v>
      </c>
      <c r="I197" s="158"/>
      <c r="J197" s="158"/>
      <c r="K197" s="159"/>
      <c r="L197" s="30"/>
      <c r="M197" s="160" t="s">
        <v>1</v>
      </c>
      <c r="N197" s="161" t="s">
        <v>35</v>
      </c>
      <c r="O197" s="162">
        <v>0</v>
      </c>
      <c r="P197" s="162">
        <f t="shared" si="18"/>
        <v>0</v>
      </c>
      <c r="Q197" s="162">
        <v>0</v>
      </c>
      <c r="R197" s="162">
        <f t="shared" si="19"/>
        <v>0</v>
      </c>
      <c r="S197" s="162">
        <v>0</v>
      </c>
      <c r="T197" s="163">
        <f t="shared" si="20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64" t="s">
        <v>87</v>
      </c>
      <c r="AT197" s="164" t="s">
        <v>180</v>
      </c>
      <c r="AU197" s="164" t="s">
        <v>80</v>
      </c>
      <c r="AY197" s="17" t="s">
        <v>178</v>
      </c>
      <c r="BE197" s="165">
        <f t="shared" si="21"/>
        <v>0</v>
      </c>
      <c r="BF197" s="165">
        <f t="shared" si="22"/>
        <v>0</v>
      </c>
      <c r="BG197" s="165">
        <f t="shared" si="23"/>
        <v>0</v>
      </c>
      <c r="BH197" s="165">
        <f t="shared" si="24"/>
        <v>0</v>
      </c>
      <c r="BI197" s="165">
        <f t="shared" si="25"/>
        <v>0</v>
      </c>
      <c r="BJ197" s="17" t="s">
        <v>80</v>
      </c>
      <c r="BK197" s="166">
        <f t="shared" si="26"/>
        <v>0</v>
      </c>
      <c r="BL197" s="17" t="s">
        <v>87</v>
      </c>
      <c r="BM197" s="164" t="s">
        <v>922</v>
      </c>
    </row>
    <row r="198" spans="1:65" s="2" customFormat="1" ht="16.5" customHeight="1">
      <c r="A198" s="29"/>
      <c r="B198" s="153"/>
      <c r="C198" s="154" t="s">
        <v>392</v>
      </c>
      <c r="D198" s="154" t="s">
        <v>180</v>
      </c>
      <c r="E198" s="155" t="s">
        <v>923</v>
      </c>
      <c r="F198" s="156" t="s">
        <v>924</v>
      </c>
      <c r="G198" s="157" t="s">
        <v>192</v>
      </c>
      <c r="H198" s="158">
        <v>55</v>
      </c>
      <c r="I198" s="158"/>
      <c r="J198" s="158"/>
      <c r="K198" s="159"/>
      <c r="L198" s="30"/>
      <c r="M198" s="160" t="s">
        <v>1</v>
      </c>
      <c r="N198" s="161" t="s">
        <v>35</v>
      </c>
      <c r="O198" s="162">
        <v>0</v>
      </c>
      <c r="P198" s="162">
        <f t="shared" si="18"/>
        <v>0</v>
      </c>
      <c r="Q198" s="162">
        <v>0</v>
      </c>
      <c r="R198" s="162">
        <f t="shared" si="19"/>
        <v>0</v>
      </c>
      <c r="S198" s="162">
        <v>0</v>
      </c>
      <c r="T198" s="163">
        <f t="shared" si="20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64" t="s">
        <v>87</v>
      </c>
      <c r="AT198" s="164" t="s">
        <v>180</v>
      </c>
      <c r="AU198" s="164" t="s">
        <v>80</v>
      </c>
      <c r="AY198" s="17" t="s">
        <v>178</v>
      </c>
      <c r="BE198" s="165">
        <f t="shared" si="21"/>
        <v>0</v>
      </c>
      <c r="BF198" s="165">
        <f t="shared" si="22"/>
        <v>0</v>
      </c>
      <c r="BG198" s="165">
        <f t="shared" si="23"/>
        <v>0</v>
      </c>
      <c r="BH198" s="165">
        <f t="shared" si="24"/>
        <v>0</v>
      </c>
      <c r="BI198" s="165">
        <f t="shared" si="25"/>
        <v>0</v>
      </c>
      <c r="BJ198" s="17" t="s">
        <v>80</v>
      </c>
      <c r="BK198" s="166">
        <f t="shared" si="26"/>
        <v>0</v>
      </c>
      <c r="BL198" s="17" t="s">
        <v>87</v>
      </c>
      <c r="BM198" s="164" t="s">
        <v>925</v>
      </c>
    </row>
    <row r="199" spans="1:65" s="12" customFormat="1" ht="22.9" customHeight="1">
      <c r="B199" s="141"/>
      <c r="D199" s="142" t="s">
        <v>68</v>
      </c>
      <c r="E199" s="151" t="s">
        <v>926</v>
      </c>
      <c r="F199" s="151" t="s">
        <v>927</v>
      </c>
      <c r="J199" s="152"/>
      <c r="L199" s="141"/>
      <c r="M199" s="145"/>
      <c r="N199" s="146"/>
      <c r="O199" s="146"/>
      <c r="P199" s="147">
        <f>SUM(P200:P205)</f>
        <v>0</v>
      </c>
      <c r="Q199" s="146"/>
      <c r="R199" s="147">
        <f>SUM(R200:R205)</f>
        <v>0</v>
      </c>
      <c r="S199" s="146"/>
      <c r="T199" s="148">
        <f>SUM(T200:T205)</f>
        <v>0</v>
      </c>
      <c r="AR199" s="142" t="s">
        <v>73</v>
      </c>
      <c r="AT199" s="149" t="s">
        <v>68</v>
      </c>
      <c r="AU199" s="149" t="s">
        <v>73</v>
      </c>
      <c r="AY199" s="142" t="s">
        <v>178</v>
      </c>
      <c r="BK199" s="150">
        <f>SUM(BK200:BK205)</f>
        <v>0</v>
      </c>
    </row>
    <row r="200" spans="1:65" s="2" customFormat="1" ht="21.75" customHeight="1">
      <c r="A200" s="29"/>
      <c r="B200" s="153"/>
      <c r="C200" s="188" t="s">
        <v>397</v>
      </c>
      <c r="D200" s="188" t="s">
        <v>286</v>
      </c>
      <c r="E200" s="189" t="s">
        <v>928</v>
      </c>
      <c r="F200" s="190" t="s">
        <v>929</v>
      </c>
      <c r="G200" s="191" t="s">
        <v>192</v>
      </c>
      <c r="H200" s="192">
        <v>4</v>
      </c>
      <c r="I200" s="192"/>
      <c r="J200" s="192"/>
      <c r="K200" s="193"/>
      <c r="L200" s="194"/>
      <c r="M200" s="195" t="s">
        <v>1</v>
      </c>
      <c r="N200" s="196" t="s">
        <v>35</v>
      </c>
      <c r="O200" s="162">
        <v>0</v>
      </c>
      <c r="P200" s="162">
        <f t="shared" ref="P200:P205" si="27">O200*H200</f>
        <v>0</v>
      </c>
      <c r="Q200" s="162">
        <v>0</v>
      </c>
      <c r="R200" s="162">
        <f t="shared" ref="R200:R205" si="28">Q200*H200</f>
        <v>0</v>
      </c>
      <c r="S200" s="162">
        <v>0</v>
      </c>
      <c r="T200" s="163">
        <f t="shared" ref="T200:T205" si="29">S200*H200</f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64" t="s">
        <v>213</v>
      </c>
      <c r="AT200" s="164" t="s">
        <v>286</v>
      </c>
      <c r="AU200" s="164" t="s">
        <v>80</v>
      </c>
      <c r="AY200" s="17" t="s">
        <v>178</v>
      </c>
      <c r="BE200" s="165">
        <f t="shared" ref="BE200:BE205" si="30">IF(N200="základná",J200,0)</f>
        <v>0</v>
      </c>
      <c r="BF200" s="165">
        <f t="shared" ref="BF200:BF205" si="31">IF(N200="znížená",J200,0)</f>
        <v>0</v>
      </c>
      <c r="BG200" s="165">
        <f t="shared" ref="BG200:BG205" si="32">IF(N200="zákl. prenesená",J200,0)</f>
        <v>0</v>
      </c>
      <c r="BH200" s="165">
        <f t="shared" ref="BH200:BH205" si="33">IF(N200="zníž. prenesená",J200,0)</f>
        <v>0</v>
      </c>
      <c r="BI200" s="165">
        <f t="shared" ref="BI200:BI205" si="34">IF(N200="nulová",J200,0)</f>
        <v>0</v>
      </c>
      <c r="BJ200" s="17" t="s">
        <v>80</v>
      </c>
      <c r="BK200" s="166">
        <f t="shared" ref="BK200:BK205" si="35">ROUND(I200*H200,3)</f>
        <v>0</v>
      </c>
      <c r="BL200" s="17" t="s">
        <v>87</v>
      </c>
      <c r="BM200" s="164" t="s">
        <v>930</v>
      </c>
    </row>
    <row r="201" spans="1:65" s="2" customFormat="1" ht="21.75" customHeight="1">
      <c r="A201" s="29"/>
      <c r="B201" s="153"/>
      <c r="C201" s="188" t="s">
        <v>401</v>
      </c>
      <c r="D201" s="188" t="s">
        <v>286</v>
      </c>
      <c r="E201" s="189" t="s">
        <v>931</v>
      </c>
      <c r="F201" s="190" t="s">
        <v>932</v>
      </c>
      <c r="G201" s="191" t="s">
        <v>192</v>
      </c>
      <c r="H201" s="192">
        <v>13</v>
      </c>
      <c r="I201" s="192"/>
      <c r="J201" s="192"/>
      <c r="K201" s="193"/>
      <c r="L201" s="194"/>
      <c r="M201" s="195" t="s">
        <v>1</v>
      </c>
      <c r="N201" s="196" t="s">
        <v>35</v>
      </c>
      <c r="O201" s="162">
        <v>0</v>
      </c>
      <c r="P201" s="162">
        <f t="shared" si="27"/>
        <v>0</v>
      </c>
      <c r="Q201" s="162">
        <v>0</v>
      </c>
      <c r="R201" s="162">
        <f t="shared" si="28"/>
        <v>0</v>
      </c>
      <c r="S201" s="162">
        <v>0</v>
      </c>
      <c r="T201" s="163">
        <f t="shared" si="29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64" t="s">
        <v>213</v>
      </c>
      <c r="AT201" s="164" t="s">
        <v>286</v>
      </c>
      <c r="AU201" s="164" t="s">
        <v>80</v>
      </c>
      <c r="AY201" s="17" t="s">
        <v>178</v>
      </c>
      <c r="BE201" s="165">
        <f t="shared" si="30"/>
        <v>0</v>
      </c>
      <c r="BF201" s="165">
        <f t="shared" si="31"/>
        <v>0</v>
      </c>
      <c r="BG201" s="165">
        <f t="shared" si="32"/>
        <v>0</v>
      </c>
      <c r="BH201" s="165">
        <f t="shared" si="33"/>
        <v>0</v>
      </c>
      <c r="BI201" s="165">
        <f t="shared" si="34"/>
        <v>0</v>
      </c>
      <c r="BJ201" s="17" t="s">
        <v>80</v>
      </c>
      <c r="BK201" s="166">
        <f t="shared" si="35"/>
        <v>0</v>
      </c>
      <c r="BL201" s="17" t="s">
        <v>87</v>
      </c>
      <c r="BM201" s="164" t="s">
        <v>933</v>
      </c>
    </row>
    <row r="202" spans="1:65" s="2" customFormat="1" ht="21.75" customHeight="1">
      <c r="A202" s="29"/>
      <c r="B202" s="153"/>
      <c r="C202" s="188" t="s">
        <v>406</v>
      </c>
      <c r="D202" s="188" t="s">
        <v>286</v>
      </c>
      <c r="E202" s="189" t="s">
        <v>934</v>
      </c>
      <c r="F202" s="190" t="s">
        <v>935</v>
      </c>
      <c r="G202" s="191" t="s">
        <v>192</v>
      </c>
      <c r="H202" s="192">
        <v>8</v>
      </c>
      <c r="I202" s="192"/>
      <c r="J202" s="192"/>
      <c r="K202" s="193"/>
      <c r="L202" s="194"/>
      <c r="M202" s="195" t="s">
        <v>1</v>
      </c>
      <c r="N202" s="196" t="s">
        <v>35</v>
      </c>
      <c r="O202" s="162">
        <v>0</v>
      </c>
      <c r="P202" s="162">
        <f t="shared" si="27"/>
        <v>0</v>
      </c>
      <c r="Q202" s="162">
        <v>0</v>
      </c>
      <c r="R202" s="162">
        <f t="shared" si="28"/>
        <v>0</v>
      </c>
      <c r="S202" s="162">
        <v>0</v>
      </c>
      <c r="T202" s="163">
        <f t="shared" si="29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64" t="s">
        <v>213</v>
      </c>
      <c r="AT202" s="164" t="s">
        <v>286</v>
      </c>
      <c r="AU202" s="164" t="s">
        <v>80</v>
      </c>
      <c r="AY202" s="17" t="s">
        <v>178</v>
      </c>
      <c r="BE202" s="165">
        <f t="shared" si="30"/>
        <v>0</v>
      </c>
      <c r="BF202" s="165">
        <f t="shared" si="31"/>
        <v>0</v>
      </c>
      <c r="BG202" s="165">
        <f t="shared" si="32"/>
        <v>0</v>
      </c>
      <c r="BH202" s="165">
        <f t="shared" si="33"/>
        <v>0</v>
      </c>
      <c r="BI202" s="165">
        <f t="shared" si="34"/>
        <v>0</v>
      </c>
      <c r="BJ202" s="17" t="s">
        <v>80</v>
      </c>
      <c r="BK202" s="166">
        <f t="shared" si="35"/>
        <v>0</v>
      </c>
      <c r="BL202" s="17" t="s">
        <v>87</v>
      </c>
      <c r="BM202" s="164" t="s">
        <v>936</v>
      </c>
    </row>
    <row r="203" spans="1:65" s="2" customFormat="1" ht="21.75" customHeight="1">
      <c r="A203" s="29"/>
      <c r="B203" s="153"/>
      <c r="C203" s="154" t="s">
        <v>411</v>
      </c>
      <c r="D203" s="154" t="s">
        <v>180</v>
      </c>
      <c r="E203" s="155" t="s">
        <v>928</v>
      </c>
      <c r="F203" s="156" t="s">
        <v>929</v>
      </c>
      <c r="G203" s="157" t="s">
        <v>192</v>
      </c>
      <c r="H203" s="158">
        <v>4</v>
      </c>
      <c r="I203" s="158"/>
      <c r="J203" s="158"/>
      <c r="K203" s="159"/>
      <c r="L203" s="30"/>
      <c r="M203" s="160" t="s">
        <v>1</v>
      </c>
      <c r="N203" s="161" t="s">
        <v>35</v>
      </c>
      <c r="O203" s="162">
        <v>0</v>
      </c>
      <c r="P203" s="162">
        <f t="shared" si="27"/>
        <v>0</v>
      </c>
      <c r="Q203" s="162">
        <v>0</v>
      </c>
      <c r="R203" s="162">
        <f t="shared" si="28"/>
        <v>0</v>
      </c>
      <c r="S203" s="162">
        <v>0</v>
      </c>
      <c r="T203" s="163">
        <f t="shared" si="29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64" t="s">
        <v>87</v>
      </c>
      <c r="AT203" s="164" t="s">
        <v>180</v>
      </c>
      <c r="AU203" s="164" t="s">
        <v>80</v>
      </c>
      <c r="AY203" s="17" t="s">
        <v>178</v>
      </c>
      <c r="BE203" s="165">
        <f t="shared" si="30"/>
        <v>0</v>
      </c>
      <c r="BF203" s="165">
        <f t="shared" si="31"/>
        <v>0</v>
      </c>
      <c r="BG203" s="165">
        <f t="shared" si="32"/>
        <v>0</v>
      </c>
      <c r="BH203" s="165">
        <f t="shared" si="33"/>
        <v>0</v>
      </c>
      <c r="BI203" s="165">
        <f t="shared" si="34"/>
        <v>0</v>
      </c>
      <c r="BJ203" s="17" t="s">
        <v>80</v>
      </c>
      <c r="BK203" s="166">
        <f t="shared" si="35"/>
        <v>0</v>
      </c>
      <c r="BL203" s="17" t="s">
        <v>87</v>
      </c>
      <c r="BM203" s="164" t="s">
        <v>937</v>
      </c>
    </row>
    <row r="204" spans="1:65" s="2" customFormat="1" ht="21.75" customHeight="1">
      <c r="A204" s="29"/>
      <c r="B204" s="153"/>
      <c r="C204" s="154" t="s">
        <v>416</v>
      </c>
      <c r="D204" s="154" t="s">
        <v>180</v>
      </c>
      <c r="E204" s="155" t="s">
        <v>931</v>
      </c>
      <c r="F204" s="156" t="s">
        <v>932</v>
      </c>
      <c r="G204" s="157" t="s">
        <v>192</v>
      </c>
      <c r="H204" s="158">
        <v>13</v>
      </c>
      <c r="I204" s="158"/>
      <c r="J204" s="158"/>
      <c r="K204" s="159"/>
      <c r="L204" s="30"/>
      <c r="M204" s="160" t="s">
        <v>1</v>
      </c>
      <c r="N204" s="161" t="s">
        <v>35</v>
      </c>
      <c r="O204" s="162">
        <v>0</v>
      </c>
      <c r="P204" s="162">
        <f t="shared" si="27"/>
        <v>0</v>
      </c>
      <c r="Q204" s="162">
        <v>0</v>
      </c>
      <c r="R204" s="162">
        <f t="shared" si="28"/>
        <v>0</v>
      </c>
      <c r="S204" s="162">
        <v>0</v>
      </c>
      <c r="T204" s="163">
        <f t="shared" si="29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64" t="s">
        <v>87</v>
      </c>
      <c r="AT204" s="164" t="s">
        <v>180</v>
      </c>
      <c r="AU204" s="164" t="s">
        <v>80</v>
      </c>
      <c r="AY204" s="17" t="s">
        <v>178</v>
      </c>
      <c r="BE204" s="165">
        <f t="shared" si="30"/>
        <v>0</v>
      </c>
      <c r="BF204" s="165">
        <f t="shared" si="31"/>
        <v>0</v>
      </c>
      <c r="BG204" s="165">
        <f t="shared" si="32"/>
        <v>0</v>
      </c>
      <c r="BH204" s="165">
        <f t="shared" si="33"/>
        <v>0</v>
      </c>
      <c r="BI204" s="165">
        <f t="shared" si="34"/>
        <v>0</v>
      </c>
      <c r="BJ204" s="17" t="s">
        <v>80</v>
      </c>
      <c r="BK204" s="166">
        <f t="shared" si="35"/>
        <v>0</v>
      </c>
      <c r="BL204" s="17" t="s">
        <v>87</v>
      </c>
      <c r="BM204" s="164" t="s">
        <v>938</v>
      </c>
    </row>
    <row r="205" spans="1:65" s="2" customFormat="1" ht="21.75" customHeight="1">
      <c r="A205" s="29"/>
      <c r="B205" s="153"/>
      <c r="C205" s="154" t="s">
        <v>421</v>
      </c>
      <c r="D205" s="154" t="s">
        <v>180</v>
      </c>
      <c r="E205" s="155" t="s">
        <v>934</v>
      </c>
      <c r="F205" s="156" t="s">
        <v>935</v>
      </c>
      <c r="G205" s="157" t="s">
        <v>192</v>
      </c>
      <c r="H205" s="158">
        <v>8</v>
      </c>
      <c r="I205" s="158"/>
      <c r="J205" s="158"/>
      <c r="K205" s="159"/>
      <c r="L205" s="30"/>
      <c r="M205" s="160" t="s">
        <v>1</v>
      </c>
      <c r="N205" s="161" t="s">
        <v>35</v>
      </c>
      <c r="O205" s="162">
        <v>0</v>
      </c>
      <c r="P205" s="162">
        <f t="shared" si="27"/>
        <v>0</v>
      </c>
      <c r="Q205" s="162">
        <v>0</v>
      </c>
      <c r="R205" s="162">
        <f t="shared" si="28"/>
        <v>0</v>
      </c>
      <c r="S205" s="162">
        <v>0</v>
      </c>
      <c r="T205" s="163">
        <f t="shared" si="29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64" t="s">
        <v>87</v>
      </c>
      <c r="AT205" s="164" t="s">
        <v>180</v>
      </c>
      <c r="AU205" s="164" t="s">
        <v>80</v>
      </c>
      <c r="AY205" s="17" t="s">
        <v>178</v>
      </c>
      <c r="BE205" s="165">
        <f t="shared" si="30"/>
        <v>0</v>
      </c>
      <c r="BF205" s="165">
        <f t="shared" si="31"/>
        <v>0</v>
      </c>
      <c r="BG205" s="165">
        <f t="shared" si="32"/>
        <v>0</v>
      </c>
      <c r="BH205" s="165">
        <f t="shared" si="33"/>
        <v>0</v>
      </c>
      <c r="BI205" s="165">
        <f t="shared" si="34"/>
        <v>0</v>
      </c>
      <c r="BJ205" s="17" t="s">
        <v>80</v>
      </c>
      <c r="BK205" s="166">
        <f t="shared" si="35"/>
        <v>0</v>
      </c>
      <c r="BL205" s="17" t="s">
        <v>87</v>
      </c>
      <c r="BM205" s="164" t="s">
        <v>939</v>
      </c>
    </row>
    <row r="206" spans="1:65" s="12" customFormat="1" ht="22.9" customHeight="1">
      <c r="B206" s="141"/>
      <c r="D206" s="142" t="s">
        <v>68</v>
      </c>
      <c r="E206" s="151" t="s">
        <v>940</v>
      </c>
      <c r="F206" s="151" t="s">
        <v>941</v>
      </c>
      <c r="J206" s="152"/>
      <c r="L206" s="141"/>
      <c r="M206" s="145"/>
      <c r="N206" s="146"/>
      <c r="O206" s="146"/>
      <c r="P206" s="147">
        <f>SUM(P207:P208)</f>
        <v>0</v>
      </c>
      <c r="Q206" s="146"/>
      <c r="R206" s="147">
        <f>SUM(R207:R208)</f>
        <v>0</v>
      </c>
      <c r="S206" s="146"/>
      <c r="T206" s="148">
        <f>SUM(T207:T208)</f>
        <v>0</v>
      </c>
      <c r="AR206" s="142" t="s">
        <v>73</v>
      </c>
      <c r="AT206" s="149" t="s">
        <v>68</v>
      </c>
      <c r="AU206" s="149" t="s">
        <v>73</v>
      </c>
      <c r="AY206" s="142" t="s">
        <v>178</v>
      </c>
      <c r="BK206" s="150">
        <f>SUM(BK207:BK208)</f>
        <v>0</v>
      </c>
    </row>
    <row r="207" spans="1:65" s="2" customFormat="1" ht="21.75" customHeight="1">
      <c r="A207" s="29"/>
      <c r="B207" s="153"/>
      <c r="C207" s="154" t="s">
        <v>426</v>
      </c>
      <c r="D207" s="154" t="s">
        <v>180</v>
      </c>
      <c r="E207" s="155" t="s">
        <v>942</v>
      </c>
      <c r="F207" s="156" t="s">
        <v>943</v>
      </c>
      <c r="G207" s="157" t="s">
        <v>192</v>
      </c>
      <c r="H207" s="158">
        <v>50</v>
      </c>
      <c r="I207" s="158"/>
      <c r="J207" s="158"/>
      <c r="K207" s="159"/>
      <c r="L207" s="30"/>
      <c r="M207" s="160" t="s">
        <v>1</v>
      </c>
      <c r="N207" s="161" t="s">
        <v>35</v>
      </c>
      <c r="O207" s="162">
        <v>0</v>
      </c>
      <c r="P207" s="162">
        <f>O207*H207</f>
        <v>0</v>
      </c>
      <c r="Q207" s="162">
        <v>0</v>
      </c>
      <c r="R207" s="162">
        <f>Q207*H207</f>
        <v>0</v>
      </c>
      <c r="S207" s="162">
        <v>0</v>
      </c>
      <c r="T207" s="163">
        <f>S207*H207</f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64" t="s">
        <v>87</v>
      </c>
      <c r="AT207" s="164" t="s">
        <v>180</v>
      </c>
      <c r="AU207" s="164" t="s">
        <v>80</v>
      </c>
      <c r="AY207" s="17" t="s">
        <v>178</v>
      </c>
      <c r="BE207" s="165">
        <f>IF(N207="základná",J207,0)</f>
        <v>0</v>
      </c>
      <c r="BF207" s="165">
        <f>IF(N207="znížená",J207,0)</f>
        <v>0</v>
      </c>
      <c r="BG207" s="165">
        <f>IF(N207="zákl. prenesená",J207,0)</f>
        <v>0</v>
      </c>
      <c r="BH207" s="165">
        <f>IF(N207="zníž. prenesená",J207,0)</f>
        <v>0</v>
      </c>
      <c r="BI207" s="165">
        <f>IF(N207="nulová",J207,0)</f>
        <v>0</v>
      </c>
      <c r="BJ207" s="17" t="s">
        <v>80</v>
      </c>
      <c r="BK207" s="166">
        <f>ROUND(I207*H207,3)</f>
        <v>0</v>
      </c>
      <c r="BL207" s="17" t="s">
        <v>87</v>
      </c>
      <c r="BM207" s="164" t="s">
        <v>944</v>
      </c>
    </row>
    <row r="208" spans="1:65" s="2" customFormat="1" ht="21.75" customHeight="1">
      <c r="A208" s="29"/>
      <c r="B208" s="153"/>
      <c r="C208" s="154" t="s">
        <v>431</v>
      </c>
      <c r="D208" s="154" t="s">
        <v>180</v>
      </c>
      <c r="E208" s="155" t="s">
        <v>945</v>
      </c>
      <c r="F208" s="156" t="s">
        <v>946</v>
      </c>
      <c r="G208" s="157" t="s">
        <v>192</v>
      </c>
      <c r="H208" s="158">
        <v>10</v>
      </c>
      <c r="I208" s="158"/>
      <c r="J208" s="158"/>
      <c r="K208" s="159"/>
      <c r="L208" s="30"/>
      <c r="M208" s="160" t="s">
        <v>1</v>
      </c>
      <c r="N208" s="161" t="s">
        <v>35</v>
      </c>
      <c r="O208" s="162">
        <v>0</v>
      </c>
      <c r="P208" s="162">
        <f>O208*H208</f>
        <v>0</v>
      </c>
      <c r="Q208" s="162">
        <v>0</v>
      </c>
      <c r="R208" s="162">
        <f>Q208*H208</f>
        <v>0</v>
      </c>
      <c r="S208" s="162">
        <v>0</v>
      </c>
      <c r="T208" s="163">
        <f>S208*H208</f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64" t="s">
        <v>87</v>
      </c>
      <c r="AT208" s="164" t="s">
        <v>180</v>
      </c>
      <c r="AU208" s="164" t="s">
        <v>80</v>
      </c>
      <c r="AY208" s="17" t="s">
        <v>178</v>
      </c>
      <c r="BE208" s="165">
        <f>IF(N208="základná",J208,0)</f>
        <v>0</v>
      </c>
      <c r="BF208" s="165">
        <f>IF(N208="znížená",J208,0)</f>
        <v>0</v>
      </c>
      <c r="BG208" s="165">
        <f>IF(N208="zákl. prenesená",J208,0)</f>
        <v>0</v>
      </c>
      <c r="BH208" s="165">
        <f>IF(N208="zníž. prenesená",J208,0)</f>
        <v>0</v>
      </c>
      <c r="BI208" s="165">
        <f>IF(N208="nulová",J208,0)</f>
        <v>0</v>
      </c>
      <c r="BJ208" s="17" t="s">
        <v>80</v>
      </c>
      <c r="BK208" s="166">
        <f>ROUND(I208*H208,3)</f>
        <v>0</v>
      </c>
      <c r="BL208" s="17" t="s">
        <v>87</v>
      </c>
      <c r="BM208" s="164" t="s">
        <v>947</v>
      </c>
    </row>
    <row r="209" spans="1:65" s="12" customFormat="1" ht="22.9" customHeight="1">
      <c r="B209" s="141"/>
      <c r="D209" s="142" t="s">
        <v>68</v>
      </c>
      <c r="E209" s="151" t="s">
        <v>948</v>
      </c>
      <c r="F209" s="151" t="s">
        <v>949</v>
      </c>
      <c r="J209" s="152"/>
      <c r="L209" s="141"/>
      <c r="M209" s="145"/>
      <c r="N209" s="146"/>
      <c r="O209" s="146"/>
      <c r="P209" s="147">
        <f>SUM(P210:P213)</f>
        <v>0</v>
      </c>
      <c r="Q209" s="146"/>
      <c r="R209" s="147">
        <f>SUM(R210:R213)</f>
        <v>0</v>
      </c>
      <c r="S209" s="146"/>
      <c r="T209" s="148">
        <f>SUM(T210:T213)</f>
        <v>0</v>
      </c>
      <c r="AR209" s="142" t="s">
        <v>73</v>
      </c>
      <c r="AT209" s="149" t="s">
        <v>68</v>
      </c>
      <c r="AU209" s="149" t="s">
        <v>73</v>
      </c>
      <c r="AY209" s="142" t="s">
        <v>178</v>
      </c>
      <c r="BK209" s="150">
        <f>SUM(BK210:BK213)</f>
        <v>0</v>
      </c>
    </row>
    <row r="210" spans="1:65" s="2" customFormat="1" ht="16.5" customHeight="1">
      <c r="A210" s="29"/>
      <c r="B210" s="153"/>
      <c r="C210" s="188" t="s">
        <v>436</v>
      </c>
      <c r="D210" s="188" t="s">
        <v>286</v>
      </c>
      <c r="E210" s="189" t="s">
        <v>950</v>
      </c>
      <c r="F210" s="190" t="s">
        <v>951</v>
      </c>
      <c r="G210" s="191" t="s">
        <v>192</v>
      </c>
      <c r="H210" s="192">
        <v>1</v>
      </c>
      <c r="I210" s="192"/>
      <c r="J210" s="192"/>
      <c r="K210" s="193"/>
      <c r="L210" s="194"/>
      <c r="M210" s="195" t="s">
        <v>1</v>
      </c>
      <c r="N210" s="196" t="s">
        <v>35</v>
      </c>
      <c r="O210" s="162">
        <v>0</v>
      </c>
      <c r="P210" s="162">
        <f>O210*H210</f>
        <v>0</v>
      </c>
      <c r="Q210" s="162">
        <v>0</v>
      </c>
      <c r="R210" s="162">
        <f>Q210*H210</f>
        <v>0</v>
      </c>
      <c r="S210" s="162">
        <v>0</v>
      </c>
      <c r="T210" s="163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64" t="s">
        <v>213</v>
      </c>
      <c r="AT210" s="164" t="s">
        <v>286</v>
      </c>
      <c r="AU210" s="164" t="s">
        <v>80</v>
      </c>
      <c r="AY210" s="17" t="s">
        <v>178</v>
      </c>
      <c r="BE210" s="165">
        <f>IF(N210="základná",J210,0)</f>
        <v>0</v>
      </c>
      <c r="BF210" s="165">
        <f>IF(N210="znížená",J210,0)</f>
        <v>0</v>
      </c>
      <c r="BG210" s="165">
        <f>IF(N210="zákl. prenesená",J210,0)</f>
        <v>0</v>
      </c>
      <c r="BH210" s="165">
        <f>IF(N210="zníž. prenesená",J210,0)</f>
        <v>0</v>
      </c>
      <c r="BI210" s="165">
        <f>IF(N210="nulová",J210,0)</f>
        <v>0</v>
      </c>
      <c r="BJ210" s="17" t="s">
        <v>80</v>
      </c>
      <c r="BK210" s="166">
        <f>ROUND(I210*H210,3)</f>
        <v>0</v>
      </c>
      <c r="BL210" s="17" t="s">
        <v>87</v>
      </c>
      <c r="BM210" s="164" t="s">
        <v>952</v>
      </c>
    </row>
    <row r="211" spans="1:65" s="2" customFormat="1" ht="16.5" customHeight="1">
      <c r="A211" s="29"/>
      <c r="B211" s="153"/>
      <c r="C211" s="188" t="s">
        <v>440</v>
      </c>
      <c r="D211" s="188" t="s">
        <v>286</v>
      </c>
      <c r="E211" s="189" t="s">
        <v>953</v>
      </c>
      <c r="F211" s="190" t="s">
        <v>954</v>
      </c>
      <c r="G211" s="191" t="s">
        <v>192</v>
      </c>
      <c r="H211" s="192">
        <v>30</v>
      </c>
      <c r="I211" s="192"/>
      <c r="J211" s="192"/>
      <c r="K211" s="193"/>
      <c r="L211" s="194"/>
      <c r="M211" s="195" t="s">
        <v>1</v>
      </c>
      <c r="N211" s="196" t="s">
        <v>35</v>
      </c>
      <c r="O211" s="162">
        <v>0</v>
      </c>
      <c r="P211" s="162">
        <f>O211*H211</f>
        <v>0</v>
      </c>
      <c r="Q211" s="162">
        <v>0</v>
      </c>
      <c r="R211" s="162">
        <f>Q211*H211</f>
        <v>0</v>
      </c>
      <c r="S211" s="162">
        <v>0</v>
      </c>
      <c r="T211" s="163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64" t="s">
        <v>213</v>
      </c>
      <c r="AT211" s="164" t="s">
        <v>286</v>
      </c>
      <c r="AU211" s="164" t="s">
        <v>80</v>
      </c>
      <c r="AY211" s="17" t="s">
        <v>178</v>
      </c>
      <c r="BE211" s="165">
        <f>IF(N211="základná",J211,0)</f>
        <v>0</v>
      </c>
      <c r="BF211" s="165">
        <f>IF(N211="znížená",J211,0)</f>
        <v>0</v>
      </c>
      <c r="BG211" s="165">
        <f>IF(N211="zákl. prenesená",J211,0)</f>
        <v>0</v>
      </c>
      <c r="BH211" s="165">
        <f>IF(N211="zníž. prenesená",J211,0)</f>
        <v>0</v>
      </c>
      <c r="BI211" s="165">
        <f>IF(N211="nulová",J211,0)</f>
        <v>0</v>
      </c>
      <c r="BJ211" s="17" t="s">
        <v>80</v>
      </c>
      <c r="BK211" s="166">
        <f>ROUND(I211*H211,3)</f>
        <v>0</v>
      </c>
      <c r="BL211" s="17" t="s">
        <v>87</v>
      </c>
      <c r="BM211" s="164" t="s">
        <v>955</v>
      </c>
    </row>
    <row r="212" spans="1:65" s="2" customFormat="1" ht="16.5" customHeight="1">
      <c r="A212" s="29"/>
      <c r="B212" s="153"/>
      <c r="C212" s="154" t="s">
        <v>444</v>
      </c>
      <c r="D212" s="154" t="s">
        <v>180</v>
      </c>
      <c r="E212" s="155" t="s">
        <v>950</v>
      </c>
      <c r="F212" s="156" t="s">
        <v>956</v>
      </c>
      <c r="G212" s="157" t="s">
        <v>192</v>
      </c>
      <c r="H212" s="158">
        <v>1</v>
      </c>
      <c r="I212" s="158"/>
      <c r="J212" s="158"/>
      <c r="K212" s="159"/>
      <c r="L212" s="30"/>
      <c r="M212" s="160" t="s">
        <v>1</v>
      </c>
      <c r="N212" s="161" t="s">
        <v>35</v>
      </c>
      <c r="O212" s="162">
        <v>0</v>
      </c>
      <c r="P212" s="162">
        <f>O212*H212</f>
        <v>0</v>
      </c>
      <c r="Q212" s="162">
        <v>0</v>
      </c>
      <c r="R212" s="162">
        <f>Q212*H212</f>
        <v>0</v>
      </c>
      <c r="S212" s="162">
        <v>0</v>
      </c>
      <c r="T212" s="163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64" t="s">
        <v>87</v>
      </c>
      <c r="AT212" s="164" t="s">
        <v>180</v>
      </c>
      <c r="AU212" s="164" t="s">
        <v>80</v>
      </c>
      <c r="AY212" s="17" t="s">
        <v>178</v>
      </c>
      <c r="BE212" s="165">
        <f>IF(N212="základná",J212,0)</f>
        <v>0</v>
      </c>
      <c r="BF212" s="165">
        <f>IF(N212="znížená",J212,0)</f>
        <v>0</v>
      </c>
      <c r="BG212" s="165">
        <f>IF(N212="zákl. prenesená",J212,0)</f>
        <v>0</v>
      </c>
      <c r="BH212" s="165">
        <f>IF(N212="zníž. prenesená",J212,0)</f>
        <v>0</v>
      </c>
      <c r="BI212" s="165">
        <f>IF(N212="nulová",J212,0)</f>
        <v>0</v>
      </c>
      <c r="BJ212" s="17" t="s">
        <v>80</v>
      </c>
      <c r="BK212" s="166">
        <f>ROUND(I212*H212,3)</f>
        <v>0</v>
      </c>
      <c r="BL212" s="17" t="s">
        <v>87</v>
      </c>
      <c r="BM212" s="164" t="s">
        <v>957</v>
      </c>
    </row>
    <row r="213" spans="1:65" s="2" customFormat="1" ht="16.5" customHeight="1">
      <c r="A213" s="29"/>
      <c r="B213" s="153"/>
      <c r="C213" s="154" t="s">
        <v>449</v>
      </c>
      <c r="D213" s="154" t="s">
        <v>180</v>
      </c>
      <c r="E213" s="155" t="s">
        <v>953</v>
      </c>
      <c r="F213" s="156" t="s">
        <v>954</v>
      </c>
      <c r="G213" s="157" t="s">
        <v>192</v>
      </c>
      <c r="H213" s="158">
        <v>30</v>
      </c>
      <c r="I213" s="158"/>
      <c r="J213" s="158"/>
      <c r="K213" s="159"/>
      <c r="L213" s="30"/>
      <c r="M213" s="160" t="s">
        <v>1</v>
      </c>
      <c r="N213" s="161" t="s">
        <v>35</v>
      </c>
      <c r="O213" s="162">
        <v>0</v>
      </c>
      <c r="P213" s="162">
        <f>O213*H213</f>
        <v>0</v>
      </c>
      <c r="Q213" s="162">
        <v>0</v>
      </c>
      <c r="R213" s="162">
        <f>Q213*H213</f>
        <v>0</v>
      </c>
      <c r="S213" s="162">
        <v>0</v>
      </c>
      <c r="T213" s="163">
        <f>S213*H213</f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64" t="s">
        <v>87</v>
      </c>
      <c r="AT213" s="164" t="s">
        <v>180</v>
      </c>
      <c r="AU213" s="164" t="s">
        <v>80</v>
      </c>
      <c r="AY213" s="17" t="s">
        <v>178</v>
      </c>
      <c r="BE213" s="165">
        <f>IF(N213="základná",J213,0)</f>
        <v>0</v>
      </c>
      <c r="BF213" s="165">
        <f>IF(N213="znížená",J213,0)</f>
        <v>0</v>
      </c>
      <c r="BG213" s="165">
        <f>IF(N213="zákl. prenesená",J213,0)</f>
        <v>0</v>
      </c>
      <c r="BH213" s="165">
        <f>IF(N213="zníž. prenesená",J213,0)</f>
        <v>0</v>
      </c>
      <c r="BI213" s="165">
        <f>IF(N213="nulová",J213,0)</f>
        <v>0</v>
      </c>
      <c r="BJ213" s="17" t="s">
        <v>80</v>
      </c>
      <c r="BK213" s="166">
        <f>ROUND(I213*H213,3)</f>
        <v>0</v>
      </c>
      <c r="BL213" s="17" t="s">
        <v>87</v>
      </c>
      <c r="BM213" s="164" t="s">
        <v>958</v>
      </c>
    </row>
    <row r="214" spans="1:65" s="12" customFormat="1" ht="22.9" customHeight="1">
      <c r="B214" s="141"/>
      <c r="D214" s="142" t="s">
        <v>68</v>
      </c>
      <c r="E214" s="151" t="s">
        <v>959</v>
      </c>
      <c r="F214" s="151" t="s">
        <v>960</v>
      </c>
      <c r="J214" s="152"/>
      <c r="L214" s="141"/>
      <c r="M214" s="145"/>
      <c r="N214" s="146"/>
      <c r="O214" s="146"/>
      <c r="P214" s="147">
        <f>SUM(P215:P226)</f>
        <v>0</v>
      </c>
      <c r="Q214" s="146"/>
      <c r="R214" s="147">
        <f>SUM(R215:R226)</f>
        <v>0</v>
      </c>
      <c r="S214" s="146"/>
      <c r="T214" s="148">
        <f>SUM(T215:T226)</f>
        <v>0</v>
      </c>
      <c r="AR214" s="142" t="s">
        <v>73</v>
      </c>
      <c r="AT214" s="149" t="s">
        <v>68</v>
      </c>
      <c r="AU214" s="149" t="s">
        <v>73</v>
      </c>
      <c r="AY214" s="142" t="s">
        <v>178</v>
      </c>
      <c r="BK214" s="150">
        <f>SUM(BK215:BK226)</f>
        <v>0</v>
      </c>
    </row>
    <row r="215" spans="1:65" s="2" customFormat="1" ht="21.75" customHeight="1">
      <c r="A215" s="29"/>
      <c r="B215" s="153"/>
      <c r="C215" s="188" t="s">
        <v>453</v>
      </c>
      <c r="D215" s="188" t="s">
        <v>286</v>
      </c>
      <c r="E215" s="189" t="s">
        <v>961</v>
      </c>
      <c r="F215" s="225" t="s">
        <v>1783</v>
      </c>
      <c r="G215" s="191" t="s">
        <v>216</v>
      </c>
      <c r="H215" s="192">
        <v>10</v>
      </c>
      <c r="I215" s="192"/>
      <c r="J215" s="192"/>
      <c r="K215" s="193"/>
      <c r="L215" s="194"/>
      <c r="M215" s="195" t="s">
        <v>1</v>
      </c>
      <c r="N215" s="196" t="s">
        <v>35</v>
      </c>
      <c r="O215" s="162">
        <v>0</v>
      </c>
      <c r="P215" s="162">
        <f t="shared" ref="P215:P226" si="36">O215*H215</f>
        <v>0</v>
      </c>
      <c r="Q215" s="162">
        <v>0</v>
      </c>
      <c r="R215" s="162">
        <f t="shared" ref="R215:R226" si="37">Q215*H215</f>
        <v>0</v>
      </c>
      <c r="S215" s="162">
        <v>0</v>
      </c>
      <c r="T215" s="163">
        <f t="shared" ref="T215:T226" si="38">S215*H215</f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64" t="s">
        <v>213</v>
      </c>
      <c r="AT215" s="164" t="s">
        <v>286</v>
      </c>
      <c r="AU215" s="164" t="s">
        <v>80</v>
      </c>
      <c r="AY215" s="17" t="s">
        <v>178</v>
      </c>
      <c r="BE215" s="165">
        <f t="shared" ref="BE215:BE226" si="39">IF(N215="základná",J215,0)</f>
        <v>0</v>
      </c>
      <c r="BF215" s="165">
        <f t="shared" ref="BF215:BF226" si="40">IF(N215="znížená",J215,0)</f>
        <v>0</v>
      </c>
      <c r="BG215" s="165">
        <f t="shared" ref="BG215:BG226" si="41">IF(N215="zákl. prenesená",J215,0)</f>
        <v>0</v>
      </c>
      <c r="BH215" s="165">
        <f t="shared" ref="BH215:BH226" si="42">IF(N215="zníž. prenesená",J215,0)</f>
        <v>0</v>
      </c>
      <c r="BI215" s="165">
        <f t="shared" ref="BI215:BI226" si="43">IF(N215="nulová",J215,0)</f>
        <v>0</v>
      </c>
      <c r="BJ215" s="17" t="s">
        <v>80</v>
      </c>
      <c r="BK215" s="166">
        <f t="shared" ref="BK215:BK226" si="44">ROUND(I215*H215,3)</f>
        <v>0</v>
      </c>
      <c r="BL215" s="17" t="s">
        <v>87</v>
      </c>
      <c r="BM215" s="164" t="s">
        <v>962</v>
      </c>
    </row>
    <row r="216" spans="1:65" s="2" customFormat="1" ht="16.5" customHeight="1">
      <c r="A216" s="29"/>
      <c r="B216" s="153"/>
      <c r="C216" s="188" t="s">
        <v>458</v>
      </c>
      <c r="D216" s="188" t="s">
        <v>286</v>
      </c>
      <c r="E216" s="189" t="s">
        <v>963</v>
      </c>
      <c r="F216" s="225" t="s">
        <v>1781</v>
      </c>
      <c r="G216" s="191" t="s">
        <v>216</v>
      </c>
      <c r="H216" s="192">
        <v>75</v>
      </c>
      <c r="I216" s="192"/>
      <c r="J216" s="192"/>
      <c r="K216" s="193"/>
      <c r="L216" s="194"/>
      <c r="M216" s="195" t="s">
        <v>1</v>
      </c>
      <c r="N216" s="196" t="s">
        <v>35</v>
      </c>
      <c r="O216" s="162">
        <v>0</v>
      </c>
      <c r="P216" s="162">
        <f t="shared" si="36"/>
        <v>0</v>
      </c>
      <c r="Q216" s="162">
        <v>0</v>
      </c>
      <c r="R216" s="162">
        <f t="shared" si="37"/>
        <v>0</v>
      </c>
      <c r="S216" s="162">
        <v>0</v>
      </c>
      <c r="T216" s="163">
        <f t="shared" si="38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64" t="s">
        <v>213</v>
      </c>
      <c r="AT216" s="164" t="s">
        <v>286</v>
      </c>
      <c r="AU216" s="164" t="s">
        <v>80</v>
      </c>
      <c r="AY216" s="17" t="s">
        <v>178</v>
      </c>
      <c r="BE216" s="165">
        <f t="shared" si="39"/>
        <v>0</v>
      </c>
      <c r="BF216" s="165">
        <f t="shared" si="40"/>
        <v>0</v>
      </c>
      <c r="BG216" s="165">
        <f t="shared" si="41"/>
        <v>0</v>
      </c>
      <c r="BH216" s="165">
        <f t="shared" si="42"/>
        <v>0</v>
      </c>
      <c r="BI216" s="165">
        <f t="shared" si="43"/>
        <v>0</v>
      </c>
      <c r="BJ216" s="17" t="s">
        <v>80</v>
      </c>
      <c r="BK216" s="166">
        <f t="shared" si="44"/>
        <v>0</v>
      </c>
      <c r="BL216" s="17" t="s">
        <v>87</v>
      </c>
      <c r="BM216" s="164" t="s">
        <v>964</v>
      </c>
    </row>
    <row r="217" spans="1:65" s="2" customFormat="1" ht="16.5" customHeight="1">
      <c r="A217" s="29"/>
      <c r="B217" s="153"/>
      <c r="C217" s="188" t="s">
        <v>462</v>
      </c>
      <c r="D217" s="188" t="s">
        <v>286</v>
      </c>
      <c r="E217" s="189" t="s">
        <v>965</v>
      </c>
      <c r="F217" s="225" t="s">
        <v>966</v>
      </c>
      <c r="G217" s="191" t="s">
        <v>192</v>
      </c>
      <c r="H217" s="192">
        <v>20</v>
      </c>
      <c r="I217" s="192"/>
      <c r="J217" s="192"/>
      <c r="K217" s="193"/>
      <c r="L217" s="194"/>
      <c r="M217" s="195" t="s">
        <v>1</v>
      </c>
      <c r="N217" s="196" t="s">
        <v>35</v>
      </c>
      <c r="O217" s="162">
        <v>0</v>
      </c>
      <c r="P217" s="162">
        <f t="shared" si="36"/>
        <v>0</v>
      </c>
      <c r="Q217" s="162">
        <v>0</v>
      </c>
      <c r="R217" s="162">
        <f t="shared" si="37"/>
        <v>0</v>
      </c>
      <c r="S217" s="162">
        <v>0</v>
      </c>
      <c r="T217" s="163">
        <f t="shared" si="38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64" t="s">
        <v>213</v>
      </c>
      <c r="AT217" s="164" t="s">
        <v>286</v>
      </c>
      <c r="AU217" s="164" t="s">
        <v>80</v>
      </c>
      <c r="AY217" s="17" t="s">
        <v>178</v>
      </c>
      <c r="BE217" s="165">
        <f t="shared" si="39"/>
        <v>0</v>
      </c>
      <c r="BF217" s="165">
        <f t="shared" si="40"/>
        <v>0</v>
      </c>
      <c r="BG217" s="165">
        <f t="shared" si="41"/>
        <v>0</v>
      </c>
      <c r="BH217" s="165">
        <f t="shared" si="42"/>
        <v>0</v>
      </c>
      <c r="BI217" s="165">
        <f t="shared" si="43"/>
        <v>0</v>
      </c>
      <c r="BJ217" s="17" t="s">
        <v>80</v>
      </c>
      <c r="BK217" s="166">
        <f t="shared" si="44"/>
        <v>0</v>
      </c>
      <c r="BL217" s="17" t="s">
        <v>87</v>
      </c>
      <c r="BM217" s="164" t="s">
        <v>967</v>
      </c>
    </row>
    <row r="218" spans="1:65" s="2" customFormat="1" ht="16.5" customHeight="1">
      <c r="A218" s="29"/>
      <c r="B218" s="153"/>
      <c r="C218" s="188" t="s">
        <v>468</v>
      </c>
      <c r="D218" s="188" t="s">
        <v>286</v>
      </c>
      <c r="E218" s="189" t="s">
        <v>968</v>
      </c>
      <c r="F218" s="225" t="s">
        <v>1782</v>
      </c>
      <c r="G218" s="191" t="s">
        <v>192</v>
      </c>
      <c r="H218" s="192">
        <v>150</v>
      </c>
      <c r="I218" s="192"/>
      <c r="J218" s="192"/>
      <c r="K218" s="193"/>
      <c r="L218" s="194"/>
      <c r="M218" s="195" t="s">
        <v>1</v>
      </c>
      <c r="N218" s="196" t="s">
        <v>35</v>
      </c>
      <c r="O218" s="162">
        <v>0</v>
      </c>
      <c r="P218" s="162">
        <f t="shared" si="36"/>
        <v>0</v>
      </c>
      <c r="Q218" s="162">
        <v>0</v>
      </c>
      <c r="R218" s="162">
        <f t="shared" si="37"/>
        <v>0</v>
      </c>
      <c r="S218" s="162">
        <v>0</v>
      </c>
      <c r="T218" s="163">
        <f t="shared" si="38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64" t="s">
        <v>213</v>
      </c>
      <c r="AT218" s="164" t="s">
        <v>286</v>
      </c>
      <c r="AU218" s="164" t="s">
        <v>80</v>
      </c>
      <c r="AY218" s="17" t="s">
        <v>178</v>
      </c>
      <c r="BE218" s="165">
        <f t="shared" si="39"/>
        <v>0</v>
      </c>
      <c r="BF218" s="165">
        <f t="shared" si="40"/>
        <v>0</v>
      </c>
      <c r="BG218" s="165">
        <f t="shared" si="41"/>
        <v>0</v>
      </c>
      <c r="BH218" s="165">
        <f t="shared" si="42"/>
        <v>0</v>
      </c>
      <c r="BI218" s="165">
        <f t="shared" si="43"/>
        <v>0</v>
      </c>
      <c r="BJ218" s="17" t="s">
        <v>80</v>
      </c>
      <c r="BK218" s="166">
        <f t="shared" si="44"/>
        <v>0</v>
      </c>
      <c r="BL218" s="17" t="s">
        <v>87</v>
      </c>
      <c r="BM218" s="164" t="s">
        <v>969</v>
      </c>
    </row>
    <row r="219" spans="1:65" s="2" customFormat="1" ht="16.5" customHeight="1">
      <c r="A219" s="29"/>
      <c r="B219" s="153"/>
      <c r="C219" s="188" t="s">
        <v>476</v>
      </c>
      <c r="D219" s="188" t="s">
        <v>286</v>
      </c>
      <c r="E219" s="189" t="s">
        <v>970</v>
      </c>
      <c r="F219" s="225" t="s">
        <v>971</v>
      </c>
      <c r="G219" s="191" t="s">
        <v>192</v>
      </c>
      <c r="H219" s="192">
        <v>300</v>
      </c>
      <c r="I219" s="192"/>
      <c r="J219" s="192"/>
      <c r="K219" s="193"/>
      <c r="L219" s="194"/>
      <c r="M219" s="195" t="s">
        <v>1</v>
      </c>
      <c r="N219" s="196" t="s">
        <v>35</v>
      </c>
      <c r="O219" s="162">
        <v>0</v>
      </c>
      <c r="P219" s="162">
        <f t="shared" si="36"/>
        <v>0</v>
      </c>
      <c r="Q219" s="162">
        <v>0</v>
      </c>
      <c r="R219" s="162">
        <f t="shared" si="37"/>
        <v>0</v>
      </c>
      <c r="S219" s="162">
        <v>0</v>
      </c>
      <c r="T219" s="163">
        <f t="shared" si="38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64" t="s">
        <v>213</v>
      </c>
      <c r="AT219" s="164" t="s">
        <v>286</v>
      </c>
      <c r="AU219" s="164" t="s">
        <v>80</v>
      </c>
      <c r="AY219" s="17" t="s">
        <v>178</v>
      </c>
      <c r="BE219" s="165">
        <f t="shared" si="39"/>
        <v>0</v>
      </c>
      <c r="BF219" s="165">
        <f t="shared" si="40"/>
        <v>0</v>
      </c>
      <c r="BG219" s="165">
        <f t="shared" si="41"/>
        <v>0</v>
      </c>
      <c r="BH219" s="165">
        <f t="shared" si="42"/>
        <v>0</v>
      </c>
      <c r="BI219" s="165">
        <f t="shared" si="43"/>
        <v>0</v>
      </c>
      <c r="BJ219" s="17" t="s">
        <v>80</v>
      </c>
      <c r="BK219" s="166">
        <f t="shared" si="44"/>
        <v>0</v>
      </c>
      <c r="BL219" s="17" t="s">
        <v>87</v>
      </c>
      <c r="BM219" s="164" t="s">
        <v>972</v>
      </c>
    </row>
    <row r="220" spans="1:65" s="2" customFormat="1" ht="16.5" customHeight="1">
      <c r="A220" s="29"/>
      <c r="B220" s="153"/>
      <c r="C220" s="188" t="s">
        <v>481</v>
      </c>
      <c r="D220" s="188" t="s">
        <v>286</v>
      </c>
      <c r="E220" s="189" t="s">
        <v>973</v>
      </c>
      <c r="F220" s="225" t="s">
        <v>974</v>
      </c>
      <c r="G220" s="191" t="s">
        <v>192</v>
      </c>
      <c r="H220" s="192">
        <v>150</v>
      </c>
      <c r="I220" s="192"/>
      <c r="J220" s="192"/>
      <c r="K220" s="193"/>
      <c r="L220" s="194"/>
      <c r="M220" s="195" t="s">
        <v>1</v>
      </c>
      <c r="N220" s="196" t="s">
        <v>35</v>
      </c>
      <c r="O220" s="162">
        <v>0</v>
      </c>
      <c r="P220" s="162">
        <f t="shared" si="36"/>
        <v>0</v>
      </c>
      <c r="Q220" s="162">
        <v>0</v>
      </c>
      <c r="R220" s="162">
        <f t="shared" si="37"/>
        <v>0</v>
      </c>
      <c r="S220" s="162">
        <v>0</v>
      </c>
      <c r="T220" s="163">
        <f t="shared" si="38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64" t="s">
        <v>213</v>
      </c>
      <c r="AT220" s="164" t="s">
        <v>286</v>
      </c>
      <c r="AU220" s="164" t="s">
        <v>80</v>
      </c>
      <c r="AY220" s="17" t="s">
        <v>178</v>
      </c>
      <c r="BE220" s="165">
        <f t="shared" si="39"/>
        <v>0</v>
      </c>
      <c r="BF220" s="165">
        <f t="shared" si="40"/>
        <v>0</v>
      </c>
      <c r="BG220" s="165">
        <f t="shared" si="41"/>
        <v>0</v>
      </c>
      <c r="BH220" s="165">
        <f t="shared" si="42"/>
        <v>0</v>
      </c>
      <c r="BI220" s="165">
        <f t="shared" si="43"/>
        <v>0</v>
      </c>
      <c r="BJ220" s="17" t="s">
        <v>80</v>
      </c>
      <c r="BK220" s="166">
        <f t="shared" si="44"/>
        <v>0</v>
      </c>
      <c r="BL220" s="17" t="s">
        <v>87</v>
      </c>
      <c r="BM220" s="164" t="s">
        <v>975</v>
      </c>
    </row>
    <row r="221" spans="1:65" s="2" customFormat="1" ht="21.75" customHeight="1">
      <c r="A221" s="29"/>
      <c r="B221" s="153"/>
      <c r="C221" s="154" t="s">
        <v>488</v>
      </c>
      <c r="D221" s="154" t="s">
        <v>180</v>
      </c>
      <c r="E221" s="155" t="s">
        <v>961</v>
      </c>
      <c r="F221" s="226" t="s">
        <v>1783</v>
      </c>
      <c r="G221" s="157" t="s">
        <v>216</v>
      </c>
      <c r="H221" s="158">
        <v>10</v>
      </c>
      <c r="I221" s="158"/>
      <c r="J221" s="158"/>
      <c r="K221" s="159"/>
      <c r="L221" s="30"/>
      <c r="M221" s="160" t="s">
        <v>1</v>
      </c>
      <c r="N221" s="161" t="s">
        <v>35</v>
      </c>
      <c r="O221" s="162">
        <v>0</v>
      </c>
      <c r="P221" s="162">
        <f t="shared" si="36"/>
        <v>0</v>
      </c>
      <c r="Q221" s="162">
        <v>0</v>
      </c>
      <c r="R221" s="162">
        <f t="shared" si="37"/>
        <v>0</v>
      </c>
      <c r="S221" s="162">
        <v>0</v>
      </c>
      <c r="T221" s="163">
        <f t="shared" si="38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64" t="s">
        <v>87</v>
      </c>
      <c r="AT221" s="164" t="s">
        <v>180</v>
      </c>
      <c r="AU221" s="164" t="s">
        <v>80</v>
      </c>
      <c r="AY221" s="17" t="s">
        <v>178</v>
      </c>
      <c r="BE221" s="165">
        <f t="shared" si="39"/>
        <v>0</v>
      </c>
      <c r="BF221" s="165">
        <f t="shared" si="40"/>
        <v>0</v>
      </c>
      <c r="BG221" s="165">
        <f t="shared" si="41"/>
        <v>0</v>
      </c>
      <c r="BH221" s="165">
        <f t="shared" si="42"/>
        <v>0</v>
      </c>
      <c r="BI221" s="165">
        <f t="shared" si="43"/>
        <v>0</v>
      </c>
      <c r="BJ221" s="17" t="s">
        <v>80</v>
      </c>
      <c r="BK221" s="166">
        <f t="shared" si="44"/>
        <v>0</v>
      </c>
      <c r="BL221" s="17" t="s">
        <v>87</v>
      </c>
      <c r="BM221" s="164" t="s">
        <v>976</v>
      </c>
    </row>
    <row r="222" spans="1:65" s="2" customFormat="1" ht="16.5" customHeight="1">
      <c r="A222" s="29"/>
      <c r="B222" s="153"/>
      <c r="C222" s="154" t="s">
        <v>492</v>
      </c>
      <c r="D222" s="154" t="s">
        <v>180</v>
      </c>
      <c r="E222" s="155" t="s">
        <v>963</v>
      </c>
      <c r="F222" s="226" t="s">
        <v>1781</v>
      </c>
      <c r="G222" s="157" t="s">
        <v>216</v>
      </c>
      <c r="H222" s="158">
        <v>75</v>
      </c>
      <c r="I222" s="158"/>
      <c r="J222" s="158"/>
      <c r="K222" s="159"/>
      <c r="L222" s="30"/>
      <c r="M222" s="160" t="s">
        <v>1</v>
      </c>
      <c r="N222" s="161" t="s">
        <v>35</v>
      </c>
      <c r="O222" s="162">
        <v>0</v>
      </c>
      <c r="P222" s="162">
        <f t="shared" si="36"/>
        <v>0</v>
      </c>
      <c r="Q222" s="162">
        <v>0</v>
      </c>
      <c r="R222" s="162">
        <f t="shared" si="37"/>
        <v>0</v>
      </c>
      <c r="S222" s="162">
        <v>0</v>
      </c>
      <c r="T222" s="163">
        <f t="shared" si="38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64" t="s">
        <v>87</v>
      </c>
      <c r="AT222" s="164" t="s">
        <v>180</v>
      </c>
      <c r="AU222" s="164" t="s">
        <v>80</v>
      </c>
      <c r="AY222" s="17" t="s">
        <v>178</v>
      </c>
      <c r="BE222" s="165">
        <f t="shared" si="39"/>
        <v>0</v>
      </c>
      <c r="BF222" s="165">
        <f t="shared" si="40"/>
        <v>0</v>
      </c>
      <c r="BG222" s="165">
        <f t="shared" si="41"/>
        <v>0</v>
      </c>
      <c r="BH222" s="165">
        <f t="shared" si="42"/>
        <v>0</v>
      </c>
      <c r="BI222" s="165">
        <f t="shared" si="43"/>
        <v>0</v>
      </c>
      <c r="BJ222" s="17" t="s">
        <v>80</v>
      </c>
      <c r="BK222" s="166">
        <f t="shared" si="44"/>
        <v>0</v>
      </c>
      <c r="BL222" s="17" t="s">
        <v>87</v>
      </c>
      <c r="BM222" s="164" t="s">
        <v>977</v>
      </c>
    </row>
    <row r="223" spans="1:65" s="2" customFormat="1" ht="16.5" customHeight="1">
      <c r="A223" s="29"/>
      <c r="B223" s="153"/>
      <c r="C223" s="154" t="s">
        <v>496</v>
      </c>
      <c r="D223" s="154" t="s">
        <v>180</v>
      </c>
      <c r="E223" s="155" t="s">
        <v>965</v>
      </c>
      <c r="F223" s="226" t="s">
        <v>966</v>
      </c>
      <c r="G223" s="157" t="s">
        <v>192</v>
      </c>
      <c r="H223" s="158">
        <v>20</v>
      </c>
      <c r="I223" s="158"/>
      <c r="J223" s="158"/>
      <c r="K223" s="159"/>
      <c r="L223" s="30"/>
      <c r="M223" s="160" t="s">
        <v>1</v>
      </c>
      <c r="N223" s="161" t="s">
        <v>35</v>
      </c>
      <c r="O223" s="162">
        <v>0</v>
      </c>
      <c r="P223" s="162">
        <f t="shared" si="36"/>
        <v>0</v>
      </c>
      <c r="Q223" s="162">
        <v>0</v>
      </c>
      <c r="R223" s="162">
        <f t="shared" si="37"/>
        <v>0</v>
      </c>
      <c r="S223" s="162">
        <v>0</v>
      </c>
      <c r="T223" s="163">
        <f t="shared" si="38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64" t="s">
        <v>87</v>
      </c>
      <c r="AT223" s="164" t="s">
        <v>180</v>
      </c>
      <c r="AU223" s="164" t="s">
        <v>80</v>
      </c>
      <c r="AY223" s="17" t="s">
        <v>178</v>
      </c>
      <c r="BE223" s="165">
        <f t="shared" si="39"/>
        <v>0</v>
      </c>
      <c r="BF223" s="165">
        <f t="shared" si="40"/>
        <v>0</v>
      </c>
      <c r="BG223" s="165">
        <f t="shared" si="41"/>
        <v>0</v>
      </c>
      <c r="BH223" s="165">
        <f t="shared" si="42"/>
        <v>0</v>
      </c>
      <c r="BI223" s="165">
        <f t="shared" si="43"/>
        <v>0</v>
      </c>
      <c r="BJ223" s="17" t="s">
        <v>80</v>
      </c>
      <c r="BK223" s="166">
        <f t="shared" si="44"/>
        <v>0</v>
      </c>
      <c r="BL223" s="17" t="s">
        <v>87</v>
      </c>
      <c r="BM223" s="164" t="s">
        <v>978</v>
      </c>
    </row>
    <row r="224" spans="1:65" s="2" customFormat="1" ht="16.5" customHeight="1">
      <c r="A224" s="29"/>
      <c r="B224" s="153"/>
      <c r="C224" s="154" t="s">
        <v>501</v>
      </c>
      <c r="D224" s="154" t="s">
        <v>180</v>
      </c>
      <c r="E224" s="155" t="s">
        <v>968</v>
      </c>
      <c r="F224" s="226" t="s">
        <v>1782</v>
      </c>
      <c r="G224" s="157" t="s">
        <v>192</v>
      </c>
      <c r="H224" s="158">
        <v>150</v>
      </c>
      <c r="I224" s="158"/>
      <c r="J224" s="158"/>
      <c r="K224" s="159"/>
      <c r="L224" s="30"/>
      <c r="M224" s="160" t="s">
        <v>1</v>
      </c>
      <c r="N224" s="161" t="s">
        <v>35</v>
      </c>
      <c r="O224" s="162">
        <v>0</v>
      </c>
      <c r="P224" s="162">
        <f t="shared" si="36"/>
        <v>0</v>
      </c>
      <c r="Q224" s="162">
        <v>0</v>
      </c>
      <c r="R224" s="162">
        <f t="shared" si="37"/>
        <v>0</v>
      </c>
      <c r="S224" s="162">
        <v>0</v>
      </c>
      <c r="T224" s="163">
        <f t="shared" si="38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64" t="s">
        <v>87</v>
      </c>
      <c r="AT224" s="164" t="s">
        <v>180</v>
      </c>
      <c r="AU224" s="164" t="s">
        <v>80</v>
      </c>
      <c r="AY224" s="17" t="s">
        <v>178</v>
      </c>
      <c r="BE224" s="165">
        <f t="shared" si="39"/>
        <v>0</v>
      </c>
      <c r="BF224" s="165">
        <f t="shared" si="40"/>
        <v>0</v>
      </c>
      <c r="BG224" s="165">
        <f t="shared" si="41"/>
        <v>0</v>
      </c>
      <c r="BH224" s="165">
        <f t="shared" si="42"/>
        <v>0</v>
      </c>
      <c r="BI224" s="165">
        <f t="shared" si="43"/>
        <v>0</v>
      </c>
      <c r="BJ224" s="17" t="s">
        <v>80</v>
      </c>
      <c r="BK224" s="166">
        <f t="shared" si="44"/>
        <v>0</v>
      </c>
      <c r="BL224" s="17" t="s">
        <v>87</v>
      </c>
      <c r="BM224" s="164" t="s">
        <v>979</v>
      </c>
    </row>
    <row r="225" spans="1:65" s="2" customFormat="1" ht="16.5" customHeight="1">
      <c r="A225" s="29"/>
      <c r="B225" s="153"/>
      <c r="C225" s="154" t="s">
        <v>507</v>
      </c>
      <c r="D225" s="154" t="s">
        <v>180</v>
      </c>
      <c r="E225" s="155" t="s">
        <v>970</v>
      </c>
      <c r="F225" s="226" t="s">
        <v>971</v>
      </c>
      <c r="G225" s="157" t="s">
        <v>192</v>
      </c>
      <c r="H225" s="158">
        <v>300</v>
      </c>
      <c r="I225" s="158"/>
      <c r="J225" s="158"/>
      <c r="K225" s="159"/>
      <c r="L225" s="30"/>
      <c r="M225" s="160" t="s">
        <v>1</v>
      </c>
      <c r="N225" s="161" t="s">
        <v>35</v>
      </c>
      <c r="O225" s="162">
        <v>0</v>
      </c>
      <c r="P225" s="162">
        <f t="shared" si="36"/>
        <v>0</v>
      </c>
      <c r="Q225" s="162">
        <v>0</v>
      </c>
      <c r="R225" s="162">
        <f t="shared" si="37"/>
        <v>0</v>
      </c>
      <c r="S225" s="162">
        <v>0</v>
      </c>
      <c r="T225" s="163">
        <f t="shared" si="38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64" t="s">
        <v>87</v>
      </c>
      <c r="AT225" s="164" t="s">
        <v>180</v>
      </c>
      <c r="AU225" s="164" t="s">
        <v>80</v>
      </c>
      <c r="AY225" s="17" t="s">
        <v>178</v>
      </c>
      <c r="BE225" s="165">
        <f t="shared" si="39"/>
        <v>0</v>
      </c>
      <c r="BF225" s="165">
        <f t="shared" si="40"/>
        <v>0</v>
      </c>
      <c r="BG225" s="165">
        <f t="shared" si="41"/>
        <v>0</v>
      </c>
      <c r="BH225" s="165">
        <f t="shared" si="42"/>
        <v>0</v>
      </c>
      <c r="BI225" s="165">
        <f t="shared" si="43"/>
        <v>0</v>
      </c>
      <c r="BJ225" s="17" t="s">
        <v>80</v>
      </c>
      <c r="BK225" s="166">
        <f t="shared" si="44"/>
        <v>0</v>
      </c>
      <c r="BL225" s="17" t="s">
        <v>87</v>
      </c>
      <c r="BM225" s="164" t="s">
        <v>980</v>
      </c>
    </row>
    <row r="226" spans="1:65" s="2" customFormat="1" ht="16.5" customHeight="1">
      <c r="A226" s="29"/>
      <c r="B226" s="153"/>
      <c r="C226" s="154" t="s">
        <v>511</v>
      </c>
      <c r="D226" s="154" t="s">
        <v>180</v>
      </c>
      <c r="E226" s="155" t="s">
        <v>973</v>
      </c>
      <c r="F226" s="226" t="s">
        <v>974</v>
      </c>
      <c r="G226" s="157" t="s">
        <v>192</v>
      </c>
      <c r="H226" s="158">
        <v>150</v>
      </c>
      <c r="I226" s="158"/>
      <c r="J226" s="158"/>
      <c r="K226" s="159"/>
      <c r="L226" s="30"/>
      <c r="M226" s="160" t="s">
        <v>1</v>
      </c>
      <c r="N226" s="161" t="s">
        <v>35</v>
      </c>
      <c r="O226" s="162">
        <v>0</v>
      </c>
      <c r="P226" s="162">
        <f t="shared" si="36"/>
        <v>0</v>
      </c>
      <c r="Q226" s="162">
        <v>0</v>
      </c>
      <c r="R226" s="162">
        <f t="shared" si="37"/>
        <v>0</v>
      </c>
      <c r="S226" s="162">
        <v>0</v>
      </c>
      <c r="T226" s="163">
        <f t="shared" si="38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64" t="s">
        <v>87</v>
      </c>
      <c r="AT226" s="164" t="s">
        <v>180</v>
      </c>
      <c r="AU226" s="164" t="s">
        <v>80</v>
      </c>
      <c r="AY226" s="17" t="s">
        <v>178</v>
      </c>
      <c r="BE226" s="165">
        <f t="shared" si="39"/>
        <v>0</v>
      </c>
      <c r="BF226" s="165">
        <f t="shared" si="40"/>
        <v>0</v>
      </c>
      <c r="BG226" s="165">
        <f t="shared" si="41"/>
        <v>0</v>
      </c>
      <c r="BH226" s="165">
        <f t="shared" si="42"/>
        <v>0</v>
      </c>
      <c r="BI226" s="165">
        <f t="shared" si="43"/>
        <v>0</v>
      </c>
      <c r="BJ226" s="17" t="s">
        <v>80</v>
      </c>
      <c r="BK226" s="166">
        <f t="shared" si="44"/>
        <v>0</v>
      </c>
      <c r="BL226" s="17" t="s">
        <v>87</v>
      </c>
      <c r="BM226" s="164" t="s">
        <v>981</v>
      </c>
    </row>
    <row r="227" spans="1:65" s="12" customFormat="1" ht="22.9" customHeight="1">
      <c r="B227" s="141"/>
      <c r="D227" s="142" t="s">
        <v>68</v>
      </c>
      <c r="E227" s="151" t="s">
        <v>982</v>
      </c>
      <c r="F227" s="231" t="s">
        <v>983</v>
      </c>
      <c r="J227" s="152"/>
      <c r="L227" s="141"/>
      <c r="M227" s="145"/>
      <c r="N227" s="146"/>
      <c r="O227" s="146"/>
      <c r="P227" s="147">
        <f>SUM(P228:P230)</f>
        <v>0</v>
      </c>
      <c r="Q227" s="146"/>
      <c r="R227" s="147">
        <f>SUM(R228:R230)</f>
        <v>0</v>
      </c>
      <c r="S227" s="146"/>
      <c r="T227" s="148">
        <f>SUM(T228:T230)</f>
        <v>0</v>
      </c>
      <c r="AR227" s="142" t="s">
        <v>73</v>
      </c>
      <c r="AT227" s="149" t="s">
        <v>68</v>
      </c>
      <c r="AU227" s="149" t="s">
        <v>73</v>
      </c>
      <c r="AY227" s="142" t="s">
        <v>178</v>
      </c>
      <c r="BK227" s="150">
        <f>SUM(BK228:BK230)</f>
        <v>0</v>
      </c>
    </row>
    <row r="228" spans="1:65" s="2" customFormat="1" ht="16.5" customHeight="1">
      <c r="A228" s="29"/>
      <c r="B228" s="153"/>
      <c r="C228" s="188" t="s">
        <v>515</v>
      </c>
      <c r="D228" s="188" t="s">
        <v>286</v>
      </c>
      <c r="E228" s="189" t="s">
        <v>984</v>
      </c>
      <c r="F228" s="225" t="s">
        <v>1784</v>
      </c>
      <c r="G228" s="191" t="s">
        <v>192</v>
      </c>
      <c r="H228" s="192">
        <v>150</v>
      </c>
      <c r="I228" s="192"/>
      <c r="J228" s="192"/>
      <c r="K228" s="193"/>
      <c r="L228" s="194"/>
      <c r="M228" s="195" t="s">
        <v>1</v>
      </c>
      <c r="N228" s="196" t="s">
        <v>35</v>
      </c>
      <c r="O228" s="162">
        <v>0</v>
      </c>
      <c r="P228" s="162">
        <f>O228*H228</f>
        <v>0</v>
      </c>
      <c r="Q228" s="162">
        <v>0</v>
      </c>
      <c r="R228" s="162">
        <f>Q228*H228</f>
        <v>0</v>
      </c>
      <c r="S228" s="162">
        <v>0</v>
      </c>
      <c r="T228" s="163">
        <f>S228*H228</f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64" t="s">
        <v>213</v>
      </c>
      <c r="AT228" s="164" t="s">
        <v>286</v>
      </c>
      <c r="AU228" s="164" t="s">
        <v>80</v>
      </c>
      <c r="AY228" s="17" t="s">
        <v>178</v>
      </c>
      <c r="BE228" s="165">
        <f>IF(N228="základná",J228,0)</f>
        <v>0</v>
      </c>
      <c r="BF228" s="165">
        <f>IF(N228="znížená",J228,0)</f>
        <v>0</v>
      </c>
      <c r="BG228" s="165">
        <f>IF(N228="zákl. prenesená",J228,0)</f>
        <v>0</v>
      </c>
      <c r="BH228" s="165">
        <f>IF(N228="zníž. prenesená",J228,0)</f>
        <v>0</v>
      </c>
      <c r="BI228" s="165">
        <f>IF(N228="nulová",J228,0)</f>
        <v>0</v>
      </c>
      <c r="BJ228" s="17" t="s">
        <v>80</v>
      </c>
      <c r="BK228" s="166">
        <f>ROUND(I228*H228,3)</f>
        <v>0</v>
      </c>
      <c r="BL228" s="17" t="s">
        <v>87</v>
      </c>
      <c r="BM228" s="164" t="s">
        <v>985</v>
      </c>
    </row>
    <row r="229" spans="1:65" s="2" customFormat="1" ht="22.5" customHeight="1">
      <c r="A229" s="29"/>
      <c r="B229" s="153"/>
      <c r="C229" s="188" t="s">
        <v>519</v>
      </c>
      <c r="D229" s="188" t="s">
        <v>286</v>
      </c>
      <c r="E229" s="189" t="s">
        <v>986</v>
      </c>
      <c r="F229" s="225" t="s">
        <v>1785</v>
      </c>
      <c r="G229" s="191" t="s">
        <v>192</v>
      </c>
      <c r="H229" s="192">
        <v>25</v>
      </c>
      <c r="I229" s="192"/>
      <c r="J229" s="192"/>
      <c r="K229" s="193"/>
      <c r="L229" s="194"/>
      <c r="M229" s="195" t="s">
        <v>1</v>
      </c>
      <c r="N229" s="196" t="s">
        <v>35</v>
      </c>
      <c r="O229" s="162">
        <v>0</v>
      </c>
      <c r="P229" s="162">
        <f>O229*H229</f>
        <v>0</v>
      </c>
      <c r="Q229" s="162">
        <v>0</v>
      </c>
      <c r="R229" s="162">
        <f>Q229*H229</f>
        <v>0</v>
      </c>
      <c r="S229" s="162">
        <v>0</v>
      </c>
      <c r="T229" s="163">
        <f>S229*H229</f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64" t="s">
        <v>213</v>
      </c>
      <c r="AT229" s="164" t="s">
        <v>286</v>
      </c>
      <c r="AU229" s="164" t="s">
        <v>80</v>
      </c>
      <c r="AY229" s="17" t="s">
        <v>178</v>
      </c>
      <c r="BE229" s="165">
        <f>IF(N229="základná",J229,0)</f>
        <v>0</v>
      </c>
      <c r="BF229" s="165">
        <f>IF(N229="znížená",J229,0)</f>
        <v>0</v>
      </c>
      <c r="BG229" s="165">
        <f>IF(N229="zákl. prenesená",J229,0)</f>
        <v>0</v>
      </c>
      <c r="BH229" s="165">
        <f>IF(N229="zníž. prenesená",J229,0)</f>
        <v>0</v>
      </c>
      <c r="BI229" s="165">
        <f>IF(N229="nulová",J229,0)</f>
        <v>0</v>
      </c>
      <c r="BJ229" s="17" t="s">
        <v>80</v>
      </c>
      <c r="BK229" s="166">
        <f>ROUND(I229*H229,3)</f>
        <v>0</v>
      </c>
      <c r="BL229" s="17" t="s">
        <v>87</v>
      </c>
      <c r="BM229" s="164" t="s">
        <v>987</v>
      </c>
    </row>
    <row r="230" spans="1:65" s="2" customFormat="1" ht="16.5" customHeight="1">
      <c r="A230" s="29"/>
      <c r="B230" s="153"/>
      <c r="C230" s="188" t="s">
        <v>523</v>
      </c>
      <c r="D230" s="188" t="s">
        <v>286</v>
      </c>
      <c r="E230" s="189" t="s">
        <v>988</v>
      </c>
      <c r="F230" s="225" t="s">
        <v>1786</v>
      </c>
      <c r="G230" s="191" t="s">
        <v>192</v>
      </c>
      <c r="H230" s="192">
        <v>300</v>
      </c>
      <c r="I230" s="192"/>
      <c r="J230" s="192"/>
      <c r="K230" s="193"/>
      <c r="L230" s="194"/>
      <c r="M230" s="195" t="s">
        <v>1</v>
      </c>
      <c r="N230" s="196" t="s">
        <v>35</v>
      </c>
      <c r="O230" s="162">
        <v>0</v>
      </c>
      <c r="P230" s="162">
        <f>O230*H230</f>
        <v>0</v>
      </c>
      <c r="Q230" s="162">
        <v>0</v>
      </c>
      <c r="R230" s="162">
        <f>Q230*H230</f>
        <v>0</v>
      </c>
      <c r="S230" s="162">
        <v>0</v>
      </c>
      <c r="T230" s="163">
        <f>S230*H230</f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64" t="s">
        <v>213</v>
      </c>
      <c r="AT230" s="164" t="s">
        <v>286</v>
      </c>
      <c r="AU230" s="164" t="s">
        <v>80</v>
      </c>
      <c r="AY230" s="17" t="s">
        <v>178</v>
      </c>
      <c r="BE230" s="165">
        <f>IF(N230="základná",J230,0)</f>
        <v>0</v>
      </c>
      <c r="BF230" s="165">
        <f>IF(N230="znížená",J230,0)</f>
        <v>0</v>
      </c>
      <c r="BG230" s="165">
        <f>IF(N230="zákl. prenesená",J230,0)</f>
        <v>0</v>
      </c>
      <c r="BH230" s="165">
        <f>IF(N230="zníž. prenesená",J230,0)</f>
        <v>0</v>
      </c>
      <c r="BI230" s="165">
        <f>IF(N230="nulová",J230,0)</f>
        <v>0</v>
      </c>
      <c r="BJ230" s="17" t="s">
        <v>80</v>
      </c>
      <c r="BK230" s="166">
        <f>ROUND(I230*H230,3)</f>
        <v>0</v>
      </c>
      <c r="BL230" s="17" t="s">
        <v>87</v>
      </c>
      <c r="BM230" s="164" t="s">
        <v>989</v>
      </c>
    </row>
    <row r="231" spans="1:65" s="12" customFormat="1" ht="22.9" customHeight="1">
      <c r="B231" s="141"/>
      <c r="D231" s="142" t="s">
        <v>68</v>
      </c>
      <c r="E231" s="151" t="s">
        <v>990</v>
      </c>
      <c r="F231" s="231" t="s">
        <v>991</v>
      </c>
      <c r="J231" s="152"/>
      <c r="L231" s="141"/>
      <c r="M231" s="145"/>
      <c r="N231" s="146"/>
      <c r="O231" s="146"/>
      <c r="P231" s="147">
        <f>SUM(P232:P235)</f>
        <v>0</v>
      </c>
      <c r="Q231" s="146"/>
      <c r="R231" s="147">
        <f>SUM(R232:R235)</f>
        <v>0</v>
      </c>
      <c r="S231" s="146"/>
      <c r="T231" s="148">
        <f>SUM(T232:T235)</f>
        <v>0</v>
      </c>
      <c r="AR231" s="142" t="s">
        <v>73</v>
      </c>
      <c r="AT231" s="149" t="s">
        <v>68</v>
      </c>
      <c r="AU231" s="149" t="s">
        <v>73</v>
      </c>
      <c r="AY231" s="142" t="s">
        <v>178</v>
      </c>
      <c r="BK231" s="150">
        <f>SUM(BK232:BK235)</f>
        <v>0</v>
      </c>
    </row>
    <row r="232" spans="1:65" s="2" customFormat="1" ht="16.5" customHeight="1">
      <c r="A232" s="29"/>
      <c r="B232" s="153"/>
      <c r="C232" s="188" t="s">
        <v>527</v>
      </c>
      <c r="D232" s="188" t="s">
        <v>286</v>
      </c>
      <c r="E232" s="189" t="s">
        <v>992</v>
      </c>
      <c r="F232" s="190" t="s">
        <v>993</v>
      </c>
      <c r="G232" s="191" t="s">
        <v>634</v>
      </c>
      <c r="H232" s="192">
        <v>150</v>
      </c>
      <c r="I232" s="192"/>
      <c r="J232" s="192"/>
      <c r="K232" s="193"/>
      <c r="L232" s="194"/>
      <c r="M232" s="195" t="s">
        <v>1</v>
      </c>
      <c r="N232" s="196" t="s">
        <v>35</v>
      </c>
      <c r="O232" s="162">
        <v>0</v>
      </c>
      <c r="P232" s="162">
        <f>O232*H232</f>
        <v>0</v>
      </c>
      <c r="Q232" s="162">
        <v>0</v>
      </c>
      <c r="R232" s="162">
        <f>Q232*H232</f>
        <v>0</v>
      </c>
      <c r="S232" s="162">
        <v>0</v>
      </c>
      <c r="T232" s="163">
        <f>S232*H232</f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64" t="s">
        <v>213</v>
      </c>
      <c r="AT232" s="164" t="s">
        <v>286</v>
      </c>
      <c r="AU232" s="164" t="s">
        <v>80</v>
      </c>
      <c r="AY232" s="17" t="s">
        <v>178</v>
      </c>
      <c r="BE232" s="165">
        <f>IF(N232="základná",J232,0)</f>
        <v>0</v>
      </c>
      <c r="BF232" s="165">
        <f>IF(N232="znížená",J232,0)</f>
        <v>0</v>
      </c>
      <c r="BG232" s="165">
        <f>IF(N232="zákl. prenesená",J232,0)</f>
        <v>0</v>
      </c>
      <c r="BH232" s="165">
        <f>IF(N232="zníž. prenesená",J232,0)</f>
        <v>0</v>
      </c>
      <c r="BI232" s="165">
        <f>IF(N232="nulová",J232,0)</f>
        <v>0</v>
      </c>
      <c r="BJ232" s="17" t="s">
        <v>80</v>
      </c>
      <c r="BK232" s="166">
        <f>ROUND(I232*H232,3)</f>
        <v>0</v>
      </c>
      <c r="BL232" s="17" t="s">
        <v>87</v>
      </c>
      <c r="BM232" s="164" t="s">
        <v>994</v>
      </c>
    </row>
    <row r="233" spans="1:65" s="2" customFormat="1" ht="16.5" customHeight="1">
      <c r="A233" s="29"/>
      <c r="B233" s="153"/>
      <c r="C233" s="154" t="s">
        <v>531</v>
      </c>
      <c r="D233" s="154" t="s">
        <v>180</v>
      </c>
      <c r="E233" s="155" t="s">
        <v>992</v>
      </c>
      <c r="F233" s="156" t="s">
        <v>995</v>
      </c>
      <c r="G233" s="157" t="s">
        <v>216</v>
      </c>
      <c r="H233" s="158">
        <v>350</v>
      </c>
      <c r="I233" s="158"/>
      <c r="J233" s="158"/>
      <c r="K233" s="159"/>
      <c r="L233" s="30"/>
      <c r="M233" s="160" t="s">
        <v>1</v>
      </c>
      <c r="N233" s="161" t="s">
        <v>35</v>
      </c>
      <c r="O233" s="162">
        <v>0</v>
      </c>
      <c r="P233" s="162">
        <f>O233*H233</f>
        <v>0</v>
      </c>
      <c r="Q233" s="162">
        <v>0</v>
      </c>
      <c r="R233" s="162">
        <f>Q233*H233</f>
        <v>0</v>
      </c>
      <c r="S233" s="162">
        <v>0</v>
      </c>
      <c r="T233" s="163">
        <f>S233*H233</f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64" t="s">
        <v>87</v>
      </c>
      <c r="AT233" s="164" t="s">
        <v>180</v>
      </c>
      <c r="AU233" s="164" t="s">
        <v>80</v>
      </c>
      <c r="AY233" s="17" t="s">
        <v>178</v>
      </c>
      <c r="BE233" s="165">
        <f>IF(N233="základná",J233,0)</f>
        <v>0</v>
      </c>
      <c r="BF233" s="165">
        <f>IF(N233="znížená",J233,0)</f>
        <v>0</v>
      </c>
      <c r="BG233" s="165">
        <f>IF(N233="zákl. prenesená",J233,0)</f>
        <v>0</v>
      </c>
      <c r="BH233" s="165">
        <f>IF(N233="zníž. prenesená",J233,0)</f>
        <v>0</v>
      </c>
      <c r="BI233" s="165">
        <f>IF(N233="nulová",J233,0)</f>
        <v>0</v>
      </c>
      <c r="BJ233" s="17" t="s">
        <v>80</v>
      </c>
      <c r="BK233" s="166">
        <f>ROUND(I233*H233,3)</f>
        <v>0</v>
      </c>
      <c r="BL233" s="17" t="s">
        <v>87</v>
      </c>
      <c r="BM233" s="164" t="s">
        <v>996</v>
      </c>
    </row>
    <row r="234" spans="1:65" s="2" customFormat="1" ht="16.5" customHeight="1">
      <c r="A234" s="29"/>
      <c r="B234" s="153"/>
      <c r="C234" s="154" t="s">
        <v>535</v>
      </c>
      <c r="D234" s="154" t="s">
        <v>180</v>
      </c>
      <c r="E234" s="155" t="s">
        <v>997</v>
      </c>
      <c r="F234" s="156" t="s">
        <v>998</v>
      </c>
      <c r="G234" s="157" t="s">
        <v>192</v>
      </c>
      <c r="H234" s="158">
        <v>15</v>
      </c>
      <c r="I234" s="158"/>
      <c r="J234" s="158"/>
      <c r="K234" s="159"/>
      <c r="L234" s="30"/>
      <c r="M234" s="160" t="s">
        <v>1</v>
      </c>
      <c r="N234" s="161" t="s">
        <v>35</v>
      </c>
      <c r="O234" s="162">
        <v>0</v>
      </c>
      <c r="P234" s="162">
        <f>O234*H234</f>
        <v>0</v>
      </c>
      <c r="Q234" s="162">
        <v>0</v>
      </c>
      <c r="R234" s="162">
        <f>Q234*H234</f>
        <v>0</v>
      </c>
      <c r="S234" s="162">
        <v>0</v>
      </c>
      <c r="T234" s="163">
        <f>S234*H234</f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64" t="s">
        <v>87</v>
      </c>
      <c r="AT234" s="164" t="s">
        <v>180</v>
      </c>
      <c r="AU234" s="164" t="s">
        <v>80</v>
      </c>
      <c r="AY234" s="17" t="s">
        <v>178</v>
      </c>
      <c r="BE234" s="165">
        <f>IF(N234="základná",J234,0)</f>
        <v>0</v>
      </c>
      <c r="BF234" s="165">
        <f>IF(N234="znížená",J234,0)</f>
        <v>0</v>
      </c>
      <c r="BG234" s="165">
        <f>IF(N234="zákl. prenesená",J234,0)</f>
        <v>0</v>
      </c>
      <c r="BH234" s="165">
        <f>IF(N234="zníž. prenesená",J234,0)</f>
        <v>0</v>
      </c>
      <c r="BI234" s="165">
        <f>IF(N234="nulová",J234,0)</f>
        <v>0</v>
      </c>
      <c r="BJ234" s="17" t="s">
        <v>80</v>
      </c>
      <c r="BK234" s="166">
        <f>ROUND(I234*H234,3)</f>
        <v>0</v>
      </c>
      <c r="BL234" s="17" t="s">
        <v>87</v>
      </c>
      <c r="BM234" s="164" t="s">
        <v>999</v>
      </c>
    </row>
    <row r="235" spans="1:65" s="2" customFormat="1" ht="16.5" customHeight="1">
      <c r="A235" s="29"/>
      <c r="B235" s="153"/>
      <c r="C235" s="154" t="s">
        <v>539</v>
      </c>
      <c r="D235" s="154" t="s">
        <v>180</v>
      </c>
      <c r="E235" s="155" t="s">
        <v>1000</v>
      </c>
      <c r="F235" s="156" t="s">
        <v>1001</v>
      </c>
      <c r="G235" s="157" t="s">
        <v>192</v>
      </c>
      <c r="H235" s="158">
        <v>5</v>
      </c>
      <c r="I235" s="158"/>
      <c r="J235" s="158"/>
      <c r="K235" s="159"/>
      <c r="L235" s="30"/>
      <c r="M235" s="160" t="s">
        <v>1</v>
      </c>
      <c r="N235" s="161" t="s">
        <v>35</v>
      </c>
      <c r="O235" s="162">
        <v>0</v>
      </c>
      <c r="P235" s="162">
        <f>O235*H235</f>
        <v>0</v>
      </c>
      <c r="Q235" s="162">
        <v>0</v>
      </c>
      <c r="R235" s="162">
        <f>Q235*H235</f>
        <v>0</v>
      </c>
      <c r="S235" s="162">
        <v>0</v>
      </c>
      <c r="T235" s="163">
        <f>S235*H235</f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64" t="s">
        <v>87</v>
      </c>
      <c r="AT235" s="164" t="s">
        <v>180</v>
      </c>
      <c r="AU235" s="164" t="s">
        <v>80</v>
      </c>
      <c r="AY235" s="17" t="s">
        <v>178</v>
      </c>
      <c r="BE235" s="165">
        <f>IF(N235="základná",J235,0)</f>
        <v>0</v>
      </c>
      <c r="BF235" s="165">
        <f>IF(N235="znížená",J235,0)</f>
        <v>0</v>
      </c>
      <c r="BG235" s="165">
        <f>IF(N235="zákl. prenesená",J235,0)</f>
        <v>0</v>
      </c>
      <c r="BH235" s="165">
        <f>IF(N235="zníž. prenesená",J235,0)</f>
        <v>0</v>
      </c>
      <c r="BI235" s="165">
        <f>IF(N235="nulová",J235,0)</f>
        <v>0</v>
      </c>
      <c r="BJ235" s="17" t="s">
        <v>80</v>
      </c>
      <c r="BK235" s="166">
        <f>ROUND(I235*H235,3)</f>
        <v>0</v>
      </c>
      <c r="BL235" s="17" t="s">
        <v>87</v>
      </c>
      <c r="BM235" s="164" t="s">
        <v>1002</v>
      </c>
    </row>
    <row r="236" spans="1:65" s="12" customFormat="1" ht="22.9" customHeight="1">
      <c r="B236" s="141"/>
      <c r="D236" s="142" t="s">
        <v>68</v>
      </c>
      <c r="E236" s="151" t="s">
        <v>1003</v>
      </c>
      <c r="F236" s="151" t="s">
        <v>1004</v>
      </c>
      <c r="J236" s="152"/>
      <c r="L236" s="141"/>
      <c r="M236" s="145"/>
      <c r="N236" s="146"/>
      <c r="O236" s="146"/>
      <c r="P236" s="147">
        <f>SUM(P237:P245)</f>
        <v>0</v>
      </c>
      <c r="Q236" s="146"/>
      <c r="R236" s="147">
        <f>SUM(R237:R245)</f>
        <v>0</v>
      </c>
      <c r="S236" s="146"/>
      <c r="T236" s="148">
        <f>SUM(T237:T245)</f>
        <v>0</v>
      </c>
      <c r="AR236" s="142" t="s">
        <v>73</v>
      </c>
      <c r="AT236" s="149" t="s">
        <v>68</v>
      </c>
      <c r="AU236" s="149" t="s">
        <v>73</v>
      </c>
      <c r="AY236" s="142" t="s">
        <v>178</v>
      </c>
      <c r="BK236" s="150">
        <f>SUM(BK237:BK245)</f>
        <v>0</v>
      </c>
    </row>
    <row r="237" spans="1:65" s="2" customFormat="1" ht="21.75" customHeight="1">
      <c r="A237" s="29"/>
      <c r="B237" s="153"/>
      <c r="C237" s="154" t="s">
        <v>543</v>
      </c>
      <c r="D237" s="154" t="s">
        <v>180</v>
      </c>
      <c r="E237" s="155" t="s">
        <v>789</v>
      </c>
      <c r="F237" s="156" t="s">
        <v>1005</v>
      </c>
      <c r="G237" s="157" t="s">
        <v>794</v>
      </c>
      <c r="H237" s="158">
        <v>5</v>
      </c>
      <c r="I237" s="158"/>
      <c r="J237" s="158"/>
      <c r="K237" s="159"/>
      <c r="L237" s="30"/>
      <c r="M237" s="160" t="s">
        <v>1</v>
      </c>
      <c r="N237" s="161" t="s">
        <v>35</v>
      </c>
      <c r="O237" s="162">
        <v>0</v>
      </c>
      <c r="P237" s="162">
        <f t="shared" ref="P237:P245" si="45">O237*H237</f>
        <v>0</v>
      </c>
      <c r="Q237" s="162">
        <v>0</v>
      </c>
      <c r="R237" s="162">
        <f t="shared" ref="R237:R245" si="46">Q237*H237</f>
        <v>0</v>
      </c>
      <c r="S237" s="162">
        <v>0</v>
      </c>
      <c r="T237" s="163">
        <f t="shared" ref="T237:T245" si="47">S237*H237</f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64" t="s">
        <v>87</v>
      </c>
      <c r="AT237" s="164" t="s">
        <v>180</v>
      </c>
      <c r="AU237" s="164" t="s">
        <v>80</v>
      </c>
      <c r="AY237" s="17" t="s">
        <v>178</v>
      </c>
      <c r="BE237" s="165">
        <f t="shared" ref="BE237:BE245" si="48">IF(N237="základná",J237,0)</f>
        <v>0</v>
      </c>
      <c r="BF237" s="165">
        <f t="shared" ref="BF237:BF245" si="49">IF(N237="znížená",J237,0)</f>
        <v>0</v>
      </c>
      <c r="BG237" s="165">
        <f t="shared" ref="BG237:BG245" si="50">IF(N237="zákl. prenesená",J237,0)</f>
        <v>0</v>
      </c>
      <c r="BH237" s="165">
        <f t="shared" ref="BH237:BH245" si="51">IF(N237="zníž. prenesená",J237,0)</f>
        <v>0</v>
      </c>
      <c r="BI237" s="165">
        <f t="shared" ref="BI237:BI245" si="52">IF(N237="nulová",J237,0)</f>
        <v>0</v>
      </c>
      <c r="BJ237" s="17" t="s">
        <v>80</v>
      </c>
      <c r="BK237" s="166">
        <f t="shared" ref="BK237:BK245" si="53">ROUND(I237*H237,3)</f>
        <v>0</v>
      </c>
      <c r="BL237" s="17" t="s">
        <v>87</v>
      </c>
      <c r="BM237" s="164" t="s">
        <v>1006</v>
      </c>
    </row>
    <row r="238" spans="1:65" s="2" customFormat="1" ht="16.5" customHeight="1">
      <c r="A238" s="29"/>
      <c r="B238" s="153"/>
      <c r="C238" s="154" t="s">
        <v>547</v>
      </c>
      <c r="D238" s="154" t="s">
        <v>180</v>
      </c>
      <c r="E238" s="155" t="s">
        <v>1007</v>
      </c>
      <c r="F238" s="156" t="s">
        <v>1008</v>
      </c>
      <c r="G238" s="157" t="s">
        <v>794</v>
      </c>
      <c r="H238" s="158">
        <v>1</v>
      </c>
      <c r="I238" s="158"/>
      <c r="J238" s="158"/>
      <c r="K238" s="159"/>
      <c r="L238" s="30"/>
      <c r="M238" s="160" t="s">
        <v>1</v>
      </c>
      <c r="N238" s="161" t="s">
        <v>35</v>
      </c>
      <c r="O238" s="162">
        <v>0</v>
      </c>
      <c r="P238" s="162">
        <f t="shared" si="45"/>
        <v>0</v>
      </c>
      <c r="Q238" s="162">
        <v>0</v>
      </c>
      <c r="R238" s="162">
        <f t="shared" si="46"/>
        <v>0</v>
      </c>
      <c r="S238" s="162">
        <v>0</v>
      </c>
      <c r="T238" s="163">
        <f t="shared" si="47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64" t="s">
        <v>87</v>
      </c>
      <c r="AT238" s="164" t="s">
        <v>180</v>
      </c>
      <c r="AU238" s="164" t="s">
        <v>80</v>
      </c>
      <c r="AY238" s="17" t="s">
        <v>178</v>
      </c>
      <c r="BE238" s="165">
        <f t="shared" si="48"/>
        <v>0</v>
      </c>
      <c r="BF238" s="165">
        <f t="shared" si="49"/>
        <v>0</v>
      </c>
      <c r="BG238" s="165">
        <f t="shared" si="50"/>
        <v>0</v>
      </c>
      <c r="BH238" s="165">
        <f t="shared" si="51"/>
        <v>0</v>
      </c>
      <c r="BI238" s="165">
        <f t="shared" si="52"/>
        <v>0</v>
      </c>
      <c r="BJ238" s="17" t="s">
        <v>80</v>
      </c>
      <c r="BK238" s="166">
        <f t="shared" si="53"/>
        <v>0</v>
      </c>
      <c r="BL238" s="17" t="s">
        <v>87</v>
      </c>
      <c r="BM238" s="164" t="s">
        <v>1009</v>
      </c>
    </row>
    <row r="239" spans="1:65" s="2" customFormat="1" ht="21.75" customHeight="1">
      <c r="A239" s="29"/>
      <c r="B239" s="153"/>
      <c r="C239" s="154" t="s">
        <v>552</v>
      </c>
      <c r="D239" s="154" t="s">
        <v>180</v>
      </c>
      <c r="E239" s="155" t="s">
        <v>1010</v>
      </c>
      <c r="F239" s="156" t="s">
        <v>1011</v>
      </c>
      <c r="G239" s="157" t="s">
        <v>610</v>
      </c>
      <c r="H239" s="158">
        <v>1</v>
      </c>
      <c r="I239" s="158"/>
      <c r="J239" s="158"/>
      <c r="K239" s="159"/>
      <c r="L239" s="30"/>
      <c r="M239" s="160" t="s">
        <v>1</v>
      </c>
      <c r="N239" s="161" t="s">
        <v>35</v>
      </c>
      <c r="O239" s="162">
        <v>0</v>
      </c>
      <c r="P239" s="162">
        <f t="shared" si="45"/>
        <v>0</v>
      </c>
      <c r="Q239" s="162">
        <v>0</v>
      </c>
      <c r="R239" s="162">
        <f t="shared" si="46"/>
        <v>0</v>
      </c>
      <c r="S239" s="162">
        <v>0</v>
      </c>
      <c r="T239" s="163">
        <f t="shared" si="47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64" t="s">
        <v>87</v>
      </c>
      <c r="AT239" s="164" t="s">
        <v>180</v>
      </c>
      <c r="AU239" s="164" t="s">
        <v>80</v>
      </c>
      <c r="AY239" s="17" t="s">
        <v>178</v>
      </c>
      <c r="BE239" s="165">
        <f t="shared" si="48"/>
        <v>0</v>
      </c>
      <c r="BF239" s="165">
        <f t="shared" si="49"/>
        <v>0</v>
      </c>
      <c r="BG239" s="165">
        <f t="shared" si="50"/>
        <v>0</v>
      </c>
      <c r="BH239" s="165">
        <f t="shared" si="51"/>
        <v>0</v>
      </c>
      <c r="BI239" s="165">
        <f t="shared" si="52"/>
        <v>0</v>
      </c>
      <c r="BJ239" s="17" t="s">
        <v>80</v>
      </c>
      <c r="BK239" s="166">
        <f t="shared" si="53"/>
        <v>0</v>
      </c>
      <c r="BL239" s="17" t="s">
        <v>87</v>
      </c>
      <c r="BM239" s="164" t="s">
        <v>1012</v>
      </c>
    </row>
    <row r="240" spans="1:65" s="2" customFormat="1" ht="16.5" customHeight="1">
      <c r="A240" s="29"/>
      <c r="B240" s="153"/>
      <c r="C240" s="154" t="s">
        <v>557</v>
      </c>
      <c r="D240" s="154" t="s">
        <v>180</v>
      </c>
      <c r="E240" s="155" t="s">
        <v>1013</v>
      </c>
      <c r="F240" s="156" t="s">
        <v>1014</v>
      </c>
      <c r="G240" s="157" t="s">
        <v>794</v>
      </c>
      <c r="H240" s="158">
        <v>5</v>
      </c>
      <c r="I240" s="158"/>
      <c r="J240" s="158"/>
      <c r="K240" s="159"/>
      <c r="L240" s="30"/>
      <c r="M240" s="160" t="s">
        <v>1</v>
      </c>
      <c r="N240" s="161" t="s">
        <v>35</v>
      </c>
      <c r="O240" s="162">
        <v>0</v>
      </c>
      <c r="P240" s="162">
        <f t="shared" si="45"/>
        <v>0</v>
      </c>
      <c r="Q240" s="162">
        <v>0</v>
      </c>
      <c r="R240" s="162">
        <f t="shared" si="46"/>
        <v>0</v>
      </c>
      <c r="S240" s="162">
        <v>0</v>
      </c>
      <c r="T240" s="163">
        <f t="shared" si="47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64" t="s">
        <v>87</v>
      </c>
      <c r="AT240" s="164" t="s">
        <v>180</v>
      </c>
      <c r="AU240" s="164" t="s">
        <v>80</v>
      </c>
      <c r="AY240" s="17" t="s">
        <v>178</v>
      </c>
      <c r="BE240" s="165">
        <f t="shared" si="48"/>
        <v>0</v>
      </c>
      <c r="BF240" s="165">
        <f t="shared" si="49"/>
        <v>0</v>
      </c>
      <c r="BG240" s="165">
        <f t="shared" si="50"/>
        <v>0</v>
      </c>
      <c r="BH240" s="165">
        <f t="shared" si="51"/>
        <v>0</v>
      </c>
      <c r="BI240" s="165">
        <f t="shared" si="52"/>
        <v>0</v>
      </c>
      <c r="BJ240" s="17" t="s">
        <v>80</v>
      </c>
      <c r="BK240" s="166">
        <f t="shared" si="53"/>
        <v>0</v>
      </c>
      <c r="BL240" s="17" t="s">
        <v>87</v>
      </c>
      <c r="BM240" s="164" t="s">
        <v>1015</v>
      </c>
    </row>
    <row r="241" spans="1:65" s="2" customFormat="1" ht="16.5" customHeight="1">
      <c r="A241" s="29"/>
      <c r="B241" s="153"/>
      <c r="C241" s="154" t="s">
        <v>563</v>
      </c>
      <c r="D241" s="154" t="s">
        <v>180</v>
      </c>
      <c r="E241" s="155" t="s">
        <v>1016</v>
      </c>
      <c r="F241" s="156" t="s">
        <v>1017</v>
      </c>
      <c r="G241" s="157" t="s">
        <v>484</v>
      </c>
      <c r="H241" s="158">
        <v>6</v>
      </c>
      <c r="I241" s="158"/>
      <c r="J241" s="158"/>
      <c r="K241" s="159"/>
      <c r="L241" s="30"/>
      <c r="M241" s="160" t="s">
        <v>1</v>
      </c>
      <c r="N241" s="161" t="s">
        <v>35</v>
      </c>
      <c r="O241" s="162">
        <v>0</v>
      </c>
      <c r="P241" s="162">
        <f t="shared" si="45"/>
        <v>0</v>
      </c>
      <c r="Q241" s="162">
        <v>0</v>
      </c>
      <c r="R241" s="162">
        <f t="shared" si="46"/>
        <v>0</v>
      </c>
      <c r="S241" s="162">
        <v>0</v>
      </c>
      <c r="T241" s="163">
        <f t="shared" si="47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64" t="s">
        <v>87</v>
      </c>
      <c r="AT241" s="164" t="s">
        <v>180</v>
      </c>
      <c r="AU241" s="164" t="s">
        <v>80</v>
      </c>
      <c r="AY241" s="17" t="s">
        <v>178</v>
      </c>
      <c r="BE241" s="165">
        <f t="shared" si="48"/>
        <v>0</v>
      </c>
      <c r="BF241" s="165">
        <f t="shared" si="49"/>
        <v>0</v>
      </c>
      <c r="BG241" s="165">
        <f t="shared" si="50"/>
        <v>0</v>
      </c>
      <c r="BH241" s="165">
        <f t="shared" si="51"/>
        <v>0</v>
      </c>
      <c r="BI241" s="165">
        <f t="shared" si="52"/>
        <v>0</v>
      </c>
      <c r="BJ241" s="17" t="s">
        <v>80</v>
      </c>
      <c r="BK241" s="166">
        <f t="shared" si="53"/>
        <v>0</v>
      </c>
      <c r="BL241" s="17" t="s">
        <v>87</v>
      </c>
      <c r="BM241" s="164" t="s">
        <v>1018</v>
      </c>
    </row>
    <row r="242" spans="1:65" s="2" customFormat="1" ht="16.5" customHeight="1">
      <c r="A242" s="29"/>
      <c r="B242" s="153"/>
      <c r="C242" s="154" t="s">
        <v>570</v>
      </c>
      <c r="D242" s="154" t="s">
        <v>180</v>
      </c>
      <c r="E242" s="155" t="s">
        <v>1019</v>
      </c>
      <c r="F242" s="156" t="s">
        <v>1020</v>
      </c>
      <c r="G242" s="157" t="s">
        <v>484</v>
      </c>
      <c r="H242" s="158">
        <v>1</v>
      </c>
      <c r="I242" s="158"/>
      <c r="J242" s="158"/>
      <c r="K242" s="159"/>
      <c r="L242" s="30"/>
      <c r="M242" s="160" t="s">
        <v>1</v>
      </c>
      <c r="N242" s="161" t="s">
        <v>35</v>
      </c>
      <c r="O242" s="162">
        <v>0</v>
      </c>
      <c r="P242" s="162">
        <f t="shared" si="45"/>
        <v>0</v>
      </c>
      <c r="Q242" s="162">
        <v>0</v>
      </c>
      <c r="R242" s="162">
        <f t="shared" si="46"/>
        <v>0</v>
      </c>
      <c r="S242" s="162">
        <v>0</v>
      </c>
      <c r="T242" s="163">
        <f t="shared" si="47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64" t="s">
        <v>87</v>
      </c>
      <c r="AT242" s="164" t="s">
        <v>180</v>
      </c>
      <c r="AU242" s="164" t="s">
        <v>80</v>
      </c>
      <c r="AY242" s="17" t="s">
        <v>178</v>
      </c>
      <c r="BE242" s="165">
        <f t="shared" si="48"/>
        <v>0</v>
      </c>
      <c r="BF242" s="165">
        <f t="shared" si="49"/>
        <v>0</v>
      </c>
      <c r="BG242" s="165">
        <f t="shared" si="50"/>
        <v>0</v>
      </c>
      <c r="BH242" s="165">
        <f t="shared" si="51"/>
        <v>0</v>
      </c>
      <c r="BI242" s="165">
        <f t="shared" si="52"/>
        <v>0</v>
      </c>
      <c r="BJ242" s="17" t="s">
        <v>80</v>
      </c>
      <c r="BK242" s="166">
        <f t="shared" si="53"/>
        <v>0</v>
      </c>
      <c r="BL242" s="17" t="s">
        <v>87</v>
      </c>
      <c r="BM242" s="164" t="s">
        <v>1021</v>
      </c>
    </row>
    <row r="243" spans="1:65" s="2" customFormat="1" ht="16.5" customHeight="1">
      <c r="A243" s="29"/>
      <c r="B243" s="153"/>
      <c r="C243" s="154" t="s">
        <v>574</v>
      </c>
      <c r="D243" s="154" t="s">
        <v>180</v>
      </c>
      <c r="E243" s="155" t="s">
        <v>1022</v>
      </c>
      <c r="F243" s="156" t="s">
        <v>1023</v>
      </c>
      <c r="G243" s="157" t="s">
        <v>484</v>
      </c>
      <c r="H243" s="158">
        <v>1</v>
      </c>
      <c r="I243" s="158"/>
      <c r="J243" s="158"/>
      <c r="K243" s="159"/>
      <c r="L243" s="30"/>
      <c r="M243" s="160" t="s">
        <v>1</v>
      </c>
      <c r="N243" s="161" t="s">
        <v>35</v>
      </c>
      <c r="O243" s="162">
        <v>0</v>
      </c>
      <c r="P243" s="162">
        <f t="shared" si="45"/>
        <v>0</v>
      </c>
      <c r="Q243" s="162">
        <v>0</v>
      </c>
      <c r="R243" s="162">
        <f t="shared" si="46"/>
        <v>0</v>
      </c>
      <c r="S243" s="162">
        <v>0</v>
      </c>
      <c r="T243" s="163">
        <f t="shared" si="47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64" t="s">
        <v>87</v>
      </c>
      <c r="AT243" s="164" t="s">
        <v>180</v>
      </c>
      <c r="AU243" s="164" t="s">
        <v>80</v>
      </c>
      <c r="AY243" s="17" t="s">
        <v>178</v>
      </c>
      <c r="BE243" s="165">
        <f t="shared" si="48"/>
        <v>0</v>
      </c>
      <c r="BF243" s="165">
        <f t="shared" si="49"/>
        <v>0</v>
      </c>
      <c r="BG243" s="165">
        <f t="shared" si="50"/>
        <v>0</v>
      </c>
      <c r="BH243" s="165">
        <f t="shared" si="51"/>
        <v>0</v>
      </c>
      <c r="BI243" s="165">
        <f t="shared" si="52"/>
        <v>0</v>
      </c>
      <c r="BJ243" s="17" t="s">
        <v>80</v>
      </c>
      <c r="BK243" s="166">
        <f t="shared" si="53"/>
        <v>0</v>
      </c>
      <c r="BL243" s="17" t="s">
        <v>87</v>
      </c>
      <c r="BM243" s="164" t="s">
        <v>1024</v>
      </c>
    </row>
    <row r="244" spans="1:65" s="2" customFormat="1" ht="16.5" customHeight="1">
      <c r="A244" s="29"/>
      <c r="B244" s="153"/>
      <c r="C244" s="154" t="s">
        <v>578</v>
      </c>
      <c r="D244" s="154" t="s">
        <v>180</v>
      </c>
      <c r="E244" s="155" t="s">
        <v>1025</v>
      </c>
      <c r="F244" s="156" t="s">
        <v>1026</v>
      </c>
      <c r="G244" s="157" t="s">
        <v>484</v>
      </c>
      <c r="H244" s="158">
        <v>1</v>
      </c>
      <c r="I244" s="158"/>
      <c r="J244" s="158"/>
      <c r="K244" s="159"/>
      <c r="L244" s="30"/>
      <c r="M244" s="160" t="s">
        <v>1</v>
      </c>
      <c r="N244" s="161" t="s">
        <v>35</v>
      </c>
      <c r="O244" s="162">
        <v>0</v>
      </c>
      <c r="P244" s="162">
        <f t="shared" si="45"/>
        <v>0</v>
      </c>
      <c r="Q244" s="162">
        <v>0</v>
      </c>
      <c r="R244" s="162">
        <f t="shared" si="46"/>
        <v>0</v>
      </c>
      <c r="S244" s="162">
        <v>0</v>
      </c>
      <c r="T244" s="163">
        <f t="shared" si="47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64" t="s">
        <v>87</v>
      </c>
      <c r="AT244" s="164" t="s">
        <v>180</v>
      </c>
      <c r="AU244" s="164" t="s">
        <v>80</v>
      </c>
      <c r="AY244" s="17" t="s">
        <v>178</v>
      </c>
      <c r="BE244" s="165">
        <f t="shared" si="48"/>
        <v>0</v>
      </c>
      <c r="BF244" s="165">
        <f t="shared" si="49"/>
        <v>0</v>
      </c>
      <c r="BG244" s="165">
        <f t="shared" si="50"/>
        <v>0</v>
      </c>
      <c r="BH244" s="165">
        <f t="shared" si="51"/>
        <v>0</v>
      </c>
      <c r="BI244" s="165">
        <f t="shared" si="52"/>
        <v>0</v>
      </c>
      <c r="BJ244" s="17" t="s">
        <v>80</v>
      </c>
      <c r="BK244" s="166">
        <f t="shared" si="53"/>
        <v>0</v>
      </c>
      <c r="BL244" s="17" t="s">
        <v>87</v>
      </c>
      <c r="BM244" s="164" t="s">
        <v>1027</v>
      </c>
    </row>
    <row r="245" spans="1:65" s="2" customFormat="1" ht="16.5" customHeight="1">
      <c r="A245" s="29"/>
      <c r="B245" s="153"/>
      <c r="C245" s="188" t="s">
        <v>582</v>
      </c>
      <c r="D245" s="188" t="s">
        <v>286</v>
      </c>
      <c r="E245" s="189" t="s">
        <v>789</v>
      </c>
      <c r="F245" s="190" t="s">
        <v>1028</v>
      </c>
      <c r="G245" s="191" t="s">
        <v>484</v>
      </c>
      <c r="H245" s="192">
        <v>3</v>
      </c>
      <c r="I245" s="192"/>
      <c r="J245" s="192"/>
      <c r="K245" s="193"/>
      <c r="L245" s="194"/>
      <c r="M245" s="195" t="s">
        <v>1</v>
      </c>
      <c r="N245" s="196" t="s">
        <v>35</v>
      </c>
      <c r="O245" s="162">
        <v>0</v>
      </c>
      <c r="P245" s="162">
        <f t="shared" si="45"/>
        <v>0</v>
      </c>
      <c r="Q245" s="162">
        <v>0</v>
      </c>
      <c r="R245" s="162">
        <f t="shared" si="46"/>
        <v>0</v>
      </c>
      <c r="S245" s="162">
        <v>0</v>
      </c>
      <c r="T245" s="163">
        <f t="shared" si="47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64" t="s">
        <v>213</v>
      </c>
      <c r="AT245" s="164" t="s">
        <v>286</v>
      </c>
      <c r="AU245" s="164" t="s">
        <v>80</v>
      </c>
      <c r="AY245" s="17" t="s">
        <v>178</v>
      </c>
      <c r="BE245" s="165">
        <f t="shared" si="48"/>
        <v>0</v>
      </c>
      <c r="BF245" s="165">
        <f t="shared" si="49"/>
        <v>0</v>
      </c>
      <c r="BG245" s="165">
        <f t="shared" si="50"/>
        <v>0</v>
      </c>
      <c r="BH245" s="165">
        <f t="shared" si="51"/>
        <v>0</v>
      </c>
      <c r="BI245" s="165">
        <f t="shared" si="52"/>
        <v>0</v>
      </c>
      <c r="BJ245" s="17" t="s">
        <v>80</v>
      </c>
      <c r="BK245" s="166">
        <f t="shared" si="53"/>
        <v>0</v>
      </c>
      <c r="BL245" s="17" t="s">
        <v>87</v>
      </c>
      <c r="BM245" s="164" t="s">
        <v>1029</v>
      </c>
    </row>
    <row r="246" spans="1:65" s="12" customFormat="1" ht="25.9" customHeight="1">
      <c r="B246" s="141"/>
      <c r="D246" s="142" t="s">
        <v>68</v>
      </c>
      <c r="E246" s="143" t="s">
        <v>1030</v>
      </c>
      <c r="F246" s="143" t="s">
        <v>1031</v>
      </c>
      <c r="J246" s="144"/>
      <c r="L246" s="141"/>
      <c r="M246" s="145"/>
      <c r="N246" s="146"/>
      <c r="O246" s="146"/>
      <c r="P246" s="147">
        <f>P247+P251+P256+P267+P280+P304+P315+P318+P323+P330+P334+P339</f>
        <v>0</v>
      </c>
      <c r="Q246" s="146"/>
      <c r="R246" s="147">
        <f>R247+R251+R256+R267+R280+R304+R315+R318+R323+R330+R334+R339</f>
        <v>0</v>
      </c>
      <c r="S246" s="146"/>
      <c r="T246" s="148">
        <f>T247+T251+T256+T267+T280+T304+T315+T318+T323+T330+T334+T339</f>
        <v>0</v>
      </c>
      <c r="AR246" s="142" t="s">
        <v>73</v>
      </c>
      <c r="AT246" s="149" t="s">
        <v>68</v>
      </c>
      <c r="AU246" s="149" t="s">
        <v>69</v>
      </c>
      <c r="AY246" s="142" t="s">
        <v>178</v>
      </c>
      <c r="BK246" s="150">
        <f>BK247+BK251+BK256+BK267+BK280+BK304+BK315+BK318+BK323+BK330+BK334+BK339</f>
        <v>0</v>
      </c>
    </row>
    <row r="247" spans="1:65" s="12" customFormat="1" ht="22.9" customHeight="1">
      <c r="B247" s="141"/>
      <c r="D247" s="142" t="s">
        <v>68</v>
      </c>
      <c r="E247" s="151" t="s">
        <v>1032</v>
      </c>
      <c r="F247" s="151" t="s">
        <v>1033</v>
      </c>
      <c r="J247" s="152"/>
      <c r="L247" s="141"/>
      <c r="M247" s="145"/>
      <c r="N247" s="146"/>
      <c r="O247" s="146"/>
      <c r="P247" s="147">
        <f>SUM(P248:P250)</f>
        <v>0</v>
      </c>
      <c r="Q247" s="146"/>
      <c r="R247" s="147">
        <f>SUM(R248:R250)</f>
        <v>0</v>
      </c>
      <c r="S247" s="146"/>
      <c r="T247" s="148">
        <f>SUM(T248:T250)</f>
        <v>0</v>
      </c>
      <c r="AR247" s="142" t="s">
        <v>73</v>
      </c>
      <c r="AT247" s="149" t="s">
        <v>68</v>
      </c>
      <c r="AU247" s="149" t="s">
        <v>73</v>
      </c>
      <c r="AY247" s="142" t="s">
        <v>178</v>
      </c>
      <c r="BK247" s="150">
        <f>SUM(BK248:BK250)</f>
        <v>0</v>
      </c>
    </row>
    <row r="248" spans="1:65" s="2" customFormat="1" ht="16.5" customHeight="1">
      <c r="A248" s="29"/>
      <c r="B248" s="153"/>
      <c r="C248" s="154" t="s">
        <v>595</v>
      </c>
      <c r="D248" s="154" t="s">
        <v>180</v>
      </c>
      <c r="E248" s="155" t="s">
        <v>1034</v>
      </c>
      <c r="F248" s="156" t="s">
        <v>833</v>
      </c>
      <c r="G248" s="157" t="s">
        <v>192</v>
      </c>
      <c r="H248" s="158">
        <v>1</v>
      </c>
      <c r="I248" s="158"/>
      <c r="J248" s="158"/>
      <c r="K248" s="159"/>
      <c r="L248" s="30"/>
      <c r="M248" s="160" t="s">
        <v>1</v>
      </c>
      <c r="N248" s="161" t="s">
        <v>35</v>
      </c>
      <c r="O248" s="162">
        <v>0</v>
      </c>
      <c r="P248" s="162">
        <f>O248*H248</f>
        <v>0</v>
      </c>
      <c r="Q248" s="162">
        <v>0</v>
      </c>
      <c r="R248" s="162">
        <f>Q248*H248</f>
        <v>0</v>
      </c>
      <c r="S248" s="162">
        <v>0</v>
      </c>
      <c r="T248" s="163">
        <f>S248*H248</f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64" t="s">
        <v>87</v>
      </c>
      <c r="AT248" s="164" t="s">
        <v>180</v>
      </c>
      <c r="AU248" s="164" t="s">
        <v>80</v>
      </c>
      <c r="AY248" s="17" t="s">
        <v>178</v>
      </c>
      <c r="BE248" s="165">
        <f>IF(N248="základná",J248,0)</f>
        <v>0</v>
      </c>
      <c r="BF248" s="165">
        <f>IF(N248="znížená",J248,0)</f>
        <v>0</v>
      </c>
      <c r="BG248" s="165">
        <f>IF(N248="zákl. prenesená",J248,0)</f>
        <v>0</v>
      </c>
      <c r="BH248" s="165">
        <f>IF(N248="zníž. prenesená",J248,0)</f>
        <v>0</v>
      </c>
      <c r="BI248" s="165">
        <f>IF(N248="nulová",J248,0)</f>
        <v>0</v>
      </c>
      <c r="BJ248" s="17" t="s">
        <v>80</v>
      </c>
      <c r="BK248" s="166">
        <f>ROUND(I248*H248,3)</f>
        <v>0</v>
      </c>
      <c r="BL248" s="17" t="s">
        <v>87</v>
      </c>
      <c r="BM248" s="164" t="s">
        <v>1035</v>
      </c>
    </row>
    <row r="249" spans="1:65" s="2" customFormat="1" ht="16.5" customHeight="1">
      <c r="A249" s="29"/>
      <c r="B249" s="153"/>
      <c r="C249" s="154" t="s">
        <v>599</v>
      </c>
      <c r="D249" s="154" t="s">
        <v>180</v>
      </c>
      <c r="E249" s="155" t="s">
        <v>1036</v>
      </c>
      <c r="F249" s="156" t="s">
        <v>830</v>
      </c>
      <c r="G249" s="157" t="s">
        <v>192</v>
      </c>
      <c r="H249" s="158">
        <v>1</v>
      </c>
      <c r="I249" s="158"/>
      <c r="J249" s="158"/>
      <c r="K249" s="159"/>
      <c r="L249" s="30"/>
      <c r="M249" s="160" t="s">
        <v>1</v>
      </c>
      <c r="N249" s="161" t="s">
        <v>35</v>
      </c>
      <c r="O249" s="162">
        <v>0</v>
      </c>
      <c r="P249" s="162">
        <f>O249*H249</f>
        <v>0</v>
      </c>
      <c r="Q249" s="162">
        <v>0</v>
      </c>
      <c r="R249" s="162">
        <f>Q249*H249</f>
        <v>0</v>
      </c>
      <c r="S249" s="162">
        <v>0</v>
      </c>
      <c r="T249" s="163">
        <f>S249*H249</f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64" t="s">
        <v>87</v>
      </c>
      <c r="AT249" s="164" t="s">
        <v>180</v>
      </c>
      <c r="AU249" s="164" t="s">
        <v>80</v>
      </c>
      <c r="AY249" s="17" t="s">
        <v>178</v>
      </c>
      <c r="BE249" s="165">
        <f>IF(N249="základná",J249,0)</f>
        <v>0</v>
      </c>
      <c r="BF249" s="165">
        <f>IF(N249="znížená",J249,0)</f>
        <v>0</v>
      </c>
      <c r="BG249" s="165">
        <f>IF(N249="zákl. prenesená",J249,0)</f>
        <v>0</v>
      </c>
      <c r="BH249" s="165">
        <f>IF(N249="zníž. prenesená",J249,0)</f>
        <v>0</v>
      </c>
      <c r="BI249" s="165">
        <f>IF(N249="nulová",J249,0)</f>
        <v>0</v>
      </c>
      <c r="BJ249" s="17" t="s">
        <v>80</v>
      </c>
      <c r="BK249" s="166">
        <f>ROUND(I249*H249,3)</f>
        <v>0</v>
      </c>
      <c r="BL249" s="17" t="s">
        <v>87</v>
      </c>
      <c r="BM249" s="164" t="s">
        <v>1037</v>
      </c>
    </row>
    <row r="250" spans="1:65" s="2" customFormat="1" ht="16.5" customHeight="1">
      <c r="A250" s="29"/>
      <c r="B250" s="153"/>
      <c r="C250" s="154" t="s">
        <v>603</v>
      </c>
      <c r="D250" s="154" t="s">
        <v>180</v>
      </c>
      <c r="E250" s="155" t="s">
        <v>1038</v>
      </c>
      <c r="F250" s="156" t="s">
        <v>1039</v>
      </c>
      <c r="G250" s="157" t="s">
        <v>192</v>
      </c>
      <c r="H250" s="158">
        <v>1</v>
      </c>
      <c r="I250" s="158"/>
      <c r="J250" s="158"/>
      <c r="K250" s="159"/>
      <c r="L250" s="30"/>
      <c r="M250" s="160" t="s">
        <v>1</v>
      </c>
      <c r="N250" s="161" t="s">
        <v>35</v>
      </c>
      <c r="O250" s="162">
        <v>0</v>
      </c>
      <c r="P250" s="162">
        <f>O250*H250</f>
        <v>0</v>
      </c>
      <c r="Q250" s="162">
        <v>0</v>
      </c>
      <c r="R250" s="162">
        <f>Q250*H250</f>
        <v>0</v>
      </c>
      <c r="S250" s="162">
        <v>0</v>
      </c>
      <c r="T250" s="163">
        <f>S250*H250</f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64" t="s">
        <v>87</v>
      </c>
      <c r="AT250" s="164" t="s">
        <v>180</v>
      </c>
      <c r="AU250" s="164" t="s">
        <v>80</v>
      </c>
      <c r="AY250" s="17" t="s">
        <v>178</v>
      </c>
      <c r="BE250" s="165">
        <f>IF(N250="základná",J250,0)</f>
        <v>0</v>
      </c>
      <c r="BF250" s="165">
        <f>IF(N250="znížená",J250,0)</f>
        <v>0</v>
      </c>
      <c r="BG250" s="165">
        <f>IF(N250="zákl. prenesená",J250,0)</f>
        <v>0</v>
      </c>
      <c r="BH250" s="165">
        <f>IF(N250="zníž. prenesená",J250,0)</f>
        <v>0</v>
      </c>
      <c r="BI250" s="165">
        <f>IF(N250="nulová",J250,0)</f>
        <v>0</v>
      </c>
      <c r="BJ250" s="17" t="s">
        <v>80</v>
      </c>
      <c r="BK250" s="166">
        <f>ROUND(I250*H250,3)</f>
        <v>0</v>
      </c>
      <c r="BL250" s="17" t="s">
        <v>87</v>
      </c>
      <c r="BM250" s="164" t="s">
        <v>1040</v>
      </c>
    </row>
    <row r="251" spans="1:65" s="12" customFormat="1" ht="22.9" customHeight="1">
      <c r="B251" s="141"/>
      <c r="D251" s="142" t="s">
        <v>68</v>
      </c>
      <c r="E251" s="151" t="s">
        <v>1041</v>
      </c>
      <c r="F251" s="151" t="s">
        <v>839</v>
      </c>
      <c r="J251" s="152"/>
      <c r="L251" s="141"/>
      <c r="M251" s="145"/>
      <c r="N251" s="146"/>
      <c r="O251" s="146"/>
      <c r="P251" s="147">
        <f>SUM(P252:P255)</f>
        <v>0</v>
      </c>
      <c r="Q251" s="146"/>
      <c r="R251" s="147">
        <f>SUM(R252:R255)</f>
        <v>0</v>
      </c>
      <c r="S251" s="146"/>
      <c r="T251" s="148">
        <f>SUM(T252:T255)</f>
        <v>0</v>
      </c>
      <c r="AR251" s="142" t="s">
        <v>73</v>
      </c>
      <c r="AT251" s="149" t="s">
        <v>68</v>
      </c>
      <c r="AU251" s="149" t="s">
        <v>73</v>
      </c>
      <c r="AY251" s="142" t="s">
        <v>178</v>
      </c>
      <c r="BK251" s="150">
        <f>SUM(BK252:BK255)</f>
        <v>0</v>
      </c>
    </row>
    <row r="252" spans="1:65" s="2" customFormat="1" ht="16.5" customHeight="1">
      <c r="A252" s="29"/>
      <c r="B252" s="153"/>
      <c r="C252" s="188" t="s">
        <v>607</v>
      </c>
      <c r="D252" s="188" t="s">
        <v>286</v>
      </c>
      <c r="E252" s="189" t="s">
        <v>832</v>
      </c>
      <c r="F252" s="190" t="s">
        <v>1042</v>
      </c>
      <c r="G252" s="191" t="s">
        <v>192</v>
      </c>
      <c r="H252" s="192">
        <v>1</v>
      </c>
      <c r="I252" s="192"/>
      <c r="J252" s="192"/>
      <c r="K252" s="193"/>
      <c r="L252" s="194"/>
      <c r="M252" s="195" t="s">
        <v>1</v>
      </c>
      <c r="N252" s="196" t="s">
        <v>35</v>
      </c>
      <c r="O252" s="162">
        <v>0</v>
      </c>
      <c r="P252" s="162">
        <f>O252*H252</f>
        <v>0</v>
      </c>
      <c r="Q252" s="162">
        <v>0</v>
      </c>
      <c r="R252" s="162">
        <f>Q252*H252</f>
        <v>0</v>
      </c>
      <c r="S252" s="162">
        <v>0</v>
      </c>
      <c r="T252" s="163">
        <f>S252*H252</f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64" t="s">
        <v>213</v>
      </c>
      <c r="AT252" s="164" t="s">
        <v>286</v>
      </c>
      <c r="AU252" s="164" t="s">
        <v>80</v>
      </c>
      <c r="AY252" s="17" t="s">
        <v>178</v>
      </c>
      <c r="BE252" s="165">
        <f>IF(N252="základná",J252,0)</f>
        <v>0</v>
      </c>
      <c r="BF252" s="165">
        <f>IF(N252="znížená",J252,0)</f>
        <v>0</v>
      </c>
      <c r="BG252" s="165">
        <f>IF(N252="zákl. prenesená",J252,0)</f>
        <v>0</v>
      </c>
      <c r="BH252" s="165">
        <f>IF(N252="zníž. prenesená",J252,0)</f>
        <v>0</v>
      </c>
      <c r="BI252" s="165">
        <f>IF(N252="nulová",J252,0)</f>
        <v>0</v>
      </c>
      <c r="BJ252" s="17" t="s">
        <v>80</v>
      </c>
      <c r="BK252" s="166">
        <f>ROUND(I252*H252,3)</f>
        <v>0</v>
      </c>
      <c r="BL252" s="17" t="s">
        <v>87</v>
      </c>
      <c r="BM252" s="164" t="s">
        <v>1043</v>
      </c>
    </row>
    <row r="253" spans="1:65" s="2" customFormat="1" ht="16.5" customHeight="1">
      <c r="A253" s="29"/>
      <c r="B253" s="153"/>
      <c r="C253" s="188" t="s">
        <v>612</v>
      </c>
      <c r="D253" s="188" t="s">
        <v>286</v>
      </c>
      <c r="E253" s="189" t="s">
        <v>835</v>
      </c>
      <c r="F253" s="190" t="s">
        <v>1044</v>
      </c>
      <c r="G253" s="191" t="s">
        <v>192</v>
      </c>
      <c r="H253" s="192">
        <v>1</v>
      </c>
      <c r="I253" s="192"/>
      <c r="J253" s="192"/>
      <c r="K253" s="193"/>
      <c r="L253" s="194"/>
      <c r="M253" s="195" t="s">
        <v>1</v>
      </c>
      <c r="N253" s="196" t="s">
        <v>35</v>
      </c>
      <c r="O253" s="162">
        <v>0</v>
      </c>
      <c r="P253" s="162">
        <f>O253*H253</f>
        <v>0</v>
      </c>
      <c r="Q253" s="162">
        <v>0</v>
      </c>
      <c r="R253" s="162">
        <f>Q253*H253</f>
        <v>0</v>
      </c>
      <c r="S253" s="162">
        <v>0</v>
      </c>
      <c r="T253" s="163">
        <f>S253*H253</f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64" t="s">
        <v>213</v>
      </c>
      <c r="AT253" s="164" t="s">
        <v>286</v>
      </c>
      <c r="AU253" s="164" t="s">
        <v>80</v>
      </c>
      <c r="AY253" s="17" t="s">
        <v>178</v>
      </c>
      <c r="BE253" s="165">
        <f>IF(N253="základná",J253,0)</f>
        <v>0</v>
      </c>
      <c r="BF253" s="165">
        <f>IF(N253="znížená",J253,0)</f>
        <v>0</v>
      </c>
      <c r="BG253" s="165">
        <f>IF(N253="zákl. prenesená",J253,0)</f>
        <v>0</v>
      </c>
      <c r="BH253" s="165">
        <f>IF(N253="zníž. prenesená",J253,0)</f>
        <v>0</v>
      </c>
      <c r="BI253" s="165">
        <f>IF(N253="nulová",J253,0)</f>
        <v>0</v>
      </c>
      <c r="BJ253" s="17" t="s">
        <v>80</v>
      </c>
      <c r="BK253" s="166">
        <f>ROUND(I253*H253,3)</f>
        <v>0</v>
      </c>
      <c r="BL253" s="17" t="s">
        <v>87</v>
      </c>
      <c r="BM253" s="164" t="s">
        <v>1045</v>
      </c>
    </row>
    <row r="254" spans="1:65" s="2" customFormat="1" ht="16.5" customHeight="1">
      <c r="A254" s="29"/>
      <c r="B254" s="153"/>
      <c r="C254" s="154" t="s">
        <v>617</v>
      </c>
      <c r="D254" s="154" t="s">
        <v>180</v>
      </c>
      <c r="E254" s="155" t="s">
        <v>1046</v>
      </c>
      <c r="F254" s="156" t="s">
        <v>1042</v>
      </c>
      <c r="G254" s="157" t="s">
        <v>192</v>
      </c>
      <c r="H254" s="158">
        <v>1</v>
      </c>
      <c r="I254" s="158"/>
      <c r="J254" s="158"/>
      <c r="K254" s="159"/>
      <c r="L254" s="30"/>
      <c r="M254" s="160" t="s">
        <v>1</v>
      </c>
      <c r="N254" s="161" t="s">
        <v>35</v>
      </c>
      <c r="O254" s="162">
        <v>0</v>
      </c>
      <c r="P254" s="162">
        <f>O254*H254</f>
        <v>0</v>
      </c>
      <c r="Q254" s="162">
        <v>0</v>
      </c>
      <c r="R254" s="162">
        <f>Q254*H254</f>
        <v>0</v>
      </c>
      <c r="S254" s="162">
        <v>0</v>
      </c>
      <c r="T254" s="163">
        <f>S254*H254</f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64" t="s">
        <v>87</v>
      </c>
      <c r="AT254" s="164" t="s">
        <v>180</v>
      </c>
      <c r="AU254" s="164" t="s">
        <v>80</v>
      </c>
      <c r="AY254" s="17" t="s">
        <v>178</v>
      </c>
      <c r="BE254" s="165">
        <f>IF(N254="základná",J254,0)</f>
        <v>0</v>
      </c>
      <c r="BF254" s="165">
        <f>IF(N254="znížená",J254,0)</f>
        <v>0</v>
      </c>
      <c r="BG254" s="165">
        <f>IF(N254="zákl. prenesená",J254,0)</f>
        <v>0</v>
      </c>
      <c r="BH254" s="165">
        <f>IF(N254="zníž. prenesená",J254,0)</f>
        <v>0</v>
      </c>
      <c r="BI254" s="165">
        <f>IF(N254="nulová",J254,0)</f>
        <v>0</v>
      </c>
      <c r="BJ254" s="17" t="s">
        <v>80</v>
      </c>
      <c r="BK254" s="166">
        <f>ROUND(I254*H254,3)</f>
        <v>0</v>
      </c>
      <c r="BL254" s="17" t="s">
        <v>87</v>
      </c>
      <c r="BM254" s="164" t="s">
        <v>1047</v>
      </c>
    </row>
    <row r="255" spans="1:65" s="2" customFormat="1" ht="16.5" customHeight="1">
      <c r="A255" s="29"/>
      <c r="B255" s="153"/>
      <c r="C255" s="154" t="s">
        <v>623</v>
      </c>
      <c r="D255" s="154" t="s">
        <v>180</v>
      </c>
      <c r="E255" s="155" t="s">
        <v>1048</v>
      </c>
      <c r="F255" s="156" t="s">
        <v>1044</v>
      </c>
      <c r="G255" s="157" t="s">
        <v>192</v>
      </c>
      <c r="H255" s="158">
        <v>1</v>
      </c>
      <c r="I255" s="158"/>
      <c r="J255" s="158"/>
      <c r="K255" s="159"/>
      <c r="L255" s="30"/>
      <c r="M255" s="160" t="s">
        <v>1</v>
      </c>
      <c r="N255" s="161" t="s">
        <v>35</v>
      </c>
      <c r="O255" s="162">
        <v>0</v>
      </c>
      <c r="P255" s="162">
        <f>O255*H255</f>
        <v>0</v>
      </c>
      <c r="Q255" s="162">
        <v>0</v>
      </c>
      <c r="R255" s="162">
        <f>Q255*H255</f>
        <v>0</v>
      </c>
      <c r="S255" s="162">
        <v>0</v>
      </c>
      <c r="T255" s="163">
        <f>S255*H255</f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64" t="s">
        <v>87</v>
      </c>
      <c r="AT255" s="164" t="s">
        <v>180</v>
      </c>
      <c r="AU255" s="164" t="s">
        <v>80</v>
      </c>
      <c r="AY255" s="17" t="s">
        <v>178</v>
      </c>
      <c r="BE255" s="165">
        <f>IF(N255="základná",J255,0)</f>
        <v>0</v>
      </c>
      <c r="BF255" s="165">
        <f>IF(N255="znížená",J255,0)</f>
        <v>0</v>
      </c>
      <c r="BG255" s="165">
        <f>IF(N255="zákl. prenesená",J255,0)</f>
        <v>0</v>
      </c>
      <c r="BH255" s="165">
        <f>IF(N255="zníž. prenesená",J255,0)</f>
        <v>0</v>
      </c>
      <c r="BI255" s="165">
        <f>IF(N255="nulová",J255,0)</f>
        <v>0</v>
      </c>
      <c r="BJ255" s="17" t="s">
        <v>80</v>
      </c>
      <c r="BK255" s="166">
        <f>ROUND(I255*H255,3)</f>
        <v>0</v>
      </c>
      <c r="BL255" s="17" t="s">
        <v>87</v>
      </c>
      <c r="BM255" s="164" t="s">
        <v>1049</v>
      </c>
    </row>
    <row r="256" spans="1:65" s="12" customFormat="1" ht="22.9" customHeight="1">
      <c r="B256" s="141"/>
      <c r="D256" s="142" t="s">
        <v>68</v>
      </c>
      <c r="E256" s="151" t="s">
        <v>1050</v>
      </c>
      <c r="F256" s="151" t="s">
        <v>845</v>
      </c>
      <c r="J256" s="152"/>
      <c r="L256" s="141"/>
      <c r="M256" s="145"/>
      <c r="N256" s="146"/>
      <c r="O256" s="146"/>
      <c r="P256" s="147">
        <f>SUM(P257:P266)</f>
        <v>0</v>
      </c>
      <c r="Q256" s="146"/>
      <c r="R256" s="147">
        <f>SUM(R257:R266)</f>
        <v>0</v>
      </c>
      <c r="S256" s="146"/>
      <c r="T256" s="148">
        <f>SUM(T257:T266)</f>
        <v>0</v>
      </c>
      <c r="AR256" s="142" t="s">
        <v>73</v>
      </c>
      <c r="AT256" s="149" t="s">
        <v>68</v>
      </c>
      <c r="AU256" s="149" t="s">
        <v>73</v>
      </c>
      <c r="AY256" s="142" t="s">
        <v>178</v>
      </c>
      <c r="BK256" s="150">
        <f>SUM(BK257:BK266)</f>
        <v>0</v>
      </c>
    </row>
    <row r="257" spans="1:65" s="2" customFormat="1" ht="16.5" customHeight="1">
      <c r="A257" s="29"/>
      <c r="B257" s="153"/>
      <c r="C257" s="188" t="s">
        <v>628</v>
      </c>
      <c r="D257" s="188" t="s">
        <v>286</v>
      </c>
      <c r="E257" s="189" t="s">
        <v>1051</v>
      </c>
      <c r="F257" s="190" t="s">
        <v>1052</v>
      </c>
      <c r="G257" s="191" t="s">
        <v>216</v>
      </c>
      <c r="H257" s="192">
        <v>30</v>
      </c>
      <c r="I257" s="192"/>
      <c r="J257" s="192"/>
      <c r="K257" s="193"/>
      <c r="L257" s="194"/>
      <c r="M257" s="195" t="s">
        <v>1</v>
      </c>
      <c r="N257" s="196" t="s">
        <v>35</v>
      </c>
      <c r="O257" s="162">
        <v>0</v>
      </c>
      <c r="P257" s="162">
        <f t="shared" ref="P257:P266" si="54">O257*H257</f>
        <v>0</v>
      </c>
      <c r="Q257" s="162">
        <v>0</v>
      </c>
      <c r="R257" s="162">
        <f t="shared" ref="R257:R266" si="55">Q257*H257</f>
        <v>0</v>
      </c>
      <c r="S257" s="162">
        <v>0</v>
      </c>
      <c r="T257" s="163">
        <f t="shared" ref="T257:T266" si="56">S257*H257</f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64" t="s">
        <v>213</v>
      </c>
      <c r="AT257" s="164" t="s">
        <v>286</v>
      </c>
      <c r="AU257" s="164" t="s">
        <v>80</v>
      </c>
      <c r="AY257" s="17" t="s">
        <v>178</v>
      </c>
      <c r="BE257" s="165">
        <f t="shared" ref="BE257:BE266" si="57">IF(N257="základná",J257,0)</f>
        <v>0</v>
      </c>
      <c r="BF257" s="165">
        <f t="shared" ref="BF257:BF266" si="58">IF(N257="znížená",J257,0)</f>
        <v>0</v>
      </c>
      <c r="BG257" s="165">
        <f t="shared" ref="BG257:BG266" si="59">IF(N257="zákl. prenesená",J257,0)</f>
        <v>0</v>
      </c>
      <c r="BH257" s="165">
        <f t="shared" ref="BH257:BH266" si="60">IF(N257="zníž. prenesená",J257,0)</f>
        <v>0</v>
      </c>
      <c r="BI257" s="165">
        <f t="shared" ref="BI257:BI266" si="61">IF(N257="nulová",J257,0)</f>
        <v>0</v>
      </c>
      <c r="BJ257" s="17" t="s">
        <v>80</v>
      </c>
      <c r="BK257" s="166">
        <f t="shared" ref="BK257:BK266" si="62">ROUND(I257*H257,3)</f>
        <v>0</v>
      </c>
      <c r="BL257" s="17" t="s">
        <v>87</v>
      </c>
      <c r="BM257" s="164" t="s">
        <v>1053</v>
      </c>
    </row>
    <row r="258" spans="1:65" s="2" customFormat="1" ht="16.5" customHeight="1">
      <c r="A258" s="29"/>
      <c r="B258" s="153"/>
      <c r="C258" s="188" t="s">
        <v>631</v>
      </c>
      <c r="D258" s="188" t="s">
        <v>286</v>
      </c>
      <c r="E258" s="189" t="s">
        <v>1054</v>
      </c>
      <c r="F258" s="190" t="s">
        <v>1055</v>
      </c>
      <c r="G258" s="191" t="s">
        <v>216</v>
      </c>
      <c r="H258" s="192">
        <v>35</v>
      </c>
      <c r="I258" s="192"/>
      <c r="J258" s="192"/>
      <c r="K258" s="193"/>
      <c r="L258" s="194"/>
      <c r="M258" s="195" t="s">
        <v>1</v>
      </c>
      <c r="N258" s="196" t="s">
        <v>35</v>
      </c>
      <c r="O258" s="162">
        <v>0</v>
      </c>
      <c r="P258" s="162">
        <f t="shared" si="54"/>
        <v>0</v>
      </c>
      <c r="Q258" s="162">
        <v>0</v>
      </c>
      <c r="R258" s="162">
        <f t="shared" si="55"/>
        <v>0</v>
      </c>
      <c r="S258" s="162">
        <v>0</v>
      </c>
      <c r="T258" s="163">
        <f t="shared" si="56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64" t="s">
        <v>213</v>
      </c>
      <c r="AT258" s="164" t="s">
        <v>286</v>
      </c>
      <c r="AU258" s="164" t="s">
        <v>80</v>
      </c>
      <c r="AY258" s="17" t="s">
        <v>178</v>
      </c>
      <c r="BE258" s="165">
        <f t="shared" si="57"/>
        <v>0</v>
      </c>
      <c r="BF258" s="165">
        <f t="shared" si="58"/>
        <v>0</v>
      </c>
      <c r="BG258" s="165">
        <f t="shared" si="59"/>
        <v>0</v>
      </c>
      <c r="BH258" s="165">
        <f t="shared" si="60"/>
        <v>0</v>
      </c>
      <c r="BI258" s="165">
        <f t="shared" si="61"/>
        <v>0</v>
      </c>
      <c r="BJ258" s="17" t="s">
        <v>80</v>
      </c>
      <c r="BK258" s="166">
        <f t="shared" si="62"/>
        <v>0</v>
      </c>
      <c r="BL258" s="17" t="s">
        <v>87</v>
      </c>
      <c r="BM258" s="164" t="s">
        <v>1056</v>
      </c>
    </row>
    <row r="259" spans="1:65" s="2" customFormat="1" ht="16.5" customHeight="1">
      <c r="A259" s="29"/>
      <c r="B259" s="153"/>
      <c r="C259" s="188" t="s">
        <v>636</v>
      </c>
      <c r="D259" s="188" t="s">
        <v>286</v>
      </c>
      <c r="E259" s="189" t="s">
        <v>849</v>
      </c>
      <c r="F259" s="190" t="s">
        <v>850</v>
      </c>
      <c r="G259" s="191" t="s">
        <v>216</v>
      </c>
      <c r="H259" s="192">
        <v>850</v>
      </c>
      <c r="I259" s="192"/>
      <c r="J259" s="192"/>
      <c r="K259" s="193"/>
      <c r="L259" s="194"/>
      <c r="M259" s="195" t="s">
        <v>1</v>
      </c>
      <c r="N259" s="196" t="s">
        <v>35</v>
      </c>
      <c r="O259" s="162">
        <v>0</v>
      </c>
      <c r="P259" s="162">
        <f t="shared" si="54"/>
        <v>0</v>
      </c>
      <c r="Q259" s="162">
        <v>0</v>
      </c>
      <c r="R259" s="162">
        <f t="shared" si="55"/>
        <v>0</v>
      </c>
      <c r="S259" s="162">
        <v>0</v>
      </c>
      <c r="T259" s="163">
        <f t="shared" si="56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64" t="s">
        <v>213</v>
      </c>
      <c r="AT259" s="164" t="s">
        <v>286</v>
      </c>
      <c r="AU259" s="164" t="s">
        <v>80</v>
      </c>
      <c r="AY259" s="17" t="s">
        <v>178</v>
      </c>
      <c r="BE259" s="165">
        <f t="shared" si="57"/>
        <v>0</v>
      </c>
      <c r="BF259" s="165">
        <f t="shared" si="58"/>
        <v>0</v>
      </c>
      <c r="BG259" s="165">
        <f t="shared" si="59"/>
        <v>0</v>
      </c>
      <c r="BH259" s="165">
        <f t="shared" si="60"/>
        <v>0</v>
      </c>
      <c r="BI259" s="165">
        <f t="shared" si="61"/>
        <v>0</v>
      </c>
      <c r="BJ259" s="17" t="s">
        <v>80</v>
      </c>
      <c r="BK259" s="166">
        <f t="shared" si="62"/>
        <v>0</v>
      </c>
      <c r="BL259" s="17" t="s">
        <v>87</v>
      </c>
      <c r="BM259" s="164" t="s">
        <v>1057</v>
      </c>
    </row>
    <row r="260" spans="1:65" s="2" customFormat="1" ht="16.5" customHeight="1">
      <c r="A260" s="29"/>
      <c r="B260" s="153"/>
      <c r="C260" s="188" t="s">
        <v>640</v>
      </c>
      <c r="D260" s="188" t="s">
        <v>286</v>
      </c>
      <c r="E260" s="189" t="s">
        <v>852</v>
      </c>
      <c r="F260" s="190" t="s">
        <v>853</v>
      </c>
      <c r="G260" s="191" t="s">
        <v>216</v>
      </c>
      <c r="H260" s="192">
        <v>400</v>
      </c>
      <c r="I260" s="192"/>
      <c r="J260" s="192"/>
      <c r="K260" s="193"/>
      <c r="L260" s="194"/>
      <c r="M260" s="195" t="s">
        <v>1</v>
      </c>
      <c r="N260" s="196" t="s">
        <v>35</v>
      </c>
      <c r="O260" s="162">
        <v>0</v>
      </c>
      <c r="P260" s="162">
        <f t="shared" si="54"/>
        <v>0</v>
      </c>
      <c r="Q260" s="162">
        <v>0</v>
      </c>
      <c r="R260" s="162">
        <f t="shared" si="55"/>
        <v>0</v>
      </c>
      <c r="S260" s="162">
        <v>0</v>
      </c>
      <c r="T260" s="163">
        <f t="shared" si="56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64" t="s">
        <v>213</v>
      </c>
      <c r="AT260" s="164" t="s">
        <v>286</v>
      </c>
      <c r="AU260" s="164" t="s">
        <v>80</v>
      </c>
      <c r="AY260" s="17" t="s">
        <v>178</v>
      </c>
      <c r="BE260" s="165">
        <f t="shared" si="57"/>
        <v>0</v>
      </c>
      <c r="BF260" s="165">
        <f t="shared" si="58"/>
        <v>0</v>
      </c>
      <c r="BG260" s="165">
        <f t="shared" si="59"/>
        <v>0</v>
      </c>
      <c r="BH260" s="165">
        <f t="shared" si="60"/>
        <v>0</v>
      </c>
      <c r="BI260" s="165">
        <f t="shared" si="61"/>
        <v>0</v>
      </c>
      <c r="BJ260" s="17" t="s">
        <v>80</v>
      </c>
      <c r="BK260" s="166">
        <f t="shared" si="62"/>
        <v>0</v>
      </c>
      <c r="BL260" s="17" t="s">
        <v>87</v>
      </c>
      <c r="BM260" s="164" t="s">
        <v>1058</v>
      </c>
    </row>
    <row r="261" spans="1:65" s="2" customFormat="1" ht="16.5" customHeight="1">
      <c r="A261" s="29"/>
      <c r="B261" s="153"/>
      <c r="C261" s="188" t="s">
        <v>646</v>
      </c>
      <c r="D261" s="188" t="s">
        <v>286</v>
      </c>
      <c r="E261" s="189" t="s">
        <v>855</v>
      </c>
      <c r="F261" s="190" t="s">
        <v>856</v>
      </c>
      <c r="G261" s="191" t="s">
        <v>216</v>
      </c>
      <c r="H261" s="192">
        <v>100</v>
      </c>
      <c r="I261" s="192"/>
      <c r="J261" s="192"/>
      <c r="K261" s="193"/>
      <c r="L261" s="194"/>
      <c r="M261" s="195" t="s">
        <v>1</v>
      </c>
      <c r="N261" s="196" t="s">
        <v>35</v>
      </c>
      <c r="O261" s="162">
        <v>0</v>
      </c>
      <c r="P261" s="162">
        <f t="shared" si="54"/>
        <v>0</v>
      </c>
      <c r="Q261" s="162">
        <v>0</v>
      </c>
      <c r="R261" s="162">
        <f t="shared" si="55"/>
        <v>0</v>
      </c>
      <c r="S261" s="162">
        <v>0</v>
      </c>
      <c r="T261" s="163">
        <f t="shared" si="56"/>
        <v>0</v>
      </c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64" t="s">
        <v>213</v>
      </c>
      <c r="AT261" s="164" t="s">
        <v>286</v>
      </c>
      <c r="AU261" s="164" t="s">
        <v>80</v>
      </c>
      <c r="AY261" s="17" t="s">
        <v>178</v>
      </c>
      <c r="BE261" s="165">
        <f t="shared" si="57"/>
        <v>0</v>
      </c>
      <c r="BF261" s="165">
        <f t="shared" si="58"/>
        <v>0</v>
      </c>
      <c r="BG261" s="165">
        <f t="shared" si="59"/>
        <v>0</v>
      </c>
      <c r="BH261" s="165">
        <f t="shared" si="60"/>
        <v>0</v>
      </c>
      <c r="BI261" s="165">
        <f t="shared" si="61"/>
        <v>0</v>
      </c>
      <c r="BJ261" s="17" t="s">
        <v>80</v>
      </c>
      <c r="BK261" s="166">
        <f t="shared" si="62"/>
        <v>0</v>
      </c>
      <c r="BL261" s="17" t="s">
        <v>87</v>
      </c>
      <c r="BM261" s="164" t="s">
        <v>1059</v>
      </c>
    </row>
    <row r="262" spans="1:65" s="2" customFormat="1" ht="16.5" customHeight="1">
      <c r="A262" s="29"/>
      <c r="B262" s="153"/>
      <c r="C262" s="154" t="s">
        <v>653</v>
      </c>
      <c r="D262" s="154" t="s">
        <v>180</v>
      </c>
      <c r="E262" s="155" t="s">
        <v>1051</v>
      </c>
      <c r="F262" s="156" t="s">
        <v>1052</v>
      </c>
      <c r="G262" s="157" t="s">
        <v>216</v>
      </c>
      <c r="H262" s="158">
        <v>30</v>
      </c>
      <c r="I262" s="158"/>
      <c r="J262" s="158"/>
      <c r="K262" s="159"/>
      <c r="L262" s="30"/>
      <c r="M262" s="160" t="s">
        <v>1</v>
      </c>
      <c r="N262" s="161" t="s">
        <v>35</v>
      </c>
      <c r="O262" s="162">
        <v>0</v>
      </c>
      <c r="P262" s="162">
        <f t="shared" si="54"/>
        <v>0</v>
      </c>
      <c r="Q262" s="162">
        <v>0</v>
      </c>
      <c r="R262" s="162">
        <f t="shared" si="55"/>
        <v>0</v>
      </c>
      <c r="S262" s="162">
        <v>0</v>
      </c>
      <c r="T262" s="163">
        <f t="shared" si="56"/>
        <v>0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64" t="s">
        <v>87</v>
      </c>
      <c r="AT262" s="164" t="s">
        <v>180</v>
      </c>
      <c r="AU262" s="164" t="s">
        <v>80</v>
      </c>
      <c r="AY262" s="17" t="s">
        <v>178</v>
      </c>
      <c r="BE262" s="165">
        <f t="shared" si="57"/>
        <v>0</v>
      </c>
      <c r="BF262" s="165">
        <f t="shared" si="58"/>
        <v>0</v>
      </c>
      <c r="BG262" s="165">
        <f t="shared" si="59"/>
        <v>0</v>
      </c>
      <c r="BH262" s="165">
        <f t="shared" si="60"/>
        <v>0</v>
      </c>
      <c r="BI262" s="165">
        <f t="shared" si="61"/>
        <v>0</v>
      </c>
      <c r="BJ262" s="17" t="s">
        <v>80</v>
      </c>
      <c r="BK262" s="166">
        <f t="shared" si="62"/>
        <v>0</v>
      </c>
      <c r="BL262" s="17" t="s">
        <v>87</v>
      </c>
      <c r="BM262" s="164" t="s">
        <v>1060</v>
      </c>
    </row>
    <row r="263" spans="1:65" s="2" customFormat="1" ht="16.5" customHeight="1">
      <c r="A263" s="29"/>
      <c r="B263" s="153"/>
      <c r="C263" s="154" t="s">
        <v>657</v>
      </c>
      <c r="D263" s="154" t="s">
        <v>180</v>
      </c>
      <c r="E263" s="155" t="s">
        <v>1054</v>
      </c>
      <c r="F263" s="156" t="s">
        <v>1055</v>
      </c>
      <c r="G263" s="157" t="s">
        <v>216</v>
      </c>
      <c r="H263" s="158">
        <v>35</v>
      </c>
      <c r="I263" s="158"/>
      <c r="J263" s="158"/>
      <c r="K263" s="159"/>
      <c r="L263" s="30"/>
      <c r="M263" s="160" t="s">
        <v>1</v>
      </c>
      <c r="N263" s="161" t="s">
        <v>35</v>
      </c>
      <c r="O263" s="162">
        <v>0</v>
      </c>
      <c r="P263" s="162">
        <f t="shared" si="54"/>
        <v>0</v>
      </c>
      <c r="Q263" s="162">
        <v>0</v>
      </c>
      <c r="R263" s="162">
        <f t="shared" si="55"/>
        <v>0</v>
      </c>
      <c r="S263" s="162">
        <v>0</v>
      </c>
      <c r="T263" s="163">
        <f t="shared" si="56"/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64" t="s">
        <v>87</v>
      </c>
      <c r="AT263" s="164" t="s">
        <v>180</v>
      </c>
      <c r="AU263" s="164" t="s">
        <v>80</v>
      </c>
      <c r="AY263" s="17" t="s">
        <v>178</v>
      </c>
      <c r="BE263" s="165">
        <f t="shared" si="57"/>
        <v>0</v>
      </c>
      <c r="BF263" s="165">
        <f t="shared" si="58"/>
        <v>0</v>
      </c>
      <c r="BG263" s="165">
        <f t="shared" si="59"/>
        <v>0</v>
      </c>
      <c r="BH263" s="165">
        <f t="shared" si="60"/>
        <v>0</v>
      </c>
      <c r="BI263" s="165">
        <f t="shared" si="61"/>
        <v>0</v>
      </c>
      <c r="BJ263" s="17" t="s">
        <v>80</v>
      </c>
      <c r="BK263" s="166">
        <f t="shared" si="62"/>
        <v>0</v>
      </c>
      <c r="BL263" s="17" t="s">
        <v>87</v>
      </c>
      <c r="BM263" s="164" t="s">
        <v>1061</v>
      </c>
    </row>
    <row r="264" spans="1:65" s="2" customFormat="1" ht="16.5" customHeight="1">
      <c r="A264" s="29"/>
      <c r="B264" s="153"/>
      <c r="C264" s="154" t="s">
        <v>663</v>
      </c>
      <c r="D264" s="154" t="s">
        <v>180</v>
      </c>
      <c r="E264" s="155" t="s">
        <v>849</v>
      </c>
      <c r="F264" s="156" t="s">
        <v>850</v>
      </c>
      <c r="G264" s="157" t="s">
        <v>216</v>
      </c>
      <c r="H264" s="158">
        <v>850</v>
      </c>
      <c r="I264" s="158"/>
      <c r="J264" s="158"/>
      <c r="K264" s="159"/>
      <c r="L264" s="30"/>
      <c r="M264" s="160" t="s">
        <v>1</v>
      </c>
      <c r="N264" s="161" t="s">
        <v>35</v>
      </c>
      <c r="O264" s="162">
        <v>0</v>
      </c>
      <c r="P264" s="162">
        <f t="shared" si="54"/>
        <v>0</v>
      </c>
      <c r="Q264" s="162">
        <v>0</v>
      </c>
      <c r="R264" s="162">
        <f t="shared" si="55"/>
        <v>0</v>
      </c>
      <c r="S264" s="162">
        <v>0</v>
      </c>
      <c r="T264" s="163">
        <f t="shared" si="56"/>
        <v>0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64" t="s">
        <v>87</v>
      </c>
      <c r="AT264" s="164" t="s">
        <v>180</v>
      </c>
      <c r="AU264" s="164" t="s">
        <v>80</v>
      </c>
      <c r="AY264" s="17" t="s">
        <v>178</v>
      </c>
      <c r="BE264" s="165">
        <f t="shared" si="57"/>
        <v>0</v>
      </c>
      <c r="BF264" s="165">
        <f t="shared" si="58"/>
        <v>0</v>
      </c>
      <c r="BG264" s="165">
        <f t="shared" si="59"/>
        <v>0</v>
      </c>
      <c r="BH264" s="165">
        <f t="shared" si="60"/>
        <v>0</v>
      </c>
      <c r="BI264" s="165">
        <f t="shared" si="61"/>
        <v>0</v>
      </c>
      <c r="BJ264" s="17" t="s">
        <v>80</v>
      </c>
      <c r="BK264" s="166">
        <f t="shared" si="62"/>
        <v>0</v>
      </c>
      <c r="BL264" s="17" t="s">
        <v>87</v>
      </c>
      <c r="BM264" s="164" t="s">
        <v>1062</v>
      </c>
    </row>
    <row r="265" spans="1:65" s="2" customFormat="1" ht="16.5" customHeight="1">
      <c r="A265" s="29"/>
      <c r="B265" s="153"/>
      <c r="C265" s="154" t="s">
        <v>667</v>
      </c>
      <c r="D265" s="154" t="s">
        <v>180</v>
      </c>
      <c r="E265" s="155" t="s">
        <v>852</v>
      </c>
      <c r="F265" s="156" t="s">
        <v>853</v>
      </c>
      <c r="G265" s="157" t="s">
        <v>216</v>
      </c>
      <c r="H265" s="158">
        <v>400</v>
      </c>
      <c r="I265" s="158"/>
      <c r="J265" s="158"/>
      <c r="K265" s="159"/>
      <c r="L265" s="30"/>
      <c r="M265" s="160" t="s">
        <v>1</v>
      </c>
      <c r="N265" s="161" t="s">
        <v>35</v>
      </c>
      <c r="O265" s="162">
        <v>0</v>
      </c>
      <c r="P265" s="162">
        <f t="shared" si="54"/>
        <v>0</v>
      </c>
      <c r="Q265" s="162">
        <v>0</v>
      </c>
      <c r="R265" s="162">
        <f t="shared" si="55"/>
        <v>0</v>
      </c>
      <c r="S265" s="162">
        <v>0</v>
      </c>
      <c r="T265" s="163">
        <f t="shared" si="56"/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64" t="s">
        <v>87</v>
      </c>
      <c r="AT265" s="164" t="s">
        <v>180</v>
      </c>
      <c r="AU265" s="164" t="s">
        <v>80</v>
      </c>
      <c r="AY265" s="17" t="s">
        <v>178</v>
      </c>
      <c r="BE265" s="165">
        <f t="shared" si="57"/>
        <v>0</v>
      </c>
      <c r="BF265" s="165">
        <f t="shared" si="58"/>
        <v>0</v>
      </c>
      <c r="BG265" s="165">
        <f t="shared" si="59"/>
        <v>0</v>
      </c>
      <c r="BH265" s="165">
        <f t="shared" si="60"/>
        <v>0</v>
      </c>
      <c r="BI265" s="165">
        <f t="shared" si="61"/>
        <v>0</v>
      </c>
      <c r="BJ265" s="17" t="s">
        <v>80</v>
      </c>
      <c r="BK265" s="166">
        <f t="shared" si="62"/>
        <v>0</v>
      </c>
      <c r="BL265" s="17" t="s">
        <v>87</v>
      </c>
      <c r="BM265" s="164" t="s">
        <v>1063</v>
      </c>
    </row>
    <row r="266" spans="1:65" s="2" customFormat="1" ht="16.5" customHeight="1">
      <c r="A266" s="29"/>
      <c r="B266" s="153"/>
      <c r="C266" s="154" t="s">
        <v>466</v>
      </c>
      <c r="D266" s="154" t="s">
        <v>180</v>
      </c>
      <c r="E266" s="155" t="s">
        <v>855</v>
      </c>
      <c r="F266" s="156" t="s">
        <v>856</v>
      </c>
      <c r="G266" s="157" t="s">
        <v>216</v>
      </c>
      <c r="H266" s="158">
        <v>100</v>
      </c>
      <c r="I266" s="158"/>
      <c r="J266" s="158"/>
      <c r="K266" s="159"/>
      <c r="L266" s="30"/>
      <c r="M266" s="160" t="s">
        <v>1</v>
      </c>
      <c r="N266" s="161" t="s">
        <v>35</v>
      </c>
      <c r="O266" s="162">
        <v>0</v>
      </c>
      <c r="P266" s="162">
        <f t="shared" si="54"/>
        <v>0</v>
      </c>
      <c r="Q266" s="162">
        <v>0</v>
      </c>
      <c r="R266" s="162">
        <f t="shared" si="55"/>
        <v>0</v>
      </c>
      <c r="S266" s="162">
        <v>0</v>
      </c>
      <c r="T266" s="163">
        <f t="shared" si="56"/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64" t="s">
        <v>87</v>
      </c>
      <c r="AT266" s="164" t="s">
        <v>180</v>
      </c>
      <c r="AU266" s="164" t="s">
        <v>80</v>
      </c>
      <c r="AY266" s="17" t="s">
        <v>178</v>
      </c>
      <c r="BE266" s="165">
        <f t="shared" si="57"/>
        <v>0</v>
      </c>
      <c r="BF266" s="165">
        <f t="shared" si="58"/>
        <v>0</v>
      </c>
      <c r="BG266" s="165">
        <f t="shared" si="59"/>
        <v>0</v>
      </c>
      <c r="BH266" s="165">
        <f t="shared" si="60"/>
        <v>0</v>
      </c>
      <c r="BI266" s="165">
        <f t="shared" si="61"/>
        <v>0</v>
      </c>
      <c r="BJ266" s="17" t="s">
        <v>80</v>
      </c>
      <c r="BK266" s="166">
        <f t="shared" si="62"/>
        <v>0</v>
      </c>
      <c r="BL266" s="17" t="s">
        <v>87</v>
      </c>
      <c r="BM266" s="164" t="s">
        <v>1064</v>
      </c>
    </row>
    <row r="267" spans="1:65" s="12" customFormat="1" ht="22.9" customHeight="1">
      <c r="B267" s="141"/>
      <c r="D267" s="142" t="s">
        <v>68</v>
      </c>
      <c r="E267" s="151" t="s">
        <v>1065</v>
      </c>
      <c r="F267" s="151" t="s">
        <v>863</v>
      </c>
      <c r="J267" s="152"/>
      <c r="L267" s="141"/>
      <c r="M267" s="145"/>
      <c r="N267" s="146"/>
      <c r="O267" s="146"/>
      <c r="P267" s="147">
        <f>SUM(P268:P279)</f>
        <v>0</v>
      </c>
      <c r="Q267" s="146"/>
      <c r="R267" s="147">
        <f>SUM(R268:R279)</f>
        <v>0</v>
      </c>
      <c r="S267" s="146"/>
      <c r="T267" s="148">
        <f>SUM(T268:T279)</f>
        <v>0</v>
      </c>
      <c r="AR267" s="142" t="s">
        <v>73</v>
      </c>
      <c r="AT267" s="149" t="s">
        <v>68</v>
      </c>
      <c r="AU267" s="149" t="s">
        <v>73</v>
      </c>
      <c r="AY267" s="142" t="s">
        <v>178</v>
      </c>
      <c r="BK267" s="150">
        <f>SUM(BK268:BK279)</f>
        <v>0</v>
      </c>
    </row>
    <row r="268" spans="1:65" s="2" customFormat="1" ht="16.5" customHeight="1">
      <c r="A268" s="29"/>
      <c r="B268" s="153"/>
      <c r="C268" s="188" t="s">
        <v>676</v>
      </c>
      <c r="D268" s="188" t="s">
        <v>286</v>
      </c>
      <c r="E268" s="189" t="s">
        <v>864</v>
      </c>
      <c r="F268" s="190" t="s">
        <v>865</v>
      </c>
      <c r="G268" s="191" t="s">
        <v>192</v>
      </c>
      <c r="H268" s="192">
        <v>2</v>
      </c>
      <c r="I268" s="192"/>
      <c r="J268" s="192"/>
      <c r="K268" s="193"/>
      <c r="L268" s="194"/>
      <c r="M268" s="195" t="s">
        <v>1</v>
      </c>
      <c r="N268" s="196" t="s">
        <v>35</v>
      </c>
      <c r="O268" s="162">
        <v>0</v>
      </c>
      <c r="P268" s="162">
        <f t="shared" ref="P268:P279" si="63">O268*H268</f>
        <v>0</v>
      </c>
      <c r="Q268" s="162">
        <v>0</v>
      </c>
      <c r="R268" s="162">
        <f t="shared" ref="R268:R279" si="64">Q268*H268</f>
        <v>0</v>
      </c>
      <c r="S268" s="162">
        <v>0</v>
      </c>
      <c r="T268" s="163">
        <f t="shared" ref="T268:T279" si="65">S268*H268</f>
        <v>0</v>
      </c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64" t="s">
        <v>213</v>
      </c>
      <c r="AT268" s="164" t="s">
        <v>286</v>
      </c>
      <c r="AU268" s="164" t="s">
        <v>80</v>
      </c>
      <c r="AY268" s="17" t="s">
        <v>178</v>
      </c>
      <c r="BE268" s="165">
        <f t="shared" ref="BE268:BE279" si="66">IF(N268="základná",J268,0)</f>
        <v>0</v>
      </c>
      <c r="BF268" s="165">
        <f t="shared" ref="BF268:BF279" si="67">IF(N268="znížená",J268,0)</f>
        <v>0</v>
      </c>
      <c r="BG268" s="165">
        <f t="shared" ref="BG268:BG279" si="68">IF(N268="zákl. prenesená",J268,0)</f>
        <v>0</v>
      </c>
      <c r="BH268" s="165">
        <f t="shared" ref="BH268:BH279" si="69">IF(N268="zníž. prenesená",J268,0)</f>
        <v>0</v>
      </c>
      <c r="BI268" s="165">
        <f t="shared" ref="BI268:BI279" si="70">IF(N268="nulová",J268,0)</f>
        <v>0</v>
      </c>
      <c r="BJ268" s="17" t="s">
        <v>80</v>
      </c>
      <c r="BK268" s="166">
        <f t="shared" ref="BK268:BK279" si="71">ROUND(I268*H268,3)</f>
        <v>0</v>
      </c>
      <c r="BL268" s="17" t="s">
        <v>87</v>
      </c>
      <c r="BM268" s="164" t="s">
        <v>1066</v>
      </c>
    </row>
    <row r="269" spans="1:65" s="2" customFormat="1" ht="16.5" customHeight="1">
      <c r="A269" s="29"/>
      <c r="B269" s="153"/>
      <c r="C269" s="188" t="s">
        <v>681</v>
      </c>
      <c r="D269" s="188" t="s">
        <v>286</v>
      </c>
      <c r="E269" s="189" t="s">
        <v>867</v>
      </c>
      <c r="F269" s="190" t="s">
        <v>868</v>
      </c>
      <c r="G269" s="191" t="s">
        <v>192</v>
      </c>
      <c r="H269" s="192">
        <v>6</v>
      </c>
      <c r="I269" s="192"/>
      <c r="J269" s="192"/>
      <c r="K269" s="193"/>
      <c r="L269" s="194"/>
      <c r="M269" s="195" t="s">
        <v>1</v>
      </c>
      <c r="N269" s="196" t="s">
        <v>35</v>
      </c>
      <c r="O269" s="162">
        <v>0</v>
      </c>
      <c r="P269" s="162">
        <f t="shared" si="63"/>
        <v>0</v>
      </c>
      <c r="Q269" s="162">
        <v>0</v>
      </c>
      <c r="R269" s="162">
        <f t="shared" si="64"/>
        <v>0</v>
      </c>
      <c r="S269" s="162">
        <v>0</v>
      </c>
      <c r="T269" s="163">
        <f t="shared" si="65"/>
        <v>0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R269" s="164" t="s">
        <v>213</v>
      </c>
      <c r="AT269" s="164" t="s">
        <v>286</v>
      </c>
      <c r="AU269" s="164" t="s">
        <v>80</v>
      </c>
      <c r="AY269" s="17" t="s">
        <v>178</v>
      </c>
      <c r="BE269" s="165">
        <f t="shared" si="66"/>
        <v>0</v>
      </c>
      <c r="BF269" s="165">
        <f t="shared" si="67"/>
        <v>0</v>
      </c>
      <c r="BG269" s="165">
        <f t="shared" si="68"/>
        <v>0</v>
      </c>
      <c r="BH269" s="165">
        <f t="shared" si="69"/>
        <v>0</v>
      </c>
      <c r="BI269" s="165">
        <f t="shared" si="70"/>
        <v>0</v>
      </c>
      <c r="BJ269" s="17" t="s">
        <v>80</v>
      </c>
      <c r="BK269" s="166">
        <f t="shared" si="71"/>
        <v>0</v>
      </c>
      <c r="BL269" s="17" t="s">
        <v>87</v>
      </c>
      <c r="BM269" s="164" t="s">
        <v>1067</v>
      </c>
    </row>
    <row r="270" spans="1:65" s="2" customFormat="1" ht="21.75" customHeight="1">
      <c r="A270" s="29"/>
      <c r="B270" s="153"/>
      <c r="C270" s="188" t="s">
        <v>685</v>
      </c>
      <c r="D270" s="188" t="s">
        <v>286</v>
      </c>
      <c r="E270" s="189" t="s">
        <v>870</v>
      </c>
      <c r="F270" s="190" t="s">
        <v>871</v>
      </c>
      <c r="G270" s="191" t="s">
        <v>216</v>
      </c>
      <c r="H270" s="192">
        <v>65</v>
      </c>
      <c r="I270" s="192"/>
      <c r="J270" s="192"/>
      <c r="K270" s="193"/>
      <c r="L270" s="194"/>
      <c r="M270" s="195" t="s">
        <v>1</v>
      </c>
      <c r="N270" s="196" t="s">
        <v>35</v>
      </c>
      <c r="O270" s="162">
        <v>0</v>
      </c>
      <c r="P270" s="162">
        <f t="shared" si="63"/>
        <v>0</v>
      </c>
      <c r="Q270" s="162">
        <v>0</v>
      </c>
      <c r="R270" s="162">
        <f t="shared" si="64"/>
        <v>0</v>
      </c>
      <c r="S270" s="162">
        <v>0</v>
      </c>
      <c r="T270" s="163">
        <f t="shared" si="65"/>
        <v>0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64" t="s">
        <v>213</v>
      </c>
      <c r="AT270" s="164" t="s">
        <v>286</v>
      </c>
      <c r="AU270" s="164" t="s">
        <v>80</v>
      </c>
      <c r="AY270" s="17" t="s">
        <v>178</v>
      </c>
      <c r="BE270" s="165">
        <f t="shared" si="66"/>
        <v>0</v>
      </c>
      <c r="BF270" s="165">
        <f t="shared" si="67"/>
        <v>0</v>
      </c>
      <c r="BG270" s="165">
        <f t="shared" si="68"/>
        <v>0</v>
      </c>
      <c r="BH270" s="165">
        <f t="shared" si="69"/>
        <v>0</v>
      </c>
      <c r="BI270" s="165">
        <f t="shared" si="70"/>
        <v>0</v>
      </c>
      <c r="BJ270" s="17" t="s">
        <v>80</v>
      </c>
      <c r="BK270" s="166">
        <f t="shared" si="71"/>
        <v>0</v>
      </c>
      <c r="BL270" s="17" t="s">
        <v>87</v>
      </c>
      <c r="BM270" s="164" t="s">
        <v>1068</v>
      </c>
    </row>
    <row r="271" spans="1:65" s="2" customFormat="1" ht="21.75" customHeight="1">
      <c r="A271" s="29"/>
      <c r="B271" s="153"/>
      <c r="C271" s="188" t="s">
        <v>691</v>
      </c>
      <c r="D271" s="188" t="s">
        <v>286</v>
      </c>
      <c r="E271" s="189" t="s">
        <v>873</v>
      </c>
      <c r="F271" s="190" t="s">
        <v>874</v>
      </c>
      <c r="G271" s="191" t="s">
        <v>216</v>
      </c>
      <c r="H271" s="192">
        <v>20</v>
      </c>
      <c r="I271" s="192"/>
      <c r="J271" s="192"/>
      <c r="K271" s="193"/>
      <c r="L271" s="194"/>
      <c r="M271" s="195" t="s">
        <v>1</v>
      </c>
      <c r="N271" s="196" t="s">
        <v>35</v>
      </c>
      <c r="O271" s="162">
        <v>0</v>
      </c>
      <c r="P271" s="162">
        <f t="shared" si="63"/>
        <v>0</v>
      </c>
      <c r="Q271" s="162">
        <v>0</v>
      </c>
      <c r="R271" s="162">
        <f t="shared" si="64"/>
        <v>0</v>
      </c>
      <c r="S271" s="162">
        <v>0</v>
      </c>
      <c r="T271" s="163">
        <f t="shared" si="65"/>
        <v>0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64" t="s">
        <v>213</v>
      </c>
      <c r="AT271" s="164" t="s">
        <v>286</v>
      </c>
      <c r="AU271" s="164" t="s">
        <v>80</v>
      </c>
      <c r="AY271" s="17" t="s">
        <v>178</v>
      </c>
      <c r="BE271" s="165">
        <f t="shared" si="66"/>
        <v>0</v>
      </c>
      <c r="BF271" s="165">
        <f t="shared" si="67"/>
        <v>0</v>
      </c>
      <c r="BG271" s="165">
        <f t="shared" si="68"/>
        <v>0</v>
      </c>
      <c r="BH271" s="165">
        <f t="shared" si="69"/>
        <v>0</v>
      </c>
      <c r="BI271" s="165">
        <f t="shared" si="70"/>
        <v>0</v>
      </c>
      <c r="BJ271" s="17" t="s">
        <v>80</v>
      </c>
      <c r="BK271" s="166">
        <f t="shared" si="71"/>
        <v>0</v>
      </c>
      <c r="BL271" s="17" t="s">
        <v>87</v>
      </c>
      <c r="BM271" s="164" t="s">
        <v>1069</v>
      </c>
    </row>
    <row r="272" spans="1:65" s="2" customFormat="1" ht="21.75" customHeight="1">
      <c r="A272" s="29"/>
      <c r="B272" s="153"/>
      <c r="C272" s="188" t="s">
        <v>695</v>
      </c>
      <c r="D272" s="188" t="s">
        <v>286</v>
      </c>
      <c r="E272" s="189" t="s">
        <v>876</v>
      </c>
      <c r="F272" s="190" t="s">
        <v>877</v>
      </c>
      <c r="G272" s="191" t="s">
        <v>216</v>
      </c>
      <c r="H272" s="192">
        <v>50</v>
      </c>
      <c r="I272" s="192"/>
      <c r="J272" s="192"/>
      <c r="K272" s="193"/>
      <c r="L272" s="194"/>
      <c r="M272" s="195" t="s">
        <v>1</v>
      </c>
      <c r="N272" s="196" t="s">
        <v>35</v>
      </c>
      <c r="O272" s="162">
        <v>0</v>
      </c>
      <c r="P272" s="162">
        <f t="shared" si="63"/>
        <v>0</v>
      </c>
      <c r="Q272" s="162">
        <v>0</v>
      </c>
      <c r="R272" s="162">
        <f t="shared" si="64"/>
        <v>0</v>
      </c>
      <c r="S272" s="162">
        <v>0</v>
      </c>
      <c r="T272" s="163">
        <f t="shared" si="65"/>
        <v>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64" t="s">
        <v>213</v>
      </c>
      <c r="AT272" s="164" t="s">
        <v>286</v>
      </c>
      <c r="AU272" s="164" t="s">
        <v>80</v>
      </c>
      <c r="AY272" s="17" t="s">
        <v>178</v>
      </c>
      <c r="BE272" s="165">
        <f t="shared" si="66"/>
        <v>0</v>
      </c>
      <c r="BF272" s="165">
        <f t="shared" si="67"/>
        <v>0</v>
      </c>
      <c r="BG272" s="165">
        <f t="shared" si="68"/>
        <v>0</v>
      </c>
      <c r="BH272" s="165">
        <f t="shared" si="69"/>
        <v>0</v>
      </c>
      <c r="BI272" s="165">
        <f t="shared" si="70"/>
        <v>0</v>
      </c>
      <c r="BJ272" s="17" t="s">
        <v>80</v>
      </c>
      <c r="BK272" s="166">
        <f t="shared" si="71"/>
        <v>0</v>
      </c>
      <c r="BL272" s="17" t="s">
        <v>87</v>
      </c>
      <c r="BM272" s="164" t="s">
        <v>1070</v>
      </c>
    </row>
    <row r="273" spans="1:65" s="2" customFormat="1" ht="21.75" customHeight="1">
      <c r="A273" s="29"/>
      <c r="B273" s="153"/>
      <c r="C273" s="188" t="s">
        <v>700</v>
      </c>
      <c r="D273" s="188" t="s">
        <v>286</v>
      </c>
      <c r="E273" s="189" t="s">
        <v>879</v>
      </c>
      <c r="F273" s="190" t="s">
        <v>880</v>
      </c>
      <c r="G273" s="191" t="s">
        <v>216</v>
      </c>
      <c r="H273" s="192">
        <v>80</v>
      </c>
      <c r="I273" s="192"/>
      <c r="J273" s="192"/>
      <c r="K273" s="193"/>
      <c r="L273" s="194"/>
      <c r="M273" s="195" t="s">
        <v>1</v>
      </c>
      <c r="N273" s="196" t="s">
        <v>35</v>
      </c>
      <c r="O273" s="162">
        <v>0</v>
      </c>
      <c r="P273" s="162">
        <f t="shared" si="63"/>
        <v>0</v>
      </c>
      <c r="Q273" s="162">
        <v>0</v>
      </c>
      <c r="R273" s="162">
        <f t="shared" si="64"/>
        <v>0</v>
      </c>
      <c r="S273" s="162">
        <v>0</v>
      </c>
      <c r="T273" s="163">
        <f t="shared" si="65"/>
        <v>0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R273" s="164" t="s">
        <v>213</v>
      </c>
      <c r="AT273" s="164" t="s">
        <v>286</v>
      </c>
      <c r="AU273" s="164" t="s">
        <v>80</v>
      </c>
      <c r="AY273" s="17" t="s">
        <v>178</v>
      </c>
      <c r="BE273" s="165">
        <f t="shared" si="66"/>
        <v>0</v>
      </c>
      <c r="BF273" s="165">
        <f t="shared" si="67"/>
        <v>0</v>
      </c>
      <c r="BG273" s="165">
        <f t="shared" si="68"/>
        <v>0</v>
      </c>
      <c r="BH273" s="165">
        <f t="shared" si="69"/>
        <v>0</v>
      </c>
      <c r="BI273" s="165">
        <f t="shared" si="70"/>
        <v>0</v>
      </c>
      <c r="BJ273" s="17" t="s">
        <v>80</v>
      </c>
      <c r="BK273" s="166">
        <f t="shared" si="71"/>
        <v>0</v>
      </c>
      <c r="BL273" s="17" t="s">
        <v>87</v>
      </c>
      <c r="BM273" s="164" t="s">
        <v>1071</v>
      </c>
    </row>
    <row r="274" spans="1:65" s="2" customFormat="1" ht="16.5" customHeight="1">
      <c r="A274" s="29"/>
      <c r="B274" s="153"/>
      <c r="C274" s="154" t="s">
        <v>702</v>
      </c>
      <c r="D274" s="154" t="s">
        <v>180</v>
      </c>
      <c r="E274" s="155" t="s">
        <v>864</v>
      </c>
      <c r="F274" s="156" t="s">
        <v>865</v>
      </c>
      <c r="G274" s="157" t="s">
        <v>192</v>
      </c>
      <c r="H274" s="158">
        <v>2</v>
      </c>
      <c r="I274" s="158"/>
      <c r="J274" s="158"/>
      <c r="K274" s="159"/>
      <c r="L274" s="30"/>
      <c r="M274" s="160" t="s">
        <v>1</v>
      </c>
      <c r="N274" s="161" t="s">
        <v>35</v>
      </c>
      <c r="O274" s="162">
        <v>0</v>
      </c>
      <c r="P274" s="162">
        <f t="shared" si="63"/>
        <v>0</v>
      </c>
      <c r="Q274" s="162">
        <v>0</v>
      </c>
      <c r="R274" s="162">
        <f t="shared" si="64"/>
        <v>0</v>
      </c>
      <c r="S274" s="162">
        <v>0</v>
      </c>
      <c r="T274" s="163">
        <f t="shared" si="65"/>
        <v>0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64" t="s">
        <v>87</v>
      </c>
      <c r="AT274" s="164" t="s">
        <v>180</v>
      </c>
      <c r="AU274" s="164" t="s">
        <v>80</v>
      </c>
      <c r="AY274" s="17" t="s">
        <v>178</v>
      </c>
      <c r="BE274" s="165">
        <f t="shared" si="66"/>
        <v>0</v>
      </c>
      <c r="BF274" s="165">
        <f t="shared" si="67"/>
        <v>0</v>
      </c>
      <c r="BG274" s="165">
        <f t="shared" si="68"/>
        <v>0</v>
      </c>
      <c r="BH274" s="165">
        <f t="shared" si="69"/>
        <v>0</v>
      </c>
      <c r="BI274" s="165">
        <f t="shared" si="70"/>
        <v>0</v>
      </c>
      <c r="BJ274" s="17" t="s">
        <v>80</v>
      </c>
      <c r="BK274" s="166">
        <f t="shared" si="71"/>
        <v>0</v>
      </c>
      <c r="BL274" s="17" t="s">
        <v>87</v>
      </c>
      <c r="BM274" s="164" t="s">
        <v>1072</v>
      </c>
    </row>
    <row r="275" spans="1:65" s="2" customFormat="1" ht="16.5" customHeight="1">
      <c r="A275" s="29"/>
      <c r="B275" s="153"/>
      <c r="C275" s="154" t="s">
        <v>704</v>
      </c>
      <c r="D275" s="154" t="s">
        <v>180</v>
      </c>
      <c r="E275" s="155" t="s">
        <v>867</v>
      </c>
      <c r="F275" s="156" t="s">
        <v>883</v>
      </c>
      <c r="G275" s="157" t="s">
        <v>192</v>
      </c>
      <c r="H275" s="158">
        <v>6</v>
      </c>
      <c r="I275" s="158"/>
      <c r="J275" s="158"/>
      <c r="K275" s="159"/>
      <c r="L275" s="30"/>
      <c r="M275" s="160" t="s">
        <v>1</v>
      </c>
      <c r="N275" s="161" t="s">
        <v>35</v>
      </c>
      <c r="O275" s="162">
        <v>0</v>
      </c>
      <c r="P275" s="162">
        <f t="shared" si="63"/>
        <v>0</v>
      </c>
      <c r="Q275" s="162">
        <v>0</v>
      </c>
      <c r="R275" s="162">
        <f t="shared" si="64"/>
        <v>0</v>
      </c>
      <c r="S275" s="162">
        <v>0</v>
      </c>
      <c r="T275" s="163">
        <f t="shared" si="65"/>
        <v>0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64" t="s">
        <v>87</v>
      </c>
      <c r="AT275" s="164" t="s">
        <v>180</v>
      </c>
      <c r="AU275" s="164" t="s">
        <v>80</v>
      </c>
      <c r="AY275" s="17" t="s">
        <v>178</v>
      </c>
      <c r="BE275" s="165">
        <f t="shared" si="66"/>
        <v>0</v>
      </c>
      <c r="BF275" s="165">
        <f t="shared" si="67"/>
        <v>0</v>
      </c>
      <c r="BG275" s="165">
        <f t="shared" si="68"/>
        <v>0</v>
      </c>
      <c r="BH275" s="165">
        <f t="shared" si="69"/>
        <v>0</v>
      </c>
      <c r="BI275" s="165">
        <f t="shared" si="70"/>
        <v>0</v>
      </c>
      <c r="BJ275" s="17" t="s">
        <v>80</v>
      </c>
      <c r="BK275" s="166">
        <f t="shared" si="71"/>
        <v>0</v>
      </c>
      <c r="BL275" s="17" t="s">
        <v>87</v>
      </c>
      <c r="BM275" s="164" t="s">
        <v>1073</v>
      </c>
    </row>
    <row r="276" spans="1:65" s="2" customFormat="1" ht="21.75" customHeight="1">
      <c r="A276" s="29"/>
      <c r="B276" s="153"/>
      <c r="C276" s="154" t="s">
        <v>714</v>
      </c>
      <c r="D276" s="154" t="s">
        <v>180</v>
      </c>
      <c r="E276" s="155" t="s">
        <v>870</v>
      </c>
      <c r="F276" s="156" t="s">
        <v>871</v>
      </c>
      <c r="G276" s="157" t="s">
        <v>216</v>
      </c>
      <c r="H276" s="158">
        <v>65</v>
      </c>
      <c r="I276" s="158"/>
      <c r="J276" s="158"/>
      <c r="K276" s="159"/>
      <c r="L276" s="30"/>
      <c r="M276" s="160" t="s">
        <v>1</v>
      </c>
      <c r="N276" s="161" t="s">
        <v>35</v>
      </c>
      <c r="O276" s="162">
        <v>0</v>
      </c>
      <c r="P276" s="162">
        <f t="shared" si="63"/>
        <v>0</v>
      </c>
      <c r="Q276" s="162">
        <v>0</v>
      </c>
      <c r="R276" s="162">
        <f t="shared" si="64"/>
        <v>0</v>
      </c>
      <c r="S276" s="162">
        <v>0</v>
      </c>
      <c r="T276" s="163">
        <f t="shared" si="65"/>
        <v>0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64" t="s">
        <v>87</v>
      </c>
      <c r="AT276" s="164" t="s">
        <v>180</v>
      </c>
      <c r="AU276" s="164" t="s">
        <v>80</v>
      </c>
      <c r="AY276" s="17" t="s">
        <v>178</v>
      </c>
      <c r="BE276" s="165">
        <f t="shared" si="66"/>
        <v>0</v>
      </c>
      <c r="BF276" s="165">
        <f t="shared" si="67"/>
        <v>0</v>
      </c>
      <c r="BG276" s="165">
        <f t="shared" si="68"/>
        <v>0</v>
      </c>
      <c r="BH276" s="165">
        <f t="shared" si="69"/>
        <v>0</v>
      </c>
      <c r="BI276" s="165">
        <f t="shared" si="70"/>
        <v>0</v>
      </c>
      <c r="BJ276" s="17" t="s">
        <v>80</v>
      </c>
      <c r="BK276" s="166">
        <f t="shared" si="71"/>
        <v>0</v>
      </c>
      <c r="BL276" s="17" t="s">
        <v>87</v>
      </c>
      <c r="BM276" s="164" t="s">
        <v>1074</v>
      </c>
    </row>
    <row r="277" spans="1:65" s="2" customFormat="1" ht="21.75" customHeight="1">
      <c r="A277" s="29"/>
      <c r="B277" s="153"/>
      <c r="C277" s="154" t="s">
        <v>718</v>
      </c>
      <c r="D277" s="154" t="s">
        <v>180</v>
      </c>
      <c r="E277" s="155" t="s">
        <v>873</v>
      </c>
      <c r="F277" s="156" t="s">
        <v>874</v>
      </c>
      <c r="G277" s="157" t="s">
        <v>216</v>
      </c>
      <c r="H277" s="158">
        <v>20</v>
      </c>
      <c r="I277" s="158"/>
      <c r="J277" s="158"/>
      <c r="K277" s="159"/>
      <c r="L277" s="30"/>
      <c r="M277" s="160" t="s">
        <v>1</v>
      </c>
      <c r="N277" s="161" t="s">
        <v>35</v>
      </c>
      <c r="O277" s="162">
        <v>0</v>
      </c>
      <c r="P277" s="162">
        <f t="shared" si="63"/>
        <v>0</v>
      </c>
      <c r="Q277" s="162">
        <v>0</v>
      </c>
      <c r="R277" s="162">
        <f t="shared" si="64"/>
        <v>0</v>
      </c>
      <c r="S277" s="162">
        <v>0</v>
      </c>
      <c r="T277" s="163">
        <f t="shared" si="65"/>
        <v>0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R277" s="164" t="s">
        <v>87</v>
      </c>
      <c r="AT277" s="164" t="s">
        <v>180</v>
      </c>
      <c r="AU277" s="164" t="s">
        <v>80</v>
      </c>
      <c r="AY277" s="17" t="s">
        <v>178</v>
      </c>
      <c r="BE277" s="165">
        <f t="shared" si="66"/>
        <v>0</v>
      </c>
      <c r="BF277" s="165">
        <f t="shared" si="67"/>
        <v>0</v>
      </c>
      <c r="BG277" s="165">
        <f t="shared" si="68"/>
        <v>0</v>
      </c>
      <c r="BH277" s="165">
        <f t="shared" si="69"/>
        <v>0</v>
      </c>
      <c r="BI277" s="165">
        <f t="shared" si="70"/>
        <v>0</v>
      </c>
      <c r="BJ277" s="17" t="s">
        <v>80</v>
      </c>
      <c r="BK277" s="166">
        <f t="shared" si="71"/>
        <v>0</v>
      </c>
      <c r="BL277" s="17" t="s">
        <v>87</v>
      </c>
      <c r="BM277" s="164" t="s">
        <v>1075</v>
      </c>
    </row>
    <row r="278" spans="1:65" s="2" customFormat="1" ht="21.75" customHeight="1">
      <c r="A278" s="29"/>
      <c r="B278" s="153"/>
      <c r="C278" s="154" t="s">
        <v>724</v>
      </c>
      <c r="D278" s="154" t="s">
        <v>180</v>
      </c>
      <c r="E278" s="155" t="s">
        <v>876</v>
      </c>
      <c r="F278" s="156" t="s">
        <v>877</v>
      </c>
      <c r="G278" s="157" t="s">
        <v>216</v>
      </c>
      <c r="H278" s="158">
        <v>50</v>
      </c>
      <c r="I278" s="158"/>
      <c r="J278" s="158"/>
      <c r="K278" s="159"/>
      <c r="L278" s="30"/>
      <c r="M278" s="160" t="s">
        <v>1</v>
      </c>
      <c r="N278" s="161" t="s">
        <v>35</v>
      </c>
      <c r="O278" s="162">
        <v>0</v>
      </c>
      <c r="P278" s="162">
        <f t="shared" si="63"/>
        <v>0</v>
      </c>
      <c r="Q278" s="162">
        <v>0</v>
      </c>
      <c r="R278" s="162">
        <f t="shared" si="64"/>
        <v>0</v>
      </c>
      <c r="S278" s="162">
        <v>0</v>
      </c>
      <c r="T278" s="163">
        <f t="shared" si="65"/>
        <v>0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64" t="s">
        <v>87</v>
      </c>
      <c r="AT278" s="164" t="s">
        <v>180</v>
      </c>
      <c r="AU278" s="164" t="s">
        <v>80</v>
      </c>
      <c r="AY278" s="17" t="s">
        <v>178</v>
      </c>
      <c r="BE278" s="165">
        <f t="shared" si="66"/>
        <v>0</v>
      </c>
      <c r="BF278" s="165">
        <f t="shared" si="67"/>
        <v>0</v>
      </c>
      <c r="BG278" s="165">
        <f t="shared" si="68"/>
        <v>0</v>
      </c>
      <c r="BH278" s="165">
        <f t="shared" si="69"/>
        <v>0</v>
      </c>
      <c r="BI278" s="165">
        <f t="shared" si="70"/>
        <v>0</v>
      </c>
      <c r="BJ278" s="17" t="s">
        <v>80</v>
      </c>
      <c r="BK278" s="166">
        <f t="shared" si="71"/>
        <v>0</v>
      </c>
      <c r="BL278" s="17" t="s">
        <v>87</v>
      </c>
      <c r="BM278" s="164" t="s">
        <v>1076</v>
      </c>
    </row>
    <row r="279" spans="1:65" s="2" customFormat="1" ht="21.75" customHeight="1">
      <c r="A279" s="29"/>
      <c r="B279" s="153"/>
      <c r="C279" s="154" t="s">
        <v>728</v>
      </c>
      <c r="D279" s="154" t="s">
        <v>180</v>
      </c>
      <c r="E279" s="155" t="s">
        <v>879</v>
      </c>
      <c r="F279" s="156" t="s">
        <v>880</v>
      </c>
      <c r="G279" s="157" t="s">
        <v>216</v>
      </c>
      <c r="H279" s="158">
        <v>80</v>
      </c>
      <c r="I279" s="158"/>
      <c r="J279" s="158"/>
      <c r="K279" s="159"/>
      <c r="L279" s="30"/>
      <c r="M279" s="160" t="s">
        <v>1</v>
      </c>
      <c r="N279" s="161" t="s">
        <v>35</v>
      </c>
      <c r="O279" s="162">
        <v>0</v>
      </c>
      <c r="P279" s="162">
        <f t="shared" si="63"/>
        <v>0</v>
      </c>
      <c r="Q279" s="162">
        <v>0</v>
      </c>
      <c r="R279" s="162">
        <f t="shared" si="64"/>
        <v>0</v>
      </c>
      <c r="S279" s="162">
        <v>0</v>
      </c>
      <c r="T279" s="163">
        <f t="shared" si="65"/>
        <v>0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64" t="s">
        <v>87</v>
      </c>
      <c r="AT279" s="164" t="s">
        <v>180</v>
      </c>
      <c r="AU279" s="164" t="s">
        <v>80</v>
      </c>
      <c r="AY279" s="17" t="s">
        <v>178</v>
      </c>
      <c r="BE279" s="165">
        <f t="shared" si="66"/>
        <v>0</v>
      </c>
      <c r="BF279" s="165">
        <f t="shared" si="67"/>
        <v>0</v>
      </c>
      <c r="BG279" s="165">
        <f t="shared" si="68"/>
        <v>0</v>
      </c>
      <c r="BH279" s="165">
        <f t="shared" si="69"/>
        <v>0</v>
      </c>
      <c r="BI279" s="165">
        <f t="shared" si="70"/>
        <v>0</v>
      </c>
      <c r="BJ279" s="17" t="s">
        <v>80</v>
      </c>
      <c r="BK279" s="166">
        <f t="shared" si="71"/>
        <v>0</v>
      </c>
      <c r="BL279" s="17" t="s">
        <v>87</v>
      </c>
      <c r="BM279" s="164" t="s">
        <v>1077</v>
      </c>
    </row>
    <row r="280" spans="1:65" s="12" customFormat="1" ht="22.9" customHeight="1">
      <c r="B280" s="141"/>
      <c r="D280" s="142" t="s">
        <v>68</v>
      </c>
      <c r="E280" s="151" t="s">
        <v>1078</v>
      </c>
      <c r="F280" s="151" t="s">
        <v>890</v>
      </c>
      <c r="J280" s="152"/>
      <c r="L280" s="141"/>
      <c r="M280" s="145"/>
      <c r="N280" s="146"/>
      <c r="O280" s="146"/>
      <c r="P280" s="147">
        <f>SUM(P281:P303)</f>
        <v>0</v>
      </c>
      <c r="Q280" s="146"/>
      <c r="R280" s="147">
        <f>SUM(R281:R303)</f>
        <v>0</v>
      </c>
      <c r="S280" s="146"/>
      <c r="T280" s="148">
        <f>SUM(T281:T303)</f>
        <v>0</v>
      </c>
      <c r="AR280" s="142" t="s">
        <v>73</v>
      </c>
      <c r="AT280" s="149" t="s">
        <v>68</v>
      </c>
      <c r="AU280" s="149" t="s">
        <v>73</v>
      </c>
      <c r="AY280" s="142" t="s">
        <v>178</v>
      </c>
      <c r="BK280" s="150">
        <f>SUM(BK281:BK303)</f>
        <v>0</v>
      </c>
    </row>
    <row r="281" spans="1:65" s="2" customFormat="1" ht="21.75" customHeight="1">
      <c r="A281" s="29"/>
      <c r="B281" s="153"/>
      <c r="C281" s="188" t="s">
        <v>734</v>
      </c>
      <c r="D281" s="188" t="s">
        <v>286</v>
      </c>
      <c r="E281" s="189" t="s">
        <v>891</v>
      </c>
      <c r="F281" s="190" t="s">
        <v>892</v>
      </c>
      <c r="G281" s="191" t="s">
        <v>192</v>
      </c>
      <c r="H281" s="192">
        <v>4</v>
      </c>
      <c r="I281" s="192"/>
      <c r="J281" s="192"/>
      <c r="K281" s="193"/>
      <c r="L281" s="194"/>
      <c r="M281" s="195" t="s">
        <v>1</v>
      </c>
      <c r="N281" s="196" t="s">
        <v>35</v>
      </c>
      <c r="O281" s="162">
        <v>0</v>
      </c>
      <c r="P281" s="162">
        <f t="shared" ref="P281:P303" si="72">O281*H281</f>
        <v>0</v>
      </c>
      <c r="Q281" s="162">
        <v>0</v>
      </c>
      <c r="R281" s="162">
        <f t="shared" ref="R281:R303" si="73">Q281*H281</f>
        <v>0</v>
      </c>
      <c r="S281" s="162">
        <v>0</v>
      </c>
      <c r="T281" s="163">
        <f t="shared" ref="T281:T303" si="74">S281*H281</f>
        <v>0</v>
      </c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64" t="s">
        <v>213</v>
      </c>
      <c r="AT281" s="164" t="s">
        <v>286</v>
      </c>
      <c r="AU281" s="164" t="s">
        <v>80</v>
      </c>
      <c r="AY281" s="17" t="s">
        <v>178</v>
      </c>
      <c r="BE281" s="165">
        <f t="shared" ref="BE281:BE303" si="75">IF(N281="základná",J281,0)</f>
        <v>0</v>
      </c>
      <c r="BF281" s="165">
        <f t="shared" ref="BF281:BF303" si="76">IF(N281="znížená",J281,0)</f>
        <v>0</v>
      </c>
      <c r="BG281" s="165">
        <f t="shared" ref="BG281:BG303" si="77">IF(N281="zákl. prenesená",J281,0)</f>
        <v>0</v>
      </c>
      <c r="BH281" s="165">
        <f t="shared" ref="BH281:BH303" si="78">IF(N281="zníž. prenesená",J281,0)</f>
        <v>0</v>
      </c>
      <c r="BI281" s="165">
        <f t="shared" ref="BI281:BI303" si="79">IF(N281="nulová",J281,0)</f>
        <v>0</v>
      </c>
      <c r="BJ281" s="17" t="s">
        <v>80</v>
      </c>
      <c r="BK281" s="166">
        <f t="shared" ref="BK281:BK303" si="80">ROUND(I281*H281,3)</f>
        <v>0</v>
      </c>
      <c r="BL281" s="17" t="s">
        <v>87</v>
      </c>
      <c r="BM281" s="164" t="s">
        <v>1079</v>
      </c>
    </row>
    <row r="282" spans="1:65" s="2" customFormat="1" ht="21.75" customHeight="1">
      <c r="A282" s="29"/>
      <c r="B282" s="153"/>
      <c r="C282" s="188" t="s">
        <v>740</v>
      </c>
      <c r="D282" s="188" t="s">
        <v>286</v>
      </c>
      <c r="E282" s="189" t="s">
        <v>894</v>
      </c>
      <c r="F282" s="190" t="s">
        <v>895</v>
      </c>
      <c r="G282" s="191" t="s">
        <v>192</v>
      </c>
      <c r="H282" s="192">
        <v>11</v>
      </c>
      <c r="I282" s="192"/>
      <c r="J282" s="192"/>
      <c r="K282" s="193"/>
      <c r="L282" s="194"/>
      <c r="M282" s="195" t="s">
        <v>1</v>
      </c>
      <c r="N282" s="196" t="s">
        <v>35</v>
      </c>
      <c r="O282" s="162">
        <v>0</v>
      </c>
      <c r="P282" s="162">
        <f t="shared" si="72"/>
        <v>0</v>
      </c>
      <c r="Q282" s="162">
        <v>0</v>
      </c>
      <c r="R282" s="162">
        <f t="shared" si="73"/>
        <v>0</v>
      </c>
      <c r="S282" s="162">
        <v>0</v>
      </c>
      <c r="T282" s="163">
        <f t="shared" si="74"/>
        <v>0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64" t="s">
        <v>213</v>
      </c>
      <c r="AT282" s="164" t="s">
        <v>286</v>
      </c>
      <c r="AU282" s="164" t="s">
        <v>80</v>
      </c>
      <c r="AY282" s="17" t="s">
        <v>178</v>
      </c>
      <c r="BE282" s="165">
        <f t="shared" si="75"/>
        <v>0</v>
      </c>
      <c r="BF282" s="165">
        <f t="shared" si="76"/>
        <v>0</v>
      </c>
      <c r="BG282" s="165">
        <f t="shared" si="77"/>
        <v>0</v>
      </c>
      <c r="BH282" s="165">
        <f t="shared" si="78"/>
        <v>0</v>
      </c>
      <c r="BI282" s="165">
        <f t="shared" si="79"/>
        <v>0</v>
      </c>
      <c r="BJ282" s="17" t="s">
        <v>80</v>
      </c>
      <c r="BK282" s="166">
        <f t="shared" si="80"/>
        <v>0</v>
      </c>
      <c r="BL282" s="17" t="s">
        <v>87</v>
      </c>
      <c r="BM282" s="164" t="s">
        <v>1080</v>
      </c>
    </row>
    <row r="283" spans="1:65" s="2" customFormat="1" ht="21.75" customHeight="1">
      <c r="A283" s="29"/>
      <c r="B283" s="153"/>
      <c r="C283" s="188" t="s">
        <v>745</v>
      </c>
      <c r="D283" s="188" t="s">
        <v>286</v>
      </c>
      <c r="E283" s="189" t="s">
        <v>897</v>
      </c>
      <c r="F283" s="190" t="s">
        <v>898</v>
      </c>
      <c r="G283" s="191" t="s">
        <v>192</v>
      </c>
      <c r="H283" s="192">
        <v>8</v>
      </c>
      <c r="I283" s="192"/>
      <c r="J283" s="192"/>
      <c r="K283" s="193"/>
      <c r="L283" s="194"/>
      <c r="M283" s="195" t="s">
        <v>1</v>
      </c>
      <c r="N283" s="196" t="s">
        <v>35</v>
      </c>
      <c r="O283" s="162">
        <v>0</v>
      </c>
      <c r="P283" s="162">
        <f t="shared" si="72"/>
        <v>0</v>
      </c>
      <c r="Q283" s="162">
        <v>0</v>
      </c>
      <c r="R283" s="162">
        <f t="shared" si="73"/>
        <v>0</v>
      </c>
      <c r="S283" s="162">
        <v>0</v>
      </c>
      <c r="T283" s="163">
        <f t="shared" si="74"/>
        <v>0</v>
      </c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64" t="s">
        <v>213</v>
      </c>
      <c r="AT283" s="164" t="s">
        <v>286</v>
      </c>
      <c r="AU283" s="164" t="s">
        <v>80</v>
      </c>
      <c r="AY283" s="17" t="s">
        <v>178</v>
      </c>
      <c r="BE283" s="165">
        <f t="shared" si="75"/>
        <v>0</v>
      </c>
      <c r="BF283" s="165">
        <f t="shared" si="76"/>
        <v>0</v>
      </c>
      <c r="BG283" s="165">
        <f t="shared" si="77"/>
        <v>0</v>
      </c>
      <c r="BH283" s="165">
        <f t="shared" si="78"/>
        <v>0</v>
      </c>
      <c r="BI283" s="165">
        <f t="shared" si="79"/>
        <v>0</v>
      </c>
      <c r="BJ283" s="17" t="s">
        <v>80</v>
      </c>
      <c r="BK283" s="166">
        <f t="shared" si="80"/>
        <v>0</v>
      </c>
      <c r="BL283" s="17" t="s">
        <v>87</v>
      </c>
      <c r="BM283" s="164" t="s">
        <v>1081</v>
      </c>
    </row>
    <row r="284" spans="1:65" s="2" customFormat="1" ht="21.75" customHeight="1">
      <c r="A284" s="29"/>
      <c r="B284" s="153"/>
      <c r="C284" s="188" t="s">
        <v>749</v>
      </c>
      <c r="D284" s="188" t="s">
        <v>286</v>
      </c>
      <c r="E284" s="189" t="s">
        <v>900</v>
      </c>
      <c r="F284" s="190" t="s">
        <v>901</v>
      </c>
      <c r="G284" s="191" t="s">
        <v>192</v>
      </c>
      <c r="H284" s="192">
        <v>8</v>
      </c>
      <c r="I284" s="192"/>
      <c r="J284" s="192"/>
      <c r="K284" s="193"/>
      <c r="L284" s="194"/>
      <c r="M284" s="195" t="s">
        <v>1</v>
      </c>
      <c r="N284" s="196" t="s">
        <v>35</v>
      </c>
      <c r="O284" s="162">
        <v>0</v>
      </c>
      <c r="P284" s="162">
        <f t="shared" si="72"/>
        <v>0</v>
      </c>
      <c r="Q284" s="162">
        <v>0</v>
      </c>
      <c r="R284" s="162">
        <f t="shared" si="73"/>
        <v>0</v>
      </c>
      <c r="S284" s="162">
        <v>0</v>
      </c>
      <c r="T284" s="163">
        <f t="shared" si="74"/>
        <v>0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R284" s="164" t="s">
        <v>213</v>
      </c>
      <c r="AT284" s="164" t="s">
        <v>286</v>
      </c>
      <c r="AU284" s="164" t="s">
        <v>80</v>
      </c>
      <c r="AY284" s="17" t="s">
        <v>178</v>
      </c>
      <c r="BE284" s="165">
        <f t="shared" si="75"/>
        <v>0</v>
      </c>
      <c r="BF284" s="165">
        <f t="shared" si="76"/>
        <v>0</v>
      </c>
      <c r="BG284" s="165">
        <f t="shared" si="77"/>
        <v>0</v>
      </c>
      <c r="BH284" s="165">
        <f t="shared" si="78"/>
        <v>0</v>
      </c>
      <c r="BI284" s="165">
        <f t="shared" si="79"/>
        <v>0</v>
      </c>
      <c r="BJ284" s="17" t="s">
        <v>80</v>
      </c>
      <c r="BK284" s="166">
        <f t="shared" si="80"/>
        <v>0</v>
      </c>
      <c r="BL284" s="17" t="s">
        <v>87</v>
      </c>
      <c r="BM284" s="164" t="s">
        <v>1082</v>
      </c>
    </row>
    <row r="285" spans="1:65" s="2" customFormat="1" ht="21.75" customHeight="1">
      <c r="A285" s="29"/>
      <c r="B285" s="153"/>
      <c r="C285" s="188" t="s">
        <v>753</v>
      </c>
      <c r="D285" s="188" t="s">
        <v>286</v>
      </c>
      <c r="E285" s="189" t="s">
        <v>903</v>
      </c>
      <c r="F285" s="190" t="s">
        <v>904</v>
      </c>
      <c r="G285" s="191" t="s">
        <v>192</v>
      </c>
      <c r="H285" s="192">
        <v>104</v>
      </c>
      <c r="I285" s="192"/>
      <c r="J285" s="192"/>
      <c r="K285" s="193"/>
      <c r="L285" s="194"/>
      <c r="M285" s="195" t="s">
        <v>1</v>
      </c>
      <c r="N285" s="196" t="s">
        <v>35</v>
      </c>
      <c r="O285" s="162">
        <v>0</v>
      </c>
      <c r="P285" s="162">
        <f t="shared" si="72"/>
        <v>0</v>
      </c>
      <c r="Q285" s="162">
        <v>0</v>
      </c>
      <c r="R285" s="162">
        <f t="shared" si="73"/>
        <v>0</v>
      </c>
      <c r="S285" s="162">
        <v>0</v>
      </c>
      <c r="T285" s="163">
        <f t="shared" si="74"/>
        <v>0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64" t="s">
        <v>213</v>
      </c>
      <c r="AT285" s="164" t="s">
        <v>286</v>
      </c>
      <c r="AU285" s="164" t="s">
        <v>80</v>
      </c>
      <c r="AY285" s="17" t="s">
        <v>178</v>
      </c>
      <c r="BE285" s="165">
        <f t="shared" si="75"/>
        <v>0</v>
      </c>
      <c r="BF285" s="165">
        <f t="shared" si="76"/>
        <v>0</v>
      </c>
      <c r="BG285" s="165">
        <f t="shared" si="77"/>
        <v>0</v>
      </c>
      <c r="BH285" s="165">
        <f t="shared" si="78"/>
        <v>0</v>
      </c>
      <c r="BI285" s="165">
        <f t="shared" si="79"/>
        <v>0</v>
      </c>
      <c r="BJ285" s="17" t="s">
        <v>80</v>
      </c>
      <c r="BK285" s="166">
        <f t="shared" si="80"/>
        <v>0</v>
      </c>
      <c r="BL285" s="17" t="s">
        <v>87</v>
      </c>
      <c r="BM285" s="164" t="s">
        <v>1083</v>
      </c>
    </row>
    <row r="286" spans="1:65" s="2" customFormat="1" ht="21.75" customHeight="1">
      <c r="A286" s="29"/>
      <c r="B286" s="153"/>
      <c r="C286" s="188" t="s">
        <v>760</v>
      </c>
      <c r="D286" s="188" t="s">
        <v>286</v>
      </c>
      <c r="E286" s="189" t="s">
        <v>906</v>
      </c>
      <c r="F286" s="190" t="s">
        <v>907</v>
      </c>
      <c r="G286" s="191" t="s">
        <v>192</v>
      </c>
      <c r="H286" s="192">
        <v>18</v>
      </c>
      <c r="I286" s="192"/>
      <c r="J286" s="192"/>
      <c r="K286" s="193"/>
      <c r="L286" s="194"/>
      <c r="M286" s="195" t="s">
        <v>1</v>
      </c>
      <c r="N286" s="196" t="s">
        <v>35</v>
      </c>
      <c r="O286" s="162">
        <v>0</v>
      </c>
      <c r="P286" s="162">
        <f t="shared" si="72"/>
        <v>0</v>
      </c>
      <c r="Q286" s="162">
        <v>0</v>
      </c>
      <c r="R286" s="162">
        <f t="shared" si="73"/>
        <v>0</v>
      </c>
      <c r="S286" s="162">
        <v>0</v>
      </c>
      <c r="T286" s="163">
        <f t="shared" si="74"/>
        <v>0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64" t="s">
        <v>213</v>
      </c>
      <c r="AT286" s="164" t="s">
        <v>286</v>
      </c>
      <c r="AU286" s="164" t="s">
        <v>80</v>
      </c>
      <c r="AY286" s="17" t="s">
        <v>178</v>
      </c>
      <c r="BE286" s="165">
        <f t="shared" si="75"/>
        <v>0</v>
      </c>
      <c r="BF286" s="165">
        <f t="shared" si="76"/>
        <v>0</v>
      </c>
      <c r="BG286" s="165">
        <f t="shared" si="77"/>
        <v>0</v>
      </c>
      <c r="BH286" s="165">
        <f t="shared" si="78"/>
        <v>0</v>
      </c>
      <c r="BI286" s="165">
        <f t="shared" si="79"/>
        <v>0</v>
      </c>
      <c r="BJ286" s="17" t="s">
        <v>80</v>
      </c>
      <c r="BK286" s="166">
        <f t="shared" si="80"/>
        <v>0</v>
      </c>
      <c r="BL286" s="17" t="s">
        <v>87</v>
      </c>
      <c r="BM286" s="164" t="s">
        <v>1084</v>
      </c>
    </row>
    <row r="287" spans="1:65" s="2" customFormat="1" ht="21.75" customHeight="1">
      <c r="A287" s="29"/>
      <c r="B287" s="153"/>
      <c r="C287" s="188" t="s">
        <v>766</v>
      </c>
      <c r="D287" s="188" t="s">
        <v>286</v>
      </c>
      <c r="E287" s="189" t="s">
        <v>909</v>
      </c>
      <c r="F287" s="190" t="s">
        <v>910</v>
      </c>
      <c r="G287" s="191" t="s">
        <v>192</v>
      </c>
      <c r="H287" s="192">
        <v>15</v>
      </c>
      <c r="I287" s="192"/>
      <c r="J287" s="192"/>
      <c r="K287" s="193"/>
      <c r="L287" s="194"/>
      <c r="M287" s="195" t="s">
        <v>1</v>
      </c>
      <c r="N287" s="196" t="s">
        <v>35</v>
      </c>
      <c r="O287" s="162">
        <v>0</v>
      </c>
      <c r="P287" s="162">
        <f t="shared" si="72"/>
        <v>0</v>
      </c>
      <c r="Q287" s="162">
        <v>0</v>
      </c>
      <c r="R287" s="162">
        <f t="shared" si="73"/>
        <v>0</v>
      </c>
      <c r="S287" s="162">
        <v>0</v>
      </c>
      <c r="T287" s="163">
        <f t="shared" si="74"/>
        <v>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64" t="s">
        <v>213</v>
      </c>
      <c r="AT287" s="164" t="s">
        <v>286</v>
      </c>
      <c r="AU287" s="164" t="s">
        <v>80</v>
      </c>
      <c r="AY287" s="17" t="s">
        <v>178</v>
      </c>
      <c r="BE287" s="165">
        <f t="shared" si="75"/>
        <v>0</v>
      </c>
      <c r="BF287" s="165">
        <f t="shared" si="76"/>
        <v>0</v>
      </c>
      <c r="BG287" s="165">
        <f t="shared" si="77"/>
        <v>0</v>
      </c>
      <c r="BH287" s="165">
        <f t="shared" si="78"/>
        <v>0</v>
      </c>
      <c r="BI287" s="165">
        <f t="shared" si="79"/>
        <v>0</v>
      </c>
      <c r="BJ287" s="17" t="s">
        <v>80</v>
      </c>
      <c r="BK287" s="166">
        <f t="shared" si="80"/>
        <v>0</v>
      </c>
      <c r="BL287" s="17" t="s">
        <v>87</v>
      </c>
      <c r="BM287" s="164" t="s">
        <v>1085</v>
      </c>
    </row>
    <row r="288" spans="1:65" s="2" customFormat="1" ht="21.75" customHeight="1">
      <c r="A288" s="29"/>
      <c r="B288" s="153"/>
      <c r="C288" s="188" t="s">
        <v>770</v>
      </c>
      <c r="D288" s="188" t="s">
        <v>286</v>
      </c>
      <c r="E288" s="189" t="s">
        <v>923</v>
      </c>
      <c r="F288" s="190" t="s">
        <v>1086</v>
      </c>
      <c r="G288" s="191" t="s">
        <v>192</v>
      </c>
      <c r="H288" s="192">
        <v>26</v>
      </c>
      <c r="I288" s="192"/>
      <c r="J288" s="192"/>
      <c r="K288" s="193"/>
      <c r="L288" s="194"/>
      <c r="M288" s="195" t="s">
        <v>1</v>
      </c>
      <c r="N288" s="196" t="s">
        <v>35</v>
      </c>
      <c r="O288" s="162">
        <v>0</v>
      </c>
      <c r="P288" s="162">
        <f t="shared" si="72"/>
        <v>0</v>
      </c>
      <c r="Q288" s="162">
        <v>0</v>
      </c>
      <c r="R288" s="162">
        <f t="shared" si="73"/>
        <v>0</v>
      </c>
      <c r="S288" s="162">
        <v>0</v>
      </c>
      <c r="T288" s="163">
        <f t="shared" si="74"/>
        <v>0</v>
      </c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R288" s="164" t="s">
        <v>213</v>
      </c>
      <c r="AT288" s="164" t="s">
        <v>286</v>
      </c>
      <c r="AU288" s="164" t="s">
        <v>80</v>
      </c>
      <c r="AY288" s="17" t="s">
        <v>178</v>
      </c>
      <c r="BE288" s="165">
        <f t="shared" si="75"/>
        <v>0</v>
      </c>
      <c r="BF288" s="165">
        <f t="shared" si="76"/>
        <v>0</v>
      </c>
      <c r="BG288" s="165">
        <f t="shared" si="77"/>
        <v>0</v>
      </c>
      <c r="BH288" s="165">
        <f t="shared" si="78"/>
        <v>0</v>
      </c>
      <c r="BI288" s="165">
        <f t="shared" si="79"/>
        <v>0</v>
      </c>
      <c r="BJ288" s="17" t="s">
        <v>80</v>
      </c>
      <c r="BK288" s="166">
        <f t="shared" si="80"/>
        <v>0</v>
      </c>
      <c r="BL288" s="17" t="s">
        <v>87</v>
      </c>
      <c r="BM288" s="164" t="s">
        <v>1087</v>
      </c>
    </row>
    <row r="289" spans="1:65" s="2" customFormat="1" ht="21.75" customHeight="1">
      <c r="A289" s="29"/>
      <c r="B289" s="153"/>
      <c r="C289" s="188" t="s">
        <v>781</v>
      </c>
      <c r="D289" s="188" t="s">
        <v>286</v>
      </c>
      <c r="E289" s="189" t="s">
        <v>1088</v>
      </c>
      <c r="F289" s="190" t="s">
        <v>1089</v>
      </c>
      <c r="G289" s="191" t="s">
        <v>192</v>
      </c>
      <c r="H289" s="192">
        <v>2</v>
      </c>
      <c r="I289" s="192"/>
      <c r="J289" s="192"/>
      <c r="K289" s="193"/>
      <c r="L289" s="194"/>
      <c r="M289" s="195" t="s">
        <v>1</v>
      </c>
      <c r="N289" s="196" t="s">
        <v>35</v>
      </c>
      <c r="O289" s="162">
        <v>0</v>
      </c>
      <c r="P289" s="162">
        <f t="shared" si="72"/>
        <v>0</v>
      </c>
      <c r="Q289" s="162">
        <v>0</v>
      </c>
      <c r="R289" s="162">
        <f t="shared" si="73"/>
        <v>0</v>
      </c>
      <c r="S289" s="162">
        <v>0</v>
      </c>
      <c r="T289" s="163">
        <f t="shared" si="74"/>
        <v>0</v>
      </c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64" t="s">
        <v>213</v>
      </c>
      <c r="AT289" s="164" t="s">
        <v>286</v>
      </c>
      <c r="AU289" s="164" t="s">
        <v>80</v>
      </c>
      <c r="AY289" s="17" t="s">
        <v>178</v>
      </c>
      <c r="BE289" s="165">
        <f t="shared" si="75"/>
        <v>0</v>
      </c>
      <c r="BF289" s="165">
        <f t="shared" si="76"/>
        <v>0</v>
      </c>
      <c r="BG289" s="165">
        <f t="shared" si="77"/>
        <v>0</v>
      </c>
      <c r="BH289" s="165">
        <f t="shared" si="78"/>
        <v>0</v>
      </c>
      <c r="BI289" s="165">
        <f t="shared" si="79"/>
        <v>0</v>
      </c>
      <c r="BJ289" s="17" t="s">
        <v>80</v>
      </c>
      <c r="BK289" s="166">
        <f t="shared" si="80"/>
        <v>0</v>
      </c>
      <c r="BL289" s="17" t="s">
        <v>87</v>
      </c>
      <c r="BM289" s="164" t="s">
        <v>1090</v>
      </c>
    </row>
    <row r="290" spans="1:65" s="2" customFormat="1" ht="21.75" customHeight="1">
      <c r="A290" s="29"/>
      <c r="B290" s="153"/>
      <c r="C290" s="188" t="s">
        <v>785</v>
      </c>
      <c r="D290" s="188" t="s">
        <v>286</v>
      </c>
      <c r="E290" s="189" t="s">
        <v>912</v>
      </c>
      <c r="F290" s="190" t="s">
        <v>913</v>
      </c>
      <c r="G290" s="191" t="s">
        <v>192</v>
      </c>
      <c r="H290" s="192">
        <v>2</v>
      </c>
      <c r="I290" s="192"/>
      <c r="J290" s="192"/>
      <c r="K290" s="193"/>
      <c r="L290" s="194"/>
      <c r="M290" s="195" t="s">
        <v>1</v>
      </c>
      <c r="N290" s="196" t="s">
        <v>35</v>
      </c>
      <c r="O290" s="162">
        <v>0</v>
      </c>
      <c r="P290" s="162">
        <f t="shared" si="72"/>
        <v>0</v>
      </c>
      <c r="Q290" s="162">
        <v>0</v>
      </c>
      <c r="R290" s="162">
        <f t="shared" si="73"/>
        <v>0</v>
      </c>
      <c r="S290" s="162">
        <v>0</v>
      </c>
      <c r="T290" s="163">
        <f t="shared" si="74"/>
        <v>0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64" t="s">
        <v>213</v>
      </c>
      <c r="AT290" s="164" t="s">
        <v>286</v>
      </c>
      <c r="AU290" s="164" t="s">
        <v>80</v>
      </c>
      <c r="AY290" s="17" t="s">
        <v>178</v>
      </c>
      <c r="BE290" s="165">
        <f t="shared" si="75"/>
        <v>0</v>
      </c>
      <c r="BF290" s="165">
        <f t="shared" si="76"/>
        <v>0</v>
      </c>
      <c r="BG290" s="165">
        <f t="shared" si="77"/>
        <v>0</v>
      </c>
      <c r="BH290" s="165">
        <f t="shared" si="78"/>
        <v>0</v>
      </c>
      <c r="BI290" s="165">
        <f t="shared" si="79"/>
        <v>0</v>
      </c>
      <c r="BJ290" s="17" t="s">
        <v>80</v>
      </c>
      <c r="BK290" s="166">
        <f t="shared" si="80"/>
        <v>0</v>
      </c>
      <c r="BL290" s="17" t="s">
        <v>87</v>
      </c>
      <c r="BM290" s="164" t="s">
        <v>1091</v>
      </c>
    </row>
    <row r="291" spans="1:65" s="2" customFormat="1" ht="16.5" customHeight="1">
      <c r="A291" s="29"/>
      <c r="B291" s="153"/>
      <c r="C291" s="188" t="s">
        <v>791</v>
      </c>
      <c r="D291" s="188" t="s">
        <v>286</v>
      </c>
      <c r="E291" s="189" t="s">
        <v>1092</v>
      </c>
      <c r="F291" s="190" t="s">
        <v>1093</v>
      </c>
      <c r="G291" s="191" t="s">
        <v>192</v>
      </c>
      <c r="H291" s="192">
        <v>1</v>
      </c>
      <c r="I291" s="192"/>
      <c r="J291" s="192"/>
      <c r="K291" s="193"/>
      <c r="L291" s="194"/>
      <c r="M291" s="195" t="s">
        <v>1</v>
      </c>
      <c r="N291" s="196" t="s">
        <v>35</v>
      </c>
      <c r="O291" s="162">
        <v>0</v>
      </c>
      <c r="P291" s="162">
        <f t="shared" si="72"/>
        <v>0</v>
      </c>
      <c r="Q291" s="162">
        <v>0</v>
      </c>
      <c r="R291" s="162">
        <f t="shared" si="73"/>
        <v>0</v>
      </c>
      <c r="S291" s="162">
        <v>0</v>
      </c>
      <c r="T291" s="163">
        <f t="shared" si="74"/>
        <v>0</v>
      </c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64" t="s">
        <v>213</v>
      </c>
      <c r="AT291" s="164" t="s">
        <v>286</v>
      </c>
      <c r="AU291" s="164" t="s">
        <v>80</v>
      </c>
      <c r="AY291" s="17" t="s">
        <v>178</v>
      </c>
      <c r="BE291" s="165">
        <f t="shared" si="75"/>
        <v>0</v>
      </c>
      <c r="BF291" s="165">
        <f t="shared" si="76"/>
        <v>0</v>
      </c>
      <c r="BG291" s="165">
        <f t="shared" si="77"/>
        <v>0</v>
      </c>
      <c r="BH291" s="165">
        <f t="shared" si="78"/>
        <v>0</v>
      </c>
      <c r="BI291" s="165">
        <f t="shared" si="79"/>
        <v>0</v>
      </c>
      <c r="BJ291" s="17" t="s">
        <v>80</v>
      </c>
      <c r="BK291" s="166">
        <f t="shared" si="80"/>
        <v>0</v>
      </c>
      <c r="BL291" s="17" t="s">
        <v>87</v>
      </c>
      <c r="BM291" s="164" t="s">
        <v>1094</v>
      </c>
    </row>
    <row r="292" spans="1:65" s="2" customFormat="1" ht="21.75" customHeight="1">
      <c r="A292" s="29"/>
      <c r="B292" s="153"/>
      <c r="C292" s="154" t="s">
        <v>1095</v>
      </c>
      <c r="D292" s="154" t="s">
        <v>180</v>
      </c>
      <c r="E292" s="155" t="s">
        <v>891</v>
      </c>
      <c r="F292" s="156" t="s">
        <v>892</v>
      </c>
      <c r="G292" s="157" t="s">
        <v>192</v>
      </c>
      <c r="H292" s="158">
        <v>4</v>
      </c>
      <c r="I292" s="158"/>
      <c r="J292" s="158"/>
      <c r="K292" s="159"/>
      <c r="L292" s="30"/>
      <c r="M292" s="160" t="s">
        <v>1</v>
      </c>
      <c r="N292" s="161" t="s">
        <v>35</v>
      </c>
      <c r="O292" s="162">
        <v>0</v>
      </c>
      <c r="P292" s="162">
        <f t="shared" si="72"/>
        <v>0</v>
      </c>
      <c r="Q292" s="162">
        <v>0</v>
      </c>
      <c r="R292" s="162">
        <f t="shared" si="73"/>
        <v>0</v>
      </c>
      <c r="S292" s="162">
        <v>0</v>
      </c>
      <c r="T292" s="163">
        <f t="shared" si="74"/>
        <v>0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R292" s="164" t="s">
        <v>87</v>
      </c>
      <c r="AT292" s="164" t="s">
        <v>180</v>
      </c>
      <c r="AU292" s="164" t="s">
        <v>80</v>
      </c>
      <c r="AY292" s="17" t="s">
        <v>178</v>
      </c>
      <c r="BE292" s="165">
        <f t="shared" si="75"/>
        <v>0</v>
      </c>
      <c r="BF292" s="165">
        <f t="shared" si="76"/>
        <v>0</v>
      </c>
      <c r="BG292" s="165">
        <f t="shared" si="77"/>
        <v>0</v>
      </c>
      <c r="BH292" s="165">
        <f t="shared" si="78"/>
        <v>0</v>
      </c>
      <c r="BI292" s="165">
        <f t="shared" si="79"/>
        <v>0</v>
      </c>
      <c r="BJ292" s="17" t="s">
        <v>80</v>
      </c>
      <c r="BK292" s="166">
        <f t="shared" si="80"/>
        <v>0</v>
      </c>
      <c r="BL292" s="17" t="s">
        <v>87</v>
      </c>
      <c r="BM292" s="164" t="s">
        <v>1096</v>
      </c>
    </row>
    <row r="293" spans="1:65" s="2" customFormat="1" ht="21.75" customHeight="1">
      <c r="A293" s="29"/>
      <c r="B293" s="153"/>
      <c r="C293" s="154" t="s">
        <v>1097</v>
      </c>
      <c r="D293" s="154" t="s">
        <v>180</v>
      </c>
      <c r="E293" s="155" t="s">
        <v>894</v>
      </c>
      <c r="F293" s="156" t="s">
        <v>895</v>
      </c>
      <c r="G293" s="157" t="s">
        <v>192</v>
      </c>
      <c r="H293" s="158">
        <v>11</v>
      </c>
      <c r="I293" s="158"/>
      <c r="J293" s="158"/>
      <c r="K293" s="159"/>
      <c r="L293" s="30"/>
      <c r="M293" s="160" t="s">
        <v>1</v>
      </c>
      <c r="N293" s="161" t="s">
        <v>35</v>
      </c>
      <c r="O293" s="162">
        <v>0</v>
      </c>
      <c r="P293" s="162">
        <f t="shared" si="72"/>
        <v>0</v>
      </c>
      <c r="Q293" s="162">
        <v>0</v>
      </c>
      <c r="R293" s="162">
        <f t="shared" si="73"/>
        <v>0</v>
      </c>
      <c r="S293" s="162">
        <v>0</v>
      </c>
      <c r="T293" s="163">
        <f t="shared" si="74"/>
        <v>0</v>
      </c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64" t="s">
        <v>87</v>
      </c>
      <c r="AT293" s="164" t="s">
        <v>180</v>
      </c>
      <c r="AU293" s="164" t="s">
        <v>80</v>
      </c>
      <c r="AY293" s="17" t="s">
        <v>178</v>
      </c>
      <c r="BE293" s="165">
        <f t="shared" si="75"/>
        <v>0</v>
      </c>
      <c r="BF293" s="165">
        <f t="shared" si="76"/>
        <v>0</v>
      </c>
      <c r="BG293" s="165">
        <f t="shared" si="77"/>
        <v>0</v>
      </c>
      <c r="BH293" s="165">
        <f t="shared" si="78"/>
        <v>0</v>
      </c>
      <c r="BI293" s="165">
        <f t="shared" si="79"/>
        <v>0</v>
      </c>
      <c r="BJ293" s="17" t="s">
        <v>80</v>
      </c>
      <c r="BK293" s="166">
        <f t="shared" si="80"/>
        <v>0</v>
      </c>
      <c r="BL293" s="17" t="s">
        <v>87</v>
      </c>
      <c r="BM293" s="164" t="s">
        <v>1098</v>
      </c>
    </row>
    <row r="294" spans="1:65" s="2" customFormat="1" ht="21.75" customHeight="1">
      <c r="A294" s="29"/>
      <c r="B294" s="153"/>
      <c r="C294" s="154" t="s">
        <v>1099</v>
      </c>
      <c r="D294" s="154" t="s">
        <v>180</v>
      </c>
      <c r="E294" s="155" t="s">
        <v>897</v>
      </c>
      <c r="F294" s="156" t="s">
        <v>898</v>
      </c>
      <c r="G294" s="157" t="s">
        <v>192</v>
      </c>
      <c r="H294" s="158">
        <v>8</v>
      </c>
      <c r="I294" s="158"/>
      <c r="J294" s="158"/>
      <c r="K294" s="159"/>
      <c r="L294" s="30"/>
      <c r="M294" s="160" t="s">
        <v>1</v>
      </c>
      <c r="N294" s="161" t="s">
        <v>35</v>
      </c>
      <c r="O294" s="162">
        <v>0</v>
      </c>
      <c r="P294" s="162">
        <f t="shared" si="72"/>
        <v>0</v>
      </c>
      <c r="Q294" s="162">
        <v>0</v>
      </c>
      <c r="R294" s="162">
        <f t="shared" si="73"/>
        <v>0</v>
      </c>
      <c r="S294" s="162">
        <v>0</v>
      </c>
      <c r="T294" s="163">
        <f t="shared" si="74"/>
        <v>0</v>
      </c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R294" s="164" t="s">
        <v>87</v>
      </c>
      <c r="AT294" s="164" t="s">
        <v>180</v>
      </c>
      <c r="AU294" s="164" t="s">
        <v>80</v>
      </c>
      <c r="AY294" s="17" t="s">
        <v>178</v>
      </c>
      <c r="BE294" s="165">
        <f t="shared" si="75"/>
        <v>0</v>
      </c>
      <c r="BF294" s="165">
        <f t="shared" si="76"/>
        <v>0</v>
      </c>
      <c r="BG294" s="165">
        <f t="shared" si="77"/>
        <v>0</v>
      </c>
      <c r="BH294" s="165">
        <f t="shared" si="78"/>
        <v>0</v>
      </c>
      <c r="BI294" s="165">
        <f t="shared" si="79"/>
        <v>0</v>
      </c>
      <c r="BJ294" s="17" t="s">
        <v>80</v>
      </c>
      <c r="BK294" s="166">
        <f t="shared" si="80"/>
        <v>0</v>
      </c>
      <c r="BL294" s="17" t="s">
        <v>87</v>
      </c>
      <c r="BM294" s="164" t="s">
        <v>1100</v>
      </c>
    </row>
    <row r="295" spans="1:65" s="2" customFormat="1" ht="21.75" customHeight="1">
      <c r="A295" s="29"/>
      <c r="B295" s="153"/>
      <c r="C295" s="154" t="s">
        <v>1101</v>
      </c>
      <c r="D295" s="154" t="s">
        <v>180</v>
      </c>
      <c r="E295" s="155" t="s">
        <v>900</v>
      </c>
      <c r="F295" s="156" t="s">
        <v>901</v>
      </c>
      <c r="G295" s="157" t="s">
        <v>192</v>
      </c>
      <c r="H295" s="158">
        <v>8</v>
      </c>
      <c r="I295" s="158"/>
      <c r="J295" s="158"/>
      <c r="K295" s="159"/>
      <c r="L295" s="30"/>
      <c r="M295" s="160" t="s">
        <v>1</v>
      </c>
      <c r="N295" s="161" t="s">
        <v>35</v>
      </c>
      <c r="O295" s="162">
        <v>0</v>
      </c>
      <c r="P295" s="162">
        <f t="shared" si="72"/>
        <v>0</v>
      </c>
      <c r="Q295" s="162">
        <v>0</v>
      </c>
      <c r="R295" s="162">
        <f t="shared" si="73"/>
        <v>0</v>
      </c>
      <c r="S295" s="162">
        <v>0</v>
      </c>
      <c r="T295" s="163">
        <f t="shared" si="74"/>
        <v>0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64" t="s">
        <v>87</v>
      </c>
      <c r="AT295" s="164" t="s">
        <v>180</v>
      </c>
      <c r="AU295" s="164" t="s">
        <v>80</v>
      </c>
      <c r="AY295" s="17" t="s">
        <v>178</v>
      </c>
      <c r="BE295" s="165">
        <f t="shared" si="75"/>
        <v>0</v>
      </c>
      <c r="BF295" s="165">
        <f t="shared" si="76"/>
        <v>0</v>
      </c>
      <c r="BG295" s="165">
        <f t="shared" si="77"/>
        <v>0</v>
      </c>
      <c r="BH295" s="165">
        <f t="shared" si="78"/>
        <v>0</v>
      </c>
      <c r="BI295" s="165">
        <f t="shared" si="79"/>
        <v>0</v>
      </c>
      <c r="BJ295" s="17" t="s">
        <v>80</v>
      </c>
      <c r="BK295" s="166">
        <f t="shared" si="80"/>
        <v>0</v>
      </c>
      <c r="BL295" s="17" t="s">
        <v>87</v>
      </c>
      <c r="BM295" s="164" t="s">
        <v>1102</v>
      </c>
    </row>
    <row r="296" spans="1:65" s="2" customFormat="1" ht="21.75" customHeight="1">
      <c r="A296" s="29"/>
      <c r="B296" s="153"/>
      <c r="C296" s="154" t="s">
        <v>1103</v>
      </c>
      <c r="D296" s="154" t="s">
        <v>180</v>
      </c>
      <c r="E296" s="155" t="s">
        <v>903</v>
      </c>
      <c r="F296" s="156" t="s">
        <v>904</v>
      </c>
      <c r="G296" s="157" t="s">
        <v>192</v>
      </c>
      <c r="H296" s="158">
        <v>104</v>
      </c>
      <c r="I296" s="158"/>
      <c r="J296" s="158"/>
      <c r="K296" s="159"/>
      <c r="L296" s="30"/>
      <c r="M296" s="160" t="s">
        <v>1</v>
      </c>
      <c r="N296" s="161" t="s">
        <v>35</v>
      </c>
      <c r="O296" s="162">
        <v>0</v>
      </c>
      <c r="P296" s="162">
        <f t="shared" si="72"/>
        <v>0</v>
      </c>
      <c r="Q296" s="162">
        <v>0</v>
      </c>
      <c r="R296" s="162">
        <f t="shared" si="73"/>
        <v>0</v>
      </c>
      <c r="S296" s="162">
        <v>0</v>
      </c>
      <c r="T296" s="163">
        <f t="shared" si="74"/>
        <v>0</v>
      </c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R296" s="164" t="s">
        <v>87</v>
      </c>
      <c r="AT296" s="164" t="s">
        <v>180</v>
      </c>
      <c r="AU296" s="164" t="s">
        <v>80</v>
      </c>
      <c r="AY296" s="17" t="s">
        <v>178</v>
      </c>
      <c r="BE296" s="165">
        <f t="shared" si="75"/>
        <v>0</v>
      </c>
      <c r="BF296" s="165">
        <f t="shared" si="76"/>
        <v>0</v>
      </c>
      <c r="BG296" s="165">
        <f t="shared" si="77"/>
        <v>0</v>
      </c>
      <c r="BH296" s="165">
        <f t="shared" si="78"/>
        <v>0</v>
      </c>
      <c r="BI296" s="165">
        <f t="shared" si="79"/>
        <v>0</v>
      </c>
      <c r="BJ296" s="17" t="s">
        <v>80</v>
      </c>
      <c r="BK296" s="166">
        <f t="shared" si="80"/>
        <v>0</v>
      </c>
      <c r="BL296" s="17" t="s">
        <v>87</v>
      </c>
      <c r="BM296" s="164" t="s">
        <v>1104</v>
      </c>
    </row>
    <row r="297" spans="1:65" s="2" customFormat="1" ht="21.75" customHeight="1">
      <c r="A297" s="29"/>
      <c r="B297" s="153"/>
      <c r="C297" s="154" t="s">
        <v>1105</v>
      </c>
      <c r="D297" s="154" t="s">
        <v>180</v>
      </c>
      <c r="E297" s="155" t="s">
        <v>906</v>
      </c>
      <c r="F297" s="156" t="s">
        <v>907</v>
      </c>
      <c r="G297" s="157" t="s">
        <v>192</v>
      </c>
      <c r="H297" s="158">
        <v>18</v>
      </c>
      <c r="I297" s="158"/>
      <c r="J297" s="158"/>
      <c r="K297" s="159"/>
      <c r="L297" s="30"/>
      <c r="M297" s="160" t="s">
        <v>1</v>
      </c>
      <c r="N297" s="161" t="s">
        <v>35</v>
      </c>
      <c r="O297" s="162">
        <v>0</v>
      </c>
      <c r="P297" s="162">
        <f t="shared" si="72"/>
        <v>0</v>
      </c>
      <c r="Q297" s="162">
        <v>0</v>
      </c>
      <c r="R297" s="162">
        <f t="shared" si="73"/>
        <v>0</v>
      </c>
      <c r="S297" s="162">
        <v>0</v>
      </c>
      <c r="T297" s="163">
        <f t="shared" si="74"/>
        <v>0</v>
      </c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64" t="s">
        <v>87</v>
      </c>
      <c r="AT297" s="164" t="s">
        <v>180</v>
      </c>
      <c r="AU297" s="164" t="s">
        <v>80</v>
      </c>
      <c r="AY297" s="17" t="s">
        <v>178</v>
      </c>
      <c r="BE297" s="165">
        <f t="shared" si="75"/>
        <v>0</v>
      </c>
      <c r="BF297" s="165">
        <f t="shared" si="76"/>
        <v>0</v>
      </c>
      <c r="BG297" s="165">
        <f t="shared" si="77"/>
        <v>0</v>
      </c>
      <c r="BH297" s="165">
        <f t="shared" si="78"/>
        <v>0</v>
      </c>
      <c r="BI297" s="165">
        <f t="shared" si="79"/>
        <v>0</v>
      </c>
      <c r="BJ297" s="17" t="s">
        <v>80</v>
      </c>
      <c r="BK297" s="166">
        <f t="shared" si="80"/>
        <v>0</v>
      </c>
      <c r="BL297" s="17" t="s">
        <v>87</v>
      </c>
      <c r="BM297" s="164" t="s">
        <v>1106</v>
      </c>
    </row>
    <row r="298" spans="1:65" s="2" customFormat="1" ht="21.75" customHeight="1">
      <c r="A298" s="29"/>
      <c r="B298" s="153"/>
      <c r="C298" s="154" t="s">
        <v>1107</v>
      </c>
      <c r="D298" s="154" t="s">
        <v>180</v>
      </c>
      <c r="E298" s="155" t="s">
        <v>909</v>
      </c>
      <c r="F298" s="156" t="s">
        <v>910</v>
      </c>
      <c r="G298" s="157" t="s">
        <v>192</v>
      </c>
      <c r="H298" s="158">
        <v>15</v>
      </c>
      <c r="I298" s="158"/>
      <c r="J298" s="158"/>
      <c r="K298" s="159"/>
      <c r="L298" s="30"/>
      <c r="M298" s="160" t="s">
        <v>1</v>
      </c>
      <c r="N298" s="161" t="s">
        <v>35</v>
      </c>
      <c r="O298" s="162">
        <v>0</v>
      </c>
      <c r="P298" s="162">
        <f t="shared" si="72"/>
        <v>0</v>
      </c>
      <c r="Q298" s="162">
        <v>0</v>
      </c>
      <c r="R298" s="162">
        <f t="shared" si="73"/>
        <v>0</v>
      </c>
      <c r="S298" s="162">
        <v>0</v>
      </c>
      <c r="T298" s="163">
        <f t="shared" si="74"/>
        <v>0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R298" s="164" t="s">
        <v>87</v>
      </c>
      <c r="AT298" s="164" t="s">
        <v>180</v>
      </c>
      <c r="AU298" s="164" t="s">
        <v>80</v>
      </c>
      <c r="AY298" s="17" t="s">
        <v>178</v>
      </c>
      <c r="BE298" s="165">
        <f t="shared" si="75"/>
        <v>0</v>
      </c>
      <c r="BF298" s="165">
        <f t="shared" si="76"/>
        <v>0</v>
      </c>
      <c r="BG298" s="165">
        <f t="shared" si="77"/>
        <v>0</v>
      </c>
      <c r="BH298" s="165">
        <f t="shared" si="78"/>
        <v>0</v>
      </c>
      <c r="BI298" s="165">
        <f t="shared" si="79"/>
        <v>0</v>
      </c>
      <c r="BJ298" s="17" t="s">
        <v>80</v>
      </c>
      <c r="BK298" s="166">
        <f t="shared" si="80"/>
        <v>0</v>
      </c>
      <c r="BL298" s="17" t="s">
        <v>87</v>
      </c>
      <c r="BM298" s="164" t="s">
        <v>1108</v>
      </c>
    </row>
    <row r="299" spans="1:65" s="2" customFormat="1" ht="21.75" customHeight="1">
      <c r="A299" s="29"/>
      <c r="B299" s="153"/>
      <c r="C299" s="154" t="s">
        <v>1109</v>
      </c>
      <c r="D299" s="154" t="s">
        <v>180</v>
      </c>
      <c r="E299" s="155" t="s">
        <v>1088</v>
      </c>
      <c r="F299" s="156" t="s">
        <v>1086</v>
      </c>
      <c r="G299" s="157" t="s">
        <v>192</v>
      </c>
      <c r="H299" s="158">
        <v>26</v>
      </c>
      <c r="I299" s="158"/>
      <c r="J299" s="158"/>
      <c r="K299" s="159"/>
      <c r="L299" s="30"/>
      <c r="M299" s="160" t="s">
        <v>1</v>
      </c>
      <c r="N299" s="161" t="s">
        <v>35</v>
      </c>
      <c r="O299" s="162">
        <v>0</v>
      </c>
      <c r="P299" s="162">
        <f t="shared" si="72"/>
        <v>0</v>
      </c>
      <c r="Q299" s="162">
        <v>0</v>
      </c>
      <c r="R299" s="162">
        <f t="shared" si="73"/>
        <v>0</v>
      </c>
      <c r="S299" s="162">
        <v>0</v>
      </c>
      <c r="T299" s="163">
        <f t="shared" si="74"/>
        <v>0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R299" s="164" t="s">
        <v>87</v>
      </c>
      <c r="AT299" s="164" t="s">
        <v>180</v>
      </c>
      <c r="AU299" s="164" t="s">
        <v>80</v>
      </c>
      <c r="AY299" s="17" t="s">
        <v>178</v>
      </c>
      <c r="BE299" s="165">
        <f t="shared" si="75"/>
        <v>0</v>
      </c>
      <c r="BF299" s="165">
        <f t="shared" si="76"/>
        <v>0</v>
      </c>
      <c r="BG299" s="165">
        <f t="shared" si="77"/>
        <v>0</v>
      </c>
      <c r="BH299" s="165">
        <f t="shared" si="78"/>
        <v>0</v>
      </c>
      <c r="BI299" s="165">
        <f t="shared" si="79"/>
        <v>0</v>
      </c>
      <c r="BJ299" s="17" t="s">
        <v>80</v>
      </c>
      <c r="BK299" s="166">
        <f t="shared" si="80"/>
        <v>0</v>
      </c>
      <c r="BL299" s="17" t="s">
        <v>87</v>
      </c>
      <c r="BM299" s="164" t="s">
        <v>1110</v>
      </c>
    </row>
    <row r="300" spans="1:65" s="2" customFormat="1" ht="21.75" customHeight="1">
      <c r="A300" s="29"/>
      <c r="B300" s="153"/>
      <c r="C300" s="154" t="s">
        <v>1111</v>
      </c>
      <c r="D300" s="154" t="s">
        <v>180</v>
      </c>
      <c r="E300" s="155" t="s">
        <v>1092</v>
      </c>
      <c r="F300" s="156" t="s">
        <v>1089</v>
      </c>
      <c r="G300" s="157" t="s">
        <v>192</v>
      </c>
      <c r="H300" s="158">
        <v>2</v>
      </c>
      <c r="I300" s="158"/>
      <c r="J300" s="158"/>
      <c r="K300" s="159"/>
      <c r="L300" s="30"/>
      <c r="M300" s="160" t="s">
        <v>1</v>
      </c>
      <c r="N300" s="161" t="s">
        <v>35</v>
      </c>
      <c r="O300" s="162">
        <v>0</v>
      </c>
      <c r="P300" s="162">
        <f t="shared" si="72"/>
        <v>0</v>
      </c>
      <c r="Q300" s="162">
        <v>0</v>
      </c>
      <c r="R300" s="162">
        <f t="shared" si="73"/>
        <v>0</v>
      </c>
      <c r="S300" s="162">
        <v>0</v>
      </c>
      <c r="T300" s="163">
        <f t="shared" si="74"/>
        <v>0</v>
      </c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R300" s="164" t="s">
        <v>87</v>
      </c>
      <c r="AT300" s="164" t="s">
        <v>180</v>
      </c>
      <c r="AU300" s="164" t="s">
        <v>80</v>
      </c>
      <c r="AY300" s="17" t="s">
        <v>178</v>
      </c>
      <c r="BE300" s="165">
        <f t="shared" si="75"/>
        <v>0</v>
      </c>
      <c r="BF300" s="165">
        <f t="shared" si="76"/>
        <v>0</v>
      </c>
      <c r="BG300" s="165">
        <f t="shared" si="77"/>
        <v>0</v>
      </c>
      <c r="BH300" s="165">
        <f t="shared" si="78"/>
        <v>0</v>
      </c>
      <c r="BI300" s="165">
        <f t="shared" si="79"/>
        <v>0</v>
      </c>
      <c r="BJ300" s="17" t="s">
        <v>80</v>
      </c>
      <c r="BK300" s="166">
        <f t="shared" si="80"/>
        <v>0</v>
      </c>
      <c r="BL300" s="17" t="s">
        <v>87</v>
      </c>
      <c r="BM300" s="164" t="s">
        <v>1112</v>
      </c>
    </row>
    <row r="301" spans="1:65" s="2" customFormat="1" ht="21.75" customHeight="1">
      <c r="A301" s="29"/>
      <c r="B301" s="153"/>
      <c r="C301" s="154" t="s">
        <v>1113</v>
      </c>
      <c r="D301" s="154" t="s">
        <v>180</v>
      </c>
      <c r="E301" s="155" t="s">
        <v>912</v>
      </c>
      <c r="F301" s="156" t="s">
        <v>913</v>
      </c>
      <c r="G301" s="157" t="s">
        <v>192</v>
      </c>
      <c r="H301" s="158">
        <v>2</v>
      </c>
      <c r="I301" s="158"/>
      <c r="J301" s="158"/>
      <c r="K301" s="159"/>
      <c r="L301" s="30"/>
      <c r="M301" s="160" t="s">
        <v>1</v>
      </c>
      <c r="N301" s="161" t="s">
        <v>35</v>
      </c>
      <c r="O301" s="162">
        <v>0</v>
      </c>
      <c r="P301" s="162">
        <f t="shared" si="72"/>
        <v>0</v>
      </c>
      <c r="Q301" s="162">
        <v>0</v>
      </c>
      <c r="R301" s="162">
        <f t="shared" si="73"/>
        <v>0</v>
      </c>
      <c r="S301" s="162">
        <v>0</v>
      </c>
      <c r="T301" s="163">
        <f t="shared" si="74"/>
        <v>0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R301" s="164" t="s">
        <v>87</v>
      </c>
      <c r="AT301" s="164" t="s">
        <v>180</v>
      </c>
      <c r="AU301" s="164" t="s">
        <v>80</v>
      </c>
      <c r="AY301" s="17" t="s">
        <v>178</v>
      </c>
      <c r="BE301" s="165">
        <f t="shared" si="75"/>
        <v>0</v>
      </c>
      <c r="BF301" s="165">
        <f t="shared" si="76"/>
        <v>0</v>
      </c>
      <c r="BG301" s="165">
        <f t="shared" si="77"/>
        <v>0</v>
      </c>
      <c r="BH301" s="165">
        <f t="shared" si="78"/>
        <v>0</v>
      </c>
      <c r="BI301" s="165">
        <f t="shared" si="79"/>
        <v>0</v>
      </c>
      <c r="BJ301" s="17" t="s">
        <v>80</v>
      </c>
      <c r="BK301" s="166">
        <f t="shared" si="80"/>
        <v>0</v>
      </c>
      <c r="BL301" s="17" t="s">
        <v>87</v>
      </c>
      <c r="BM301" s="164" t="s">
        <v>1114</v>
      </c>
    </row>
    <row r="302" spans="1:65" s="2" customFormat="1" ht="16.5" customHeight="1">
      <c r="A302" s="29"/>
      <c r="B302" s="153"/>
      <c r="C302" s="154" t="s">
        <v>1115</v>
      </c>
      <c r="D302" s="154" t="s">
        <v>180</v>
      </c>
      <c r="E302" s="155" t="s">
        <v>1116</v>
      </c>
      <c r="F302" s="156" t="s">
        <v>1093</v>
      </c>
      <c r="G302" s="157" t="s">
        <v>192</v>
      </c>
      <c r="H302" s="158">
        <v>1</v>
      </c>
      <c r="I302" s="158"/>
      <c r="J302" s="158"/>
      <c r="K302" s="159"/>
      <c r="L302" s="30"/>
      <c r="M302" s="160" t="s">
        <v>1</v>
      </c>
      <c r="N302" s="161" t="s">
        <v>35</v>
      </c>
      <c r="O302" s="162">
        <v>0</v>
      </c>
      <c r="P302" s="162">
        <f t="shared" si="72"/>
        <v>0</v>
      </c>
      <c r="Q302" s="162">
        <v>0</v>
      </c>
      <c r="R302" s="162">
        <f t="shared" si="73"/>
        <v>0</v>
      </c>
      <c r="S302" s="162">
        <v>0</v>
      </c>
      <c r="T302" s="163">
        <f t="shared" si="74"/>
        <v>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R302" s="164" t="s">
        <v>87</v>
      </c>
      <c r="AT302" s="164" t="s">
        <v>180</v>
      </c>
      <c r="AU302" s="164" t="s">
        <v>80</v>
      </c>
      <c r="AY302" s="17" t="s">
        <v>178</v>
      </c>
      <c r="BE302" s="165">
        <f t="shared" si="75"/>
        <v>0</v>
      </c>
      <c r="BF302" s="165">
        <f t="shared" si="76"/>
        <v>0</v>
      </c>
      <c r="BG302" s="165">
        <f t="shared" si="77"/>
        <v>0</v>
      </c>
      <c r="BH302" s="165">
        <f t="shared" si="78"/>
        <v>0</v>
      </c>
      <c r="BI302" s="165">
        <f t="shared" si="79"/>
        <v>0</v>
      </c>
      <c r="BJ302" s="17" t="s">
        <v>80</v>
      </c>
      <c r="BK302" s="166">
        <f t="shared" si="80"/>
        <v>0</v>
      </c>
      <c r="BL302" s="17" t="s">
        <v>87</v>
      </c>
      <c r="BM302" s="164" t="s">
        <v>1117</v>
      </c>
    </row>
    <row r="303" spans="1:65" s="2" customFormat="1" ht="16.5" customHeight="1">
      <c r="A303" s="29"/>
      <c r="B303" s="153"/>
      <c r="C303" s="154" t="s">
        <v>1118</v>
      </c>
      <c r="D303" s="154" t="s">
        <v>180</v>
      </c>
      <c r="E303" s="155" t="s">
        <v>923</v>
      </c>
      <c r="F303" s="156" t="s">
        <v>924</v>
      </c>
      <c r="G303" s="157" t="s">
        <v>192</v>
      </c>
      <c r="H303" s="158">
        <v>95</v>
      </c>
      <c r="I303" s="158"/>
      <c r="J303" s="158"/>
      <c r="K303" s="159"/>
      <c r="L303" s="30"/>
      <c r="M303" s="160" t="s">
        <v>1</v>
      </c>
      <c r="N303" s="161" t="s">
        <v>35</v>
      </c>
      <c r="O303" s="162">
        <v>0</v>
      </c>
      <c r="P303" s="162">
        <f t="shared" si="72"/>
        <v>0</v>
      </c>
      <c r="Q303" s="162">
        <v>0</v>
      </c>
      <c r="R303" s="162">
        <f t="shared" si="73"/>
        <v>0</v>
      </c>
      <c r="S303" s="162">
        <v>0</v>
      </c>
      <c r="T303" s="163">
        <f t="shared" si="74"/>
        <v>0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R303" s="164" t="s">
        <v>87</v>
      </c>
      <c r="AT303" s="164" t="s">
        <v>180</v>
      </c>
      <c r="AU303" s="164" t="s">
        <v>80</v>
      </c>
      <c r="AY303" s="17" t="s">
        <v>178</v>
      </c>
      <c r="BE303" s="165">
        <f t="shared" si="75"/>
        <v>0</v>
      </c>
      <c r="BF303" s="165">
        <f t="shared" si="76"/>
        <v>0</v>
      </c>
      <c r="BG303" s="165">
        <f t="shared" si="77"/>
        <v>0</v>
      </c>
      <c r="BH303" s="165">
        <f t="shared" si="78"/>
        <v>0</v>
      </c>
      <c r="BI303" s="165">
        <f t="shared" si="79"/>
        <v>0</v>
      </c>
      <c r="BJ303" s="17" t="s">
        <v>80</v>
      </c>
      <c r="BK303" s="166">
        <f t="shared" si="80"/>
        <v>0</v>
      </c>
      <c r="BL303" s="17" t="s">
        <v>87</v>
      </c>
      <c r="BM303" s="164" t="s">
        <v>1119</v>
      </c>
    </row>
    <row r="304" spans="1:65" s="12" customFormat="1" ht="22.9" customHeight="1">
      <c r="B304" s="141"/>
      <c r="D304" s="142" t="s">
        <v>68</v>
      </c>
      <c r="E304" s="151" t="s">
        <v>1120</v>
      </c>
      <c r="F304" s="151" t="s">
        <v>927</v>
      </c>
      <c r="J304" s="152"/>
      <c r="L304" s="141"/>
      <c r="M304" s="145"/>
      <c r="N304" s="146"/>
      <c r="O304" s="146"/>
      <c r="P304" s="147">
        <f>SUM(P305:P314)</f>
        <v>0</v>
      </c>
      <c r="Q304" s="146"/>
      <c r="R304" s="147">
        <f>SUM(R305:R314)</f>
        <v>0</v>
      </c>
      <c r="S304" s="146"/>
      <c r="T304" s="148">
        <f>SUM(T305:T314)</f>
        <v>0</v>
      </c>
      <c r="AR304" s="142" t="s">
        <v>73</v>
      </c>
      <c r="AT304" s="149" t="s">
        <v>68</v>
      </c>
      <c r="AU304" s="149" t="s">
        <v>73</v>
      </c>
      <c r="AY304" s="142" t="s">
        <v>178</v>
      </c>
      <c r="BK304" s="150">
        <f>SUM(BK305:BK314)</f>
        <v>0</v>
      </c>
    </row>
    <row r="305" spans="1:65" s="2" customFormat="1" ht="21.75" customHeight="1">
      <c r="A305" s="29"/>
      <c r="B305" s="153"/>
      <c r="C305" s="188" t="s">
        <v>1121</v>
      </c>
      <c r="D305" s="188" t="s">
        <v>286</v>
      </c>
      <c r="E305" s="189" t="s">
        <v>928</v>
      </c>
      <c r="F305" s="190" t="s">
        <v>929</v>
      </c>
      <c r="G305" s="191" t="s">
        <v>192</v>
      </c>
      <c r="H305" s="192">
        <v>3</v>
      </c>
      <c r="I305" s="192"/>
      <c r="J305" s="192"/>
      <c r="K305" s="193"/>
      <c r="L305" s="194"/>
      <c r="M305" s="195" t="s">
        <v>1</v>
      </c>
      <c r="N305" s="196" t="s">
        <v>35</v>
      </c>
      <c r="O305" s="162">
        <v>0</v>
      </c>
      <c r="P305" s="162">
        <f t="shared" ref="P305:P314" si="81">O305*H305</f>
        <v>0</v>
      </c>
      <c r="Q305" s="162">
        <v>0</v>
      </c>
      <c r="R305" s="162">
        <f t="shared" ref="R305:R314" si="82">Q305*H305</f>
        <v>0</v>
      </c>
      <c r="S305" s="162">
        <v>0</v>
      </c>
      <c r="T305" s="163">
        <f t="shared" ref="T305:T314" si="83">S305*H305</f>
        <v>0</v>
      </c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R305" s="164" t="s">
        <v>213</v>
      </c>
      <c r="AT305" s="164" t="s">
        <v>286</v>
      </c>
      <c r="AU305" s="164" t="s">
        <v>80</v>
      </c>
      <c r="AY305" s="17" t="s">
        <v>178</v>
      </c>
      <c r="BE305" s="165">
        <f t="shared" ref="BE305:BE314" si="84">IF(N305="základná",J305,0)</f>
        <v>0</v>
      </c>
      <c r="BF305" s="165">
        <f t="shared" ref="BF305:BF314" si="85">IF(N305="znížená",J305,0)</f>
        <v>0</v>
      </c>
      <c r="BG305" s="165">
        <f t="shared" ref="BG305:BG314" si="86">IF(N305="zákl. prenesená",J305,0)</f>
        <v>0</v>
      </c>
      <c r="BH305" s="165">
        <f t="shared" ref="BH305:BH314" si="87">IF(N305="zníž. prenesená",J305,0)</f>
        <v>0</v>
      </c>
      <c r="BI305" s="165">
        <f t="shared" ref="BI305:BI314" si="88">IF(N305="nulová",J305,0)</f>
        <v>0</v>
      </c>
      <c r="BJ305" s="17" t="s">
        <v>80</v>
      </c>
      <c r="BK305" s="166">
        <f t="shared" ref="BK305:BK314" si="89">ROUND(I305*H305,3)</f>
        <v>0</v>
      </c>
      <c r="BL305" s="17" t="s">
        <v>87</v>
      </c>
      <c r="BM305" s="164" t="s">
        <v>1122</v>
      </c>
    </row>
    <row r="306" spans="1:65" s="2" customFormat="1" ht="21.75" customHeight="1">
      <c r="A306" s="29"/>
      <c r="B306" s="153"/>
      <c r="C306" s="188" t="s">
        <v>1123</v>
      </c>
      <c r="D306" s="188" t="s">
        <v>286</v>
      </c>
      <c r="E306" s="189" t="s">
        <v>1124</v>
      </c>
      <c r="F306" s="190" t="s">
        <v>1125</v>
      </c>
      <c r="G306" s="191" t="s">
        <v>192</v>
      </c>
      <c r="H306" s="192">
        <v>30</v>
      </c>
      <c r="I306" s="192"/>
      <c r="J306" s="192"/>
      <c r="K306" s="193"/>
      <c r="L306" s="194"/>
      <c r="M306" s="195" t="s">
        <v>1</v>
      </c>
      <c r="N306" s="196" t="s">
        <v>35</v>
      </c>
      <c r="O306" s="162">
        <v>0</v>
      </c>
      <c r="P306" s="162">
        <f t="shared" si="81"/>
        <v>0</v>
      </c>
      <c r="Q306" s="162">
        <v>0</v>
      </c>
      <c r="R306" s="162">
        <f t="shared" si="82"/>
        <v>0</v>
      </c>
      <c r="S306" s="162">
        <v>0</v>
      </c>
      <c r="T306" s="163">
        <f t="shared" si="83"/>
        <v>0</v>
      </c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R306" s="164" t="s">
        <v>213</v>
      </c>
      <c r="AT306" s="164" t="s">
        <v>286</v>
      </c>
      <c r="AU306" s="164" t="s">
        <v>80</v>
      </c>
      <c r="AY306" s="17" t="s">
        <v>178</v>
      </c>
      <c r="BE306" s="165">
        <f t="shared" si="84"/>
        <v>0</v>
      </c>
      <c r="BF306" s="165">
        <f t="shared" si="85"/>
        <v>0</v>
      </c>
      <c r="BG306" s="165">
        <f t="shared" si="86"/>
        <v>0</v>
      </c>
      <c r="BH306" s="165">
        <f t="shared" si="87"/>
        <v>0</v>
      </c>
      <c r="BI306" s="165">
        <f t="shared" si="88"/>
        <v>0</v>
      </c>
      <c r="BJ306" s="17" t="s">
        <v>80</v>
      </c>
      <c r="BK306" s="166">
        <f t="shared" si="89"/>
        <v>0</v>
      </c>
      <c r="BL306" s="17" t="s">
        <v>87</v>
      </c>
      <c r="BM306" s="164" t="s">
        <v>1126</v>
      </c>
    </row>
    <row r="307" spans="1:65" s="2" customFormat="1" ht="21.75" customHeight="1">
      <c r="A307" s="29"/>
      <c r="B307" s="153"/>
      <c r="C307" s="188" t="s">
        <v>1127</v>
      </c>
      <c r="D307" s="188" t="s">
        <v>286</v>
      </c>
      <c r="E307" s="189" t="s">
        <v>1128</v>
      </c>
      <c r="F307" s="190" t="s">
        <v>1129</v>
      </c>
      <c r="G307" s="191" t="s">
        <v>192</v>
      </c>
      <c r="H307" s="192">
        <v>11</v>
      </c>
      <c r="I307" s="192"/>
      <c r="J307" s="192"/>
      <c r="K307" s="193"/>
      <c r="L307" s="194"/>
      <c r="M307" s="195" t="s">
        <v>1</v>
      </c>
      <c r="N307" s="196" t="s">
        <v>35</v>
      </c>
      <c r="O307" s="162">
        <v>0</v>
      </c>
      <c r="P307" s="162">
        <f t="shared" si="81"/>
        <v>0</v>
      </c>
      <c r="Q307" s="162">
        <v>0</v>
      </c>
      <c r="R307" s="162">
        <f t="shared" si="82"/>
        <v>0</v>
      </c>
      <c r="S307" s="162">
        <v>0</v>
      </c>
      <c r="T307" s="163">
        <f t="shared" si="83"/>
        <v>0</v>
      </c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R307" s="164" t="s">
        <v>213</v>
      </c>
      <c r="AT307" s="164" t="s">
        <v>286</v>
      </c>
      <c r="AU307" s="164" t="s">
        <v>80</v>
      </c>
      <c r="AY307" s="17" t="s">
        <v>178</v>
      </c>
      <c r="BE307" s="165">
        <f t="shared" si="84"/>
        <v>0</v>
      </c>
      <c r="BF307" s="165">
        <f t="shared" si="85"/>
        <v>0</v>
      </c>
      <c r="BG307" s="165">
        <f t="shared" si="86"/>
        <v>0</v>
      </c>
      <c r="BH307" s="165">
        <f t="shared" si="87"/>
        <v>0</v>
      </c>
      <c r="BI307" s="165">
        <f t="shared" si="88"/>
        <v>0</v>
      </c>
      <c r="BJ307" s="17" t="s">
        <v>80</v>
      </c>
      <c r="BK307" s="166">
        <f t="shared" si="89"/>
        <v>0</v>
      </c>
      <c r="BL307" s="17" t="s">
        <v>87</v>
      </c>
      <c r="BM307" s="164" t="s">
        <v>1130</v>
      </c>
    </row>
    <row r="308" spans="1:65" s="2" customFormat="1" ht="21.75" customHeight="1">
      <c r="A308" s="29"/>
      <c r="B308" s="153"/>
      <c r="C308" s="188" t="s">
        <v>1131</v>
      </c>
      <c r="D308" s="188" t="s">
        <v>286</v>
      </c>
      <c r="E308" s="189" t="s">
        <v>1132</v>
      </c>
      <c r="F308" s="190" t="s">
        <v>1133</v>
      </c>
      <c r="G308" s="191" t="s">
        <v>192</v>
      </c>
      <c r="H308" s="192">
        <v>45</v>
      </c>
      <c r="I308" s="192"/>
      <c r="J308" s="192"/>
      <c r="K308" s="193"/>
      <c r="L308" s="194"/>
      <c r="M308" s="195" t="s">
        <v>1</v>
      </c>
      <c r="N308" s="196" t="s">
        <v>35</v>
      </c>
      <c r="O308" s="162">
        <v>0</v>
      </c>
      <c r="P308" s="162">
        <f t="shared" si="81"/>
        <v>0</v>
      </c>
      <c r="Q308" s="162">
        <v>0</v>
      </c>
      <c r="R308" s="162">
        <f t="shared" si="82"/>
        <v>0</v>
      </c>
      <c r="S308" s="162">
        <v>0</v>
      </c>
      <c r="T308" s="163">
        <f t="shared" si="83"/>
        <v>0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R308" s="164" t="s">
        <v>213</v>
      </c>
      <c r="AT308" s="164" t="s">
        <v>286</v>
      </c>
      <c r="AU308" s="164" t="s">
        <v>80</v>
      </c>
      <c r="AY308" s="17" t="s">
        <v>178</v>
      </c>
      <c r="BE308" s="165">
        <f t="shared" si="84"/>
        <v>0</v>
      </c>
      <c r="BF308" s="165">
        <f t="shared" si="85"/>
        <v>0</v>
      </c>
      <c r="BG308" s="165">
        <f t="shared" si="86"/>
        <v>0</v>
      </c>
      <c r="BH308" s="165">
        <f t="shared" si="87"/>
        <v>0</v>
      </c>
      <c r="BI308" s="165">
        <f t="shared" si="88"/>
        <v>0</v>
      </c>
      <c r="BJ308" s="17" t="s">
        <v>80</v>
      </c>
      <c r="BK308" s="166">
        <f t="shared" si="89"/>
        <v>0</v>
      </c>
      <c r="BL308" s="17" t="s">
        <v>87</v>
      </c>
      <c r="BM308" s="164" t="s">
        <v>1134</v>
      </c>
    </row>
    <row r="309" spans="1:65" s="2" customFormat="1" ht="21.75" customHeight="1">
      <c r="A309" s="29"/>
      <c r="B309" s="153"/>
      <c r="C309" s="188" t="s">
        <v>1135</v>
      </c>
      <c r="D309" s="188" t="s">
        <v>286</v>
      </c>
      <c r="E309" s="189" t="s">
        <v>1136</v>
      </c>
      <c r="F309" s="225" t="s">
        <v>1787</v>
      </c>
      <c r="G309" s="233" t="s">
        <v>192</v>
      </c>
      <c r="H309" s="234">
        <v>3</v>
      </c>
      <c r="I309" s="192"/>
      <c r="J309" s="192"/>
      <c r="K309" s="193"/>
      <c r="L309" s="194"/>
      <c r="M309" s="195" t="s">
        <v>1</v>
      </c>
      <c r="N309" s="196" t="s">
        <v>35</v>
      </c>
      <c r="O309" s="162">
        <v>0</v>
      </c>
      <c r="P309" s="162">
        <f t="shared" si="81"/>
        <v>0</v>
      </c>
      <c r="Q309" s="162">
        <v>0</v>
      </c>
      <c r="R309" s="162">
        <f t="shared" si="82"/>
        <v>0</v>
      </c>
      <c r="S309" s="162">
        <v>0</v>
      </c>
      <c r="T309" s="163">
        <f t="shared" si="83"/>
        <v>0</v>
      </c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R309" s="164" t="s">
        <v>213</v>
      </c>
      <c r="AT309" s="164" t="s">
        <v>286</v>
      </c>
      <c r="AU309" s="164" t="s">
        <v>80</v>
      </c>
      <c r="AY309" s="17" t="s">
        <v>178</v>
      </c>
      <c r="BE309" s="165">
        <f t="shared" si="84"/>
        <v>0</v>
      </c>
      <c r="BF309" s="165">
        <f t="shared" si="85"/>
        <v>0</v>
      </c>
      <c r="BG309" s="165">
        <f t="shared" si="86"/>
        <v>0</v>
      </c>
      <c r="BH309" s="165">
        <f t="shared" si="87"/>
        <v>0</v>
      </c>
      <c r="BI309" s="165">
        <f t="shared" si="88"/>
        <v>0</v>
      </c>
      <c r="BJ309" s="17" t="s">
        <v>80</v>
      </c>
      <c r="BK309" s="166">
        <f t="shared" si="89"/>
        <v>0</v>
      </c>
      <c r="BL309" s="17" t="s">
        <v>87</v>
      </c>
      <c r="BM309" s="164" t="s">
        <v>1137</v>
      </c>
    </row>
    <row r="310" spans="1:65" s="2" customFormat="1" ht="21.75" customHeight="1">
      <c r="A310" s="29"/>
      <c r="B310" s="153"/>
      <c r="C310" s="154" t="s">
        <v>1138</v>
      </c>
      <c r="D310" s="154" t="s">
        <v>180</v>
      </c>
      <c r="E310" s="155" t="s">
        <v>928</v>
      </c>
      <c r="F310" s="156" t="s">
        <v>929</v>
      </c>
      <c r="G310" s="157" t="s">
        <v>192</v>
      </c>
      <c r="H310" s="158">
        <v>3</v>
      </c>
      <c r="I310" s="158"/>
      <c r="J310" s="158"/>
      <c r="K310" s="159"/>
      <c r="L310" s="30"/>
      <c r="M310" s="160" t="s">
        <v>1</v>
      </c>
      <c r="N310" s="161" t="s">
        <v>35</v>
      </c>
      <c r="O310" s="162">
        <v>0</v>
      </c>
      <c r="P310" s="162">
        <f t="shared" si="81"/>
        <v>0</v>
      </c>
      <c r="Q310" s="162">
        <v>0</v>
      </c>
      <c r="R310" s="162">
        <f t="shared" si="82"/>
        <v>0</v>
      </c>
      <c r="S310" s="162">
        <v>0</v>
      </c>
      <c r="T310" s="163">
        <f t="shared" si="83"/>
        <v>0</v>
      </c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R310" s="164" t="s">
        <v>87</v>
      </c>
      <c r="AT310" s="164" t="s">
        <v>180</v>
      </c>
      <c r="AU310" s="164" t="s">
        <v>80</v>
      </c>
      <c r="AY310" s="17" t="s">
        <v>178</v>
      </c>
      <c r="BE310" s="165">
        <f t="shared" si="84"/>
        <v>0</v>
      </c>
      <c r="BF310" s="165">
        <f t="shared" si="85"/>
        <v>0</v>
      </c>
      <c r="BG310" s="165">
        <f t="shared" si="86"/>
        <v>0</v>
      </c>
      <c r="BH310" s="165">
        <f t="shared" si="87"/>
        <v>0</v>
      </c>
      <c r="BI310" s="165">
        <f t="shared" si="88"/>
        <v>0</v>
      </c>
      <c r="BJ310" s="17" t="s">
        <v>80</v>
      </c>
      <c r="BK310" s="166">
        <f t="shared" si="89"/>
        <v>0</v>
      </c>
      <c r="BL310" s="17" t="s">
        <v>87</v>
      </c>
      <c r="BM310" s="164" t="s">
        <v>1139</v>
      </c>
    </row>
    <row r="311" spans="1:65" s="2" customFormat="1" ht="21.75" customHeight="1">
      <c r="A311" s="29"/>
      <c r="B311" s="153"/>
      <c r="C311" s="154" t="s">
        <v>1140</v>
      </c>
      <c r="D311" s="154" t="s">
        <v>180</v>
      </c>
      <c r="E311" s="155" t="s">
        <v>1124</v>
      </c>
      <c r="F311" s="156" t="s">
        <v>1125</v>
      </c>
      <c r="G311" s="157" t="s">
        <v>192</v>
      </c>
      <c r="H311" s="227">
        <v>30</v>
      </c>
      <c r="I311" s="158"/>
      <c r="J311" s="158"/>
      <c r="K311" s="159"/>
      <c r="L311" s="30"/>
      <c r="M311" s="160" t="s">
        <v>1</v>
      </c>
      <c r="N311" s="161" t="s">
        <v>35</v>
      </c>
      <c r="O311" s="162">
        <v>0</v>
      </c>
      <c r="P311" s="162">
        <f t="shared" si="81"/>
        <v>0</v>
      </c>
      <c r="Q311" s="162">
        <v>0</v>
      </c>
      <c r="R311" s="162">
        <f t="shared" si="82"/>
        <v>0</v>
      </c>
      <c r="S311" s="162">
        <v>0</v>
      </c>
      <c r="T311" s="163">
        <f t="shared" si="83"/>
        <v>0</v>
      </c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R311" s="164" t="s">
        <v>87</v>
      </c>
      <c r="AT311" s="164" t="s">
        <v>180</v>
      </c>
      <c r="AU311" s="164" t="s">
        <v>80</v>
      </c>
      <c r="AY311" s="17" t="s">
        <v>178</v>
      </c>
      <c r="BE311" s="165">
        <f t="shared" si="84"/>
        <v>0</v>
      </c>
      <c r="BF311" s="165">
        <f t="shared" si="85"/>
        <v>0</v>
      </c>
      <c r="BG311" s="165">
        <f t="shared" si="86"/>
        <v>0</v>
      </c>
      <c r="BH311" s="165">
        <f t="shared" si="87"/>
        <v>0</v>
      </c>
      <c r="BI311" s="165">
        <f t="shared" si="88"/>
        <v>0</v>
      </c>
      <c r="BJ311" s="17" t="s">
        <v>80</v>
      </c>
      <c r="BK311" s="166">
        <f t="shared" si="89"/>
        <v>0</v>
      </c>
      <c r="BL311" s="17" t="s">
        <v>87</v>
      </c>
      <c r="BM311" s="164" t="s">
        <v>1141</v>
      </c>
    </row>
    <row r="312" spans="1:65" s="2" customFormat="1" ht="21.75" customHeight="1">
      <c r="A312" s="29"/>
      <c r="B312" s="153"/>
      <c r="C312" s="154" t="s">
        <v>1142</v>
      </c>
      <c r="D312" s="154" t="s">
        <v>180</v>
      </c>
      <c r="E312" s="155" t="s">
        <v>1128</v>
      </c>
      <c r="F312" s="156" t="s">
        <v>1129</v>
      </c>
      <c r="G312" s="157" t="s">
        <v>192</v>
      </c>
      <c r="H312" s="158">
        <v>11</v>
      </c>
      <c r="I312" s="158"/>
      <c r="J312" s="158"/>
      <c r="K312" s="159"/>
      <c r="L312" s="30"/>
      <c r="M312" s="160" t="s">
        <v>1</v>
      </c>
      <c r="N312" s="161" t="s">
        <v>35</v>
      </c>
      <c r="O312" s="162">
        <v>0</v>
      </c>
      <c r="P312" s="162">
        <f t="shared" si="81"/>
        <v>0</v>
      </c>
      <c r="Q312" s="162">
        <v>0</v>
      </c>
      <c r="R312" s="162">
        <f t="shared" si="82"/>
        <v>0</v>
      </c>
      <c r="S312" s="162">
        <v>0</v>
      </c>
      <c r="T312" s="163">
        <f t="shared" si="83"/>
        <v>0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R312" s="164" t="s">
        <v>87</v>
      </c>
      <c r="AT312" s="164" t="s">
        <v>180</v>
      </c>
      <c r="AU312" s="164" t="s">
        <v>80</v>
      </c>
      <c r="AY312" s="17" t="s">
        <v>178</v>
      </c>
      <c r="BE312" s="165">
        <f t="shared" si="84"/>
        <v>0</v>
      </c>
      <c r="BF312" s="165">
        <f t="shared" si="85"/>
        <v>0</v>
      </c>
      <c r="BG312" s="165">
        <f t="shared" si="86"/>
        <v>0</v>
      </c>
      <c r="BH312" s="165">
        <f t="shared" si="87"/>
        <v>0</v>
      </c>
      <c r="BI312" s="165">
        <f t="shared" si="88"/>
        <v>0</v>
      </c>
      <c r="BJ312" s="17" t="s">
        <v>80</v>
      </c>
      <c r="BK312" s="166">
        <f t="shared" si="89"/>
        <v>0</v>
      </c>
      <c r="BL312" s="17" t="s">
        <v>87</v>
      </c>
      <c r="BM312" s="164" t="s">
        <v>1143</v>
      </c>
    </row>
    <row r="313" spans="1:65" s="2" customFormat="1" ht="21.75" customHeight="1">
      <c r="A313" s="29"/>
      <c r="B313" s="153"/>
      <c r="C313" s="154" t="s">
        <v>1144</v>
      </c>
      <c r="D313" s="154" t="s">
        <v>180</v>
      </c>
      <c r="E313" s="155" t="s">
        <v>1132</v>
      </c>
      <c r="F313" s="156" t="s">
        <v>1133</v>
      </c>
      <c r="G313" s="157" t="s">
        <v>192</v>
      </c>
      <c r="H313" s="158">
        <v>45</v>
      </c>
      <c r="I313" s="158"/>
      <c r="J313" s="158"/>
      <c r="K313" s="159"/>
      <c r="L313" s="30"/>
      <c r="M313" s="160" t="s">
        <v>1</v>
      </c>
      <c r="N313" s="161" t="s">
        <v>35</v>
      </c>
      <c r="O313" s="162">
        <v>0</v>
      </c>
      <c r="P313" s="162">
        <f t="shared" si="81"/>
        <v>0</v>
      </c>
      <c r="Q313" s="162">
        <v>0</v>
      </c>
      <c r="R313" s="162">
        <f t="shared" si="82"/>
        <v>0</v>
      </c>
      <c r="S313" s="162">
        <v>0</v>
      </c>
      <c r="T313" s="163">
        <f t="shared" si="83"/>
        <v>0</v>
      </c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R313" s="164" t="s">
        <v>87</v>
      </c>
      <c r="AT313" s="164" t="s">
        <v>180</v>
      </c>
      <c r="AU313" s="164" t="s">
        <v>80</v>
      </c>
      <c r="AY313" s="17" t="s">
        <v>178</v>
      </c>
      <c r="BE313" s="165">
        <f t="shared" si="84"/>
        <v>0</v>
      </c>
      <c r="BF313" s="165">
        <f t="shared" si="85"/>
        <v>0</v>
      </c>
      <c r="BG313" s="165">
        <f t="shared" si="86"/>
        <v>0</v>
      </c>
      <c r="BH313" s="165">
        <f t="shared" si="87"/>
        <v>0</v>
      </c>
      <c r="BI313" s="165">
        <f t="shared" si="88"/>
        <v>0</v>
      </c>
      <c r="BJ313" s="17" t="s">
        <v>80</v>
      </c>
      <c r="BK313" s="166">
        <f t="shared" si="89"/>
        <v>0</v>
      </c>
      <c r="BL313" s="17" t="s">
        <v>87</v>
      </c>
      <c r="BM313" s="164" t="s">
        <v>1145</v>
      </c>
    </row>
    <row r="314" spans="1:65" s="2" customFormat="1" ht="21.75" customHeight="1">
      <c r="A314" s="29"/>
      <c r="B314" s="153"/>
      <c r="C314" s="154" t="s">
        <v>1146</v>
      </c>
      <c r="D314" s="154" t="s">
        <v>180</v>
      </c>
      <c r="E314" s="155" t="s">
        <v>1136</v>
      </c>
      <c r="F314" s="226" t="s">
        <v>1787</v>
      </c>
      <c r="G314" s="232" t="s">
        <v>192</v>
      </c>
      <c r="H314" s="227">
        <v>3</v>
      </c>
      <c r="I314" s="227"/>
      <c r="J314" s="158"/>
      <c r="K314" s="159"/>
      <c r="L314" s="30"/>
      <c r="M314" s="160" t="s">
        <v>1</v>
      </c>
      <c r="N314" s="161" t="s">
        <v>35</v>
      </c>
      <c r="O314" s="162">
        <v>0</v>
      </c>
      <c r="P314" s="162">
        <f t="shared" si="81"/>
        <v>0</v>
      </c>
      <c r="Q314" s="162">
        <v>0</v>
      </c>
      <c r="R314" s="162">
        <f t="shared" si="82"/>
        <v>0</v>
      </c>
      <c r="S314" s="162">
        <v>0</v>
      </c>
      <c r="T314" s="163">
        <f t="shared" si="83"/>
        <v>0</v>
      </c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R314" s="164" t="s">
        <v>87</v>
      </c>
      <c r="AT314" s="164" t="s">
        <v>180</v>
      </c>
      <c r="AU314" s="164" t="s">
        <v>80</v>
      </c>
      <c r="AY314" s="17" t="s">
        <v>178</v>
      </c>
      <c r="BE314" s="165">
        <f t="shared" si="84"/>
        <v>0</v>
      </c>
      <c r="BF314" s="165">
        <f t="shared" si="85"/>
        <v>0</v>
      </c>
      <c r="BG314" s="165">
        <f t="shared" si="86"/>
        <v>0</v>
      </c>
      <c r="BH314" s="165">
        <f t="shared" si="87"/>
        <v>0</v>
      </c>
      <c r="BI314" s="165">
        <f t="shared" si="88"/>
        <v>0</v>
      </c>
      <c r="BJ314" s="17" t="s">
        <v>80</v>
      </c>
      <c r="BK314" s="166">
        <f t="shared" si="89"/>
        <v>0</v>
      </c>
      <c r="BL314" s="17" t="s">
        <v>87</v>
      </c>
      <c r="BM314" s="164" t="s">
        <v>1147</v>
      </c>
    </row>
    <row r="315" spans="1:65" s="12" customFormat="1" ht="22.9" customHeight="1">
      <c r="B315" s="141"/>
      <c r="D315" s="142" t="s">
        <v>68</v>
      </c>
      <c r="E315" s="151" t="s">
        <v>1148</v>
      </c>
      <c r="F315" s="151" t="s">
        <v>941</v>
      </c>
      <c r="J315" s="152"/>
      <c r="L315" s="141"/>
      <c r="M315" s="145"/>
      <c r="N315" s="146"/>
      <c r="O315" s="146"/>
      <c r="P315" s="147">
        <f>SUM(P316:P317)</f>
        <v>0</v>
      </c>
      <c r="Q315" s="146"/>
      <c r="R315" s="147">
        <f>SUM(R316:R317)</f>
        <v>0</v>
      </c>
      <c r="S315" s="146"/>
      <c r="T315" s="148">
        <f>SUM(T316:T317)</f>
        <v>0</v>
      </c>
      <c r="AR315" s="142" t="s">
        <v>73</v>
      </c>
      <c r="AT315" s="149" t="s">
        <v>68</v>
      </c>
      <c r="AU315" s="149" t="s">
        <v>73</v>
      </c>
      <c r="AY315" s="142" t="s">
        <v>178</v>
      </c>
      <c r="BK315" s="150">
        <f>SUM(BK316:BK317)</f>
        <v>0</v>
      </c>
    </row>
    <row r="316" spans="1:65" s="2" customFormat="1" ht="21.75" customHeight="1">
      <c r="A316" s="29"/>
      <c r="B316" s="153"/>
      <c r="C316" s="154" t="s">
        <v>1149</v>
      </c>
      <c r="D316" s="154" t="s">
        <v>180</v>
      </c>
      <c r="E316" s="155" t="s">
        <v>942</v>
      </c>
      <c r="F316" s="156" t="s">
        <v>943</v>
      </c>
      <c r="G316" s="157" t="s">
        <v>192</v>
      </c>
      <c r="H316" s="158">
        <v>100</v>
      </c>
      <c r="I316" s="158"/>
      <c r="J316" s="158"/>
      <c r="K316" s="159"/>
      <c r="L316" s="30"/>
      <c r="M316" s="160" t="s">
        <v>1</v>
      </c>
      <c r="N316" s="161" t="s">
        <v>35</v>
      </c>
      <c r="O316" s="162">
        <v>0</v>
      </c>
      <c r="P316" s="162">
        <f>O316*H316</f>
        <v>0</v>
      </c>
      <c r="Q316" s="162">
        <v>0</v>
      </c>
      <c r="R316" s="162">
        <f>Q316*H316</f>
        <v>0</v>
      </c>
      <c r="S316" s="162">
        <v>0</v>
      </c>
      <c r="T316" s="163">
        <f>S316*H316</f>
        <v>0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R316" s="164" t="s">
        <v>87</v>
      </c>
      <c r="AT316" s="164" t="s">
        <v>180</v>
      </c>
      <c r="AU316" s="164" t="s">
        <v>80</v>
      </c>
      <c r="AY316" s="17" t="s">
        <v>178</v>
      </c>
      <c r="BE316" s="165">
        <f>IF(N316="základná",J316,0)</f>
        <v>0</v>
      </c>
      <c r="BF316" s="165">
        <f>IF(N316="znížená",J316,0)</f>
        <v>0</v>
      </c>
      <c r="BG316" s="165">
        <f>IF(N316="zákl. prenesená",J316,0)</f>
        <v>0</v>
      </c>
      <c r="BH316" s="165">
        <f>IF(N316="zníž. prenesená",J316,0)</f>
        <v>0</v>
      </c>
      <c r="BI316" s="165">
        <f>IF(N316="nulová",J316,0)</f>
        <v>0</v>
      </c>
      <c r="BJ316" s="17" t="s">
        <v>80</v>
      </c>
      <c r="BK316" s="166">
        <f>ROUND(I316*H316,3)</f>
        <v>0</v>
      </c>
      <c r="BL316" s="17" t="s">
        <v>87</v>
      </c>
      <c r="BM316" s="164" t="s">
        <v>1150</v>
      </c>
    </row>
    <row r="317" spans="1:65" s="2" customFormat="1" ht="21.75" customHeight="1">
      <c r="A317" s="29"/>
      <c r="B317" s="153"/>
      <c r="C317" s="154" t="s">
        <v>1151</v>
      </c>
      <c r="D317" s="154" t="s">
        <v>180</v>
      </c>
      <c r="E317" s="155" t="s">
        <v>945</v>
      </c>
      <c r="F317" s="156" t="s">
        <v>946</v>
      </c>
      <c r="G317" s="157" t="s">
        <v>192</v>
      </c>
      <c r="H317" s="158">
        <v>10</v>
      </c>
      <c r="I317" s="158"/>
      <c r="J317" s="158"/>
      <c r="K317" s="159"/>
      <c r="L317" s="30"/>
      <c r="M317" s="160" t="s">
        <v>1</v>
      </c>
      <c r="N317" s="161" t="s">
        <v>35</v>
      </c>
      <c r="O317" s="162">
        <v>0</v>
      </c>
      <c r="P317" s="162">
        <f>O317*H317</f>
        <v>0</v>
      </c>
      <c r="Q317" s="162">
        <v>0</v>
      </c>
      <c r="R317" s="162">
        <f>Q317*H317</f>
        <v>0</v>
      </c>
      <c r="S317" s="162">
        <v>0</v>
      </c>
      <c r="T317" s="163">
        <f>S317*H317</f>
        <v>0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R317" s="164" t="s">
        <v>87</v>
      </c>
      <c r="AT317" s="164" t="s">
        <v>180</v>
      </c>
      <c r="AU317" s="164" t="s">
        <v>80</v>
      </c>
      <c r="AY317" s="17" t="s">
        <v>178</v>
      </c>
      <c r="BE317" s="165">
        <f>IF(N317="základná",J317,0)</f>
        <v>0</v>
      </c>
      <c r="BF317" s="165">
        <f>IF(N317="znížená",J317,0)</f>
        <v>0</v>
      </c>
      <c r="BG317" s="165">
        <f>IF(N317="zákl. prenesená",J317,0)</f>
        <v>0</v>
      </c>
      <c r="BH317" s="165">
        <f>IF(N317="zníž. prenesená",J317,0)</f>
        <v>0</v>
      </c>
      <c r="BI317" s="165">
        <f>IF(N317="nulová",J317,0)</f>
        <v>0</v>
      </c>
      <c r="BJ317" s="17" t="s">
        <v>80</v>
      </c>
      <c r="BK317" s="166">
        <f>ROUND(I317*H317,3)</f>
        <v>0</v>
      </c>
      <c r="BL317" s="17" t="s">
        <v>87</v>
      </c>
      <c r="BM317" s="164" t="s">
        <v>1152</v>
      </c>
    </row>
    <row r="318" spans="1:65" s="12" customFormat="1" ht="22.9" customHeight="1">
      <c r="B318" s="141"/>
      <c r="D318" s="142" t="s">
        <v>68</v>
      </c>
      <c r="E318" s="151" t="s">
        <v>1153</v>
      </c>
      <c r="F318" s="151" t="s">
        <v>949</v>
      </c>
      <c r="J318" s="152"/>
      <c r="L318" s="141"/>
      <c r="M318" s="145"/>
      <c r="N318" s="146"/>
      <c r="O318" s="146"/>
      <c r="P318" s="147">
        <f>SUM(P319:P322)</f>
        <v>0</v>
      </c>
      <c r="Q318" s="146"/>
      <c r="R318" s="147">
        <f>SUM(R319:R322)</f>
        <v>0</v>
      </c>
      <c r="S318" s="146"/>
      <c r="T318" s="148">
        <f>SUM(T319:T322)</f>
        <v>0</v>
      </c>
      <c r="AR318" s="142" t="s">
        <v>73</v>
      </c>
      <c r="AT318" s="149" t="s">
        <v>68</v>
      </c>
      <c r="AU318" s="149" t="s">
        <v>73</v>
      </c>
      <c r="AY318" s="142" t="s">
        <v>178</v>
      </c>
      <c r="BK318" s="150">
        <f>SUM(BK319:BK322)</f>
        <v>0</v>
      </c>
    </row>
    <row r="319" spans="1:65" s="2" customFormat="1" ht="16.5" customHeight="1">
      <c r="A319" s="29"/>
      <c r="B319" s="153"/>
      <c r="C319" s="188" t="s">
        <v>1154</v>
      </c>
      <c r="D319" s="188" t="s">
        <v>286</v>
      </c>
      <c r="E319" s="189" t="s">
        <v>950</v>
      </c>
      <c r="F319" s="190" t="s">
        <v>951</v>
      </c>
      <c r="G319" s="191" t="s">
        <v>192</v>
      </c>
      <c r="H319" s="192">
        <v>2</v>
      </c>
      <c r="I319" s="192"/>
      <c r="J319" s="192"/>
      <c r="K319" s="193"/>
      <c r="L319" s="194"/>
      <c r="M319" s="195" t="s">
        <v>1</v>
      </c>
      <c r="N319" s="196" t="s">
        <v>35</v>
      </c>
      <c r="O319" s="162">
        <v>0</v>
      </c>
      <c r="P319" s="162">
        <f>O319*H319</f>
        <v>0</v>
      </c>
      <c r="Q319" s="162">
        <v>0</v>
      </c>
      <c r="R319" s="162">
        <f>Q319*H319</f>
        <v>0</v>
      </c>
      <c r="S319" s="162">
        <v>0</v>
      </c>
      <c r="T319" s="163">
        <f>S319*H319</f>
        <v>0</v>
      </c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R319" s="164" t="s">
        <v>213</v>
      </c>
      <c r="AT319" s="164" t="s">
        <v>286</v>
      </c>
      <c r="AU319" s="164" t="s">
        <v>80</v>
      </c>
      <c r="AY319" s="17" t="s">
        <v>178</v>
      </c>
      <c r="BE319" s="165">
        <f>IF(N319="základná",J319,0)</f>
        <v>0</v>
      </c>
      <c r="BF319" s="165">
        <f>IF(N319="znížená",J319,0)</f>
        <v>0</v>
      </c>
      <c r="BG319" s="165">
        <f>IF(N319="zákl. prenesená",J319,0)</f>
        <v>0</v>
      </c>
      <c r="BH319" s="165">
        <f>IF(N319="zníž. prenesená",J319,0)</f>
        <v>0</v>
      </c>
      <c r="BI319" s="165">
        <f>IF(N319="nulová",J319,0)</f>
        <v>0</v>
      </c>
      <c r="BJ319" s="17" t="s">
        <v>80</v>
      </c>
      <c r="BK319" s="166">
        <f>ROUND(I319*H319,3)</f>
        <v>0</v>
      </c>
      <c r="BL319" s="17" t="s">
        <v>87</v>
      </c>
      <c r="BM319" s="164" t="s">
        <v>1155</v>
      </c>
    </row>
    <row r="320" spans="1:65" s="2" customFormat="1" ht="16.5" customHeight="1">
      <c r="A320" s="29"/>
      <c r="B320" s="153"/>
      <c r="C320" s="188" t="s">
        <v>1156</v>
      </c>
      <c r="D320" s="188" t="s">
        <v>286</v>
      </c>
      <c r="E320" s="189" t="s">
        <v>953</v>
      </c>
      <c r="F320" s="190" t="s">
        <v>954</v>
      </c>
      <c r="G320" s="191" t="s">
        <v>192</v>
      </c>
      <c r="H320" s="192">
        <v>60</v>
      </c>
      <c r="I320" s="192"/>
      <c r="J320" s="192"/>
      <c r="K320" s="193"/>
      <c r="L320" s="194"/>
      <c r="M320" s="195" t="s">
        <v>1</v>
      </c>
      <c r="N320" s="196" t="s">
        <v>35</v>
      </c>
      <c r="O320" s="162">
        <v>0</v>
      </c>
      <c r="P320" s="162">
        <f>O320*H320</f>
        <v>0</v>
      </c>
      <c r="Q320" s="162">
        <v>0</v>
      </c>
      <c r="R320" s="162">
        <f>Q320*H320</f>
        <v>0</v>
      </c>
      <c r="S320" s="162">
        <v>0</v>
      </c>
      <c r="T320" s="163">
        <f>S320*H320</f>
        <v>0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R320" s="164" t="s">
        <v>213</v>
      </c>
      <c r="AT320" s="164" t="s">
        <v>286</v>
      </c>
      <c r="AU320" s="164" t="s">
        <v>80</v>
      </c>
      <c r="AY320" s="17" t="s">
        <v>178</v>
      </c>
      <c r="BE320" s="165">
        <f>IF(N320="základná",J320,0)</f>
        <v>0</v>
      </c>
      <c r="BF320" s="165">
        <f>IF(N320="znížená",J320,0)</f>
        <v>0</v>
      </c>
      <c r="BG320" s="165">
        <f>IF(N320="zákl. prenesená",J320,0)</f>
        <v>0</v>
      </c>
      <c r="BH320" s="165">
        <f>IF(N320="zníž. prenesená",J320,0)</f>
        <v>0</v>
      </c>
      <c r="BI320" s="165">
        <f>IF(N320="nulová",J320,0)</f>
        <v>0</v>
      </c>
      <c r="BJ320" s="17" t="s">
        <v>80</v>
      </c>
      <c r="BK320" s="166">
        <f>ROUND(I320*H320,3)</f>
        <v>0</v>
      </c>
      <c r="BL320" s="17" t="s">
        <v>87</v>
      </c>
      <c r="BM320" s="164" t="s">
        <v>1157</v>
      </c>
    </row>
    <row r="321" spans="1:65" s="2" customFormat="1" ht="16.5" customHeight="1">
      <c r="A321" s="29"/>
      <c r="B321" s="153"/>
      <c r="C321" s="154" t="s">
        <v>1158</v>
      </c>
      <c r="D321" s="154" t="s">
        <v>180</v>
      </c>
      <c r="E321" s="155" t="s">
        <v>950</v>
      </c>
      <c r="F321" s="156" t="s">
        <v>956</v>
      </c>
      <c r="G321" s="157" t="s">
        <v>192</v>
      </c>
      <c r="H321" s="158">
        <v>2</v>
      </c>
      <c r="I321" s="158"/>
      <c r="J321" s="158"/>
      <c r="K321" s="159"/>
      <c r="L321" s="30"/>
      <c r="M321" s="160" t="s">
        <v>1</v>
      </c>
      <c r="N321" s="161" t="s">
        <v>35</v>
      </c>
      <c r="O321" s="162">
        <v>0</v>
      </c>
      <c r="P321" s="162">
        <f>O321*H321</f>
        <v>0</v>
      </c>
      <c r="Q321" s="162">
        <v>0</v>
      </c>
      <c r="R321" s="162">
        <f>Q321*H321</f>
        <v>0</v>
      </c>
      <c r="S321" s="162">
        <v>0</v>
      </c>
      <c r="T321" s="163">
        <f>S321*H321</f>
        <v>0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R321" s="164" t="s">
        <v>87</v>
      </c>
      <c r="AT321" s="164" t="s">
        <v>180</v>
      </c>
      <c r="AU321" s="164" t="s">
        <v>80</v>
      </c>
      <c r="AY321" s="17" t="s">
        <v>178</v>
      </c>
      <c r="BE321" s="165">
        <f>IF(N321="základná",J321,0)</f>
        <v>0</v>
      </c>
      <c r="BF321" s="165">
        <f>IF(N321="znížená",J321,0)</f>
        <v>0</v>
      </c>
      <c r="BG321" s="165">
        <f>IF(N321="zákl. prenesená",J321,0)</f>
        <v>0</v>
      </c>
      <c r="BH321" s="165">
        <f>IF(N321="zníž. prenesená",J321,0)</f>
        <v>0</v>
      </c>
      <c r="BI321" s="165">
        <f>IF(N321="nulová",J321,0)</f>
        <v>0</v>
      </c>
      <c r="BJ321" s="17" t="s">
        <v>80</v>
      </c>
      <c r="BK321" s="166">
        <f>ROUND(I321*H321,3)</f>
        <v>0</v>
      </c>
      <c r="BL321" s="17" t="s">
        <v>87</v>
      </c>
      <c r="BM321" s="164" t="s">
        <v>1159</v>
      </c>
    </row>
    <row r="322" spans="1:65" s="2" customFormat="1" ht="16.5" customHeight="1">
      <c r="A322" s="29"/>
      <c r="B322" s="153"/>
      <c r="C322" s="154" t="s">
        <v>1160</v>
      </c>
      <c r="D322" s="154" t="s">
        <v>180</v>
      </c>
      <c r="E322" s="155" t="s">
        <v>953</v>
      </c>
      <c r="F322" s="226" t="s">
        <v>954</v>
      </c>
      <c r="G322" s="157" t="s">
        <v>192</v>
      </c>
      <c r="H322" s="158">
        <v>60</v>
      </c>
      <c r="I322" s="158"/>
      <c r="J322" s="158"/>
      <c r="K322" s="159"/>
      <c r="L322" s="30"/>
      <c r="M322" s="160" t="s">
        <v>1</v>
      </c>
      <c r="N322" s="161" t="s">
        <v>35</v>
      </c>
      <c r="O322" s="162">
        <v>0</v>
      </c>
      <c r="P322" s="162">
        <f>O322*H322</f>
        <v>0</v>
      </c>
      <c r="Q322" s="162">
        <v>0</v>
      </c>
      <c r="R322" s="162">
        <f>Q322*H322</f>
        <v>0</v>
      </c>
      <c r="S322" s="162">
        <v>0</v>
      </c>
      <c r="T322" s="163">
        <f>S322*H322</f>
        <v>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R322" s="164" t="s">
        <v>87</v>
      </c>
      <c r="AT322" s="164" t="s">
        <v>180</v>
      </c>
      <c r="AU322" s="164" t="s">
        <v>80</v>
      </c>
      <c r="AY322" s="17" t="s">
        <v>178</v>
      </c>
      <c r="BE322" s="165">
        <f>IF(N322="základná",J322,0)</f>
        <v>0</v>
      </c>
      <c r="BF322" s="165">
        <f>IF(N322="znížená",J322,0)</f>
        <v>0</v>
      </c>
      <c r="BG322" s="165">
        <f>IF(N322="zákl. prenesená",J322,0)</f>
        <v>0</v>
      </c>
      <c r="BH322" s="165">
        <f>IF(N322="zníž. prenesená",J322,0)</f>
        <v>0</v>
      </c>
      <c r="BI322" s="165">
        <f>IF(N322="nulová",J322,0)</f>
        <v>0</v>
      </c>
      <c r="BJ322" s="17" t="s">
        <v>80</v>
      </c>
      <c r="BK322" s="166">
        <f>ROUND(I322*H322,3)</f>
        <v>0</v>
      </c>
      <c r="BL322" s="17" t="s">
        <v>87</v>
      </c>
      <c r="BM322" s="164" t="s">
        <v>1161</v>
      </c>
    </row>
    <row r="323" spans="1:65" s="12" customFormat="1" ht="22.9" customHeight="1">
      <c r="B323" s="141"/>
      <c r="D323" s="142" t="s">
        <v>68</v>
      </c>
      <c r="E323" s="151" t="s">
        <v>1162</v>
      </c>
      <c r="F323" s="231" t="s">
        <v>960</v>
      </c>
      <c r="J323" s="152"/>
      <c r="L323" s="141"/>
      <c r="M323" s="145"/>
      <c r="N323" s="146"/>
      <c r="O323" s="146"/>
      <c r="P323" s="147">
        <f>SUM(P324:P329)</f>
        <v>0</v>
      </c>
      <c r="Q323" s="146"/>
      <c r="R323" s="147">
        <f>SUM(R324:R329)</f>
        <v>0</v>
      </c>
      <c r="S323" s="146"/>
      <c r="T323" s="148">
        <f>SUM(T324:T329)</f>
        <v>0</v>
      </c>
      <c r="AR323" s="142" t="s">
        <v>73</v>
      </c>
      <c r="AT323" s="149" t="s">
        <v>68</v>
      </c>
      <c r="AU323" s="149" t="s">
        <v>73</v>
      </c>
      <c r="AY323" s="142" t="s">
        <v>178</v>
      </c>
      <c r="BK323" s="150">
        <f>SUM(BK324:BK329)</f>
        <v>0</v>
      </c>
    </row>
    <row r="324" spans="1:65" s="2" customFormat="1" ht="21.75" customHeight="1">
      <c r="A324" s="29"/>
      <c r="B324" s="153"/>
      <c r="C324" s="188" t="s">
        <v>1163</v>
      </c>
      <c r="D324" s="188" t="s">
        <v>286</v>
      </c>
      <c r="E324" s="189" t="s">
        <v>961</v>
      </c>
      <c r="F324" s="225" t="s">
        <v>1783</v>
      </c>
      <c r="G324" s="191" t="s">
        <v>216</v>
      </c>
      <c r="H324" s="192">
        <v>30</v>
      </c>
      <c r="I324" s="192"/>
      <c r="J324" s="192"/>
      <c r="K324" s="193"/>
      <c r="L324" s="194"/>
      <c r="M324" s="195" t="s">
        <v>1</v>
      </c>
      <c r="N324" s="196" t="s">
        <v>35</v>
      </c>
      <c r="O324" s="162">
        <v>0</v>
      </c>
      <c r="P324" s="162">
        <f t="shared" ref="P324:P329" si="90">O324*H324</f>
        <v>0</v>
      </c>
      <c r="Q324" s="162">
        <v>0</v>
      </c>
      <c r="R324" s="162">
        <f t="shared" ref="R324:R329" si="91">Q324*H324</f>
        <v>0</v>
      </c>
      <c r="S324" s="162">
        <v>0</v>
      </c>
      <c r="T324" s="163">
        <f t="shared" ref="T324:T329" si="92">S324*H324</f>
        <v>0</v>
      </c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R324" s="164" t="s">
        <v>213</v>
      </c>
      <c r="AT324" s="164" t="s">
        <v>286</v>
      </c>
      <c r="AU324" s="164" t="s">
        <v>80</v>
      </c>
      <c r="AY324" s="17" t="s">
        <v>178</v>
      </c>
      <c r="BE324" s="165">
        <f t="shared" ref="BE324:BE329" si="93">IF(N324="základná",J324,0)</f>
        <v>0</v>
      </c>
      <c r="BF324" s="165">
        <f t="shared" ref="BF324:BF329" si="94">IF(N324="znížená",J324,0)</f>
        <v>0</v>
      </c>
      <c r="BG324" s="165">
        <f t="shared" ref="BG324:BG329" si="95">IF(N324="zákl. prenesená",J324,0)</f>
        <v>0</v>
      </c>
      <c r="BH324" s="165">
        <f t="shared" ref="BH324:BH329" si="96">IF(N324="zníž. prenesená",J324,0)</f>
        <v>0</v>
      </c>
      <c r="BI324" s="165">
        <f t="shared" ref="BI324:BI329" si="97">IF(N324="nulová",J324,0)</f>
        <v>0</v>
      </c>
      <c r="BJ324" s="17" t="s">
        <v>80</v>
      </c>
      <c r="BK324" s="166">
        <f t="shared" ref="BK324:BK329" si="98">ROUND(I324*H324,3)</f>
        <v>0</v>
      </c>
      <c r="BL324" s="17" t="s">
        <v>87</v>
      </c>
      <c r="BM324" s="164" t="s">
        <v>1164</v>
      </c>
    </row>
    <row r="325" spans="1:65" s="2" customFormat="1" ht="16.5" customHeight="1">
      <c r="A325" s="29"/>
      <c r="B325" s="153"/>
      <c r="C325" s="188" t="s">
        <v>1165</v>
      </c>
      <c r="D325" s="188" t="s">
        <v>286</v>
      </c>
      <c r="E325" s="189" t="s">
        <v>970</v>
      </c>
      <c r="F325" s="225" t="s">
        <v>971</v>
      </c>
      <c r="G325" s="191" t="s">
        <v>192</v>
      </c>
      <c r="H325" s="192">
        <v>100</v>
      </c>
      <c r="I325" s="192"/>
      <c r="J325" s="192"/>
      <c r="K325" s="193"/>
      <c r="L325" s="194"/>
      <c r="M325" s="195" t="s">
        <v>1</v>
      </c>
      <c r="N325" s="196" t="s">
        <v>35</v>
      </c>
      <c r="O325" s="162">
        <v>0</v>
      </c>
      <c r="P325" s="162">
        <f t="shared" si="90"/>
        <v>0</v>
      </c>
      <c r="Q325" s="162">
        <v>0</v>
      </c>
      <c r="R325" s="162">
        <f t="shared" si="91"/>
        <v>0</v>
      </c>
      <c r="S325" s="162">
        <v>0</v>
      </c>
      <c r="T325" s="163">
        <f t="shared" si="92"/>
        <v>0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R325" s="164" t="s">
        <v>213</v>
      </c>
      <c r="AT325" s="164" t="s">
        <v>286</v>
      </c>
      <c r="AU325" s="164" t="s">
        <v>80</v>
      </c>
      <c r="AY325" s="17" t="s">
        <v>178</v>
      </c>
      <c r="BE325" s="165">
        <f t="shared" si="93"/>
        <v>0</v>
      </c>
      <c r="BF325" s="165">
        <f t="shared" si="94"/>
        <v>0</v>
      </c>
      <c r="BG325" s="165">
        <f t="shared" si="95"/>
        <v>0</v>
      </c>
      <c r="BH325" s="165">
        <f t="shared" si="96"/>
        <v>0</v>
      </c>
      <c r="BI325" s="165">
        <f t="shared" si="97"/>
        <v>0</v>
      </c>
      <c r="BJ325" s="17" t="s">
        <v>80</v>
      </c>
      <c r="BK325" s="166">
        <f t="shared" si="98"/>
        <v>0</v>
      </c>
      <c r="BL325" s="17" t="s">
        <v>87</v>
      </c>
      <c r="BM325" s="164" t="s">
        <v>1166</v>
      </c>
    </row>
    <row r="326" spans="1:65" s="2" customFormat="1" ht="16.5" customHeight="1">
      <c r="A326" s="29"/>
      <c r="B326" s="153"/>
      <c r="C326" s="188" t="s">
        <v>113</v>
      </c>
      <c r="D326" s="188" t="s">
        <v>286</v>
      </c>
      <c r="E326" s="189" t="s">
        <v>973</v>
      </c>
      <c r="F326" s="225" t="s">
        <v>974</v>
      </c>
      <c r="G326" s="191" t="s">
        <v>192</v>
      </c>
      <c r="H326" s="192">
        <v>50</v>
      </c>
      <c r="I326" s="192"/>
      <c r="J326" s="192"/>
      <c r="K326" s="193"/>
      <c r="L326" s="194"/>
      <c r="M326" s="195" t="s">
        <v>1</v>
      </c>
      <c r="N326" s="196" t="s">
        <v>35</v>
      </c>
      <c r="O326" s="162">
        <v>0</v>
      </c>
      <c r="P326" s="162">
        <f t="shared" si="90"/>
        <v>0</v>
      </c>
      <c r="Q326" s="162">
        <v>0</v>
      </c>
      <c r="R326" s="162">
        <f t="shared" si="91"/>
        <v>0</v>
      </c>
      <c r="S326" s="162">
        <v>0</v>
      </c>
      <c r="T326" s="163">
        <f t="shared" si="92"/>
        <v>0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R326" s="164" t="s">
        <v>213</v>
      </c>
      <c r="AT326" s="164" t="s">
        <v>286</v>
      </c>
      <c r="AU326" s="164" t="s">
        <v>80</v>
      </c>
      <c r="AY326" s="17" t="s">
        <v>178</v>
      </c>
      <c r="BE326" s="165">
        <f t="shared" si="93"/>
        <v>0</v>
      </c>
      <c r="BF326" s="165">
        <f t="shared" si="94"/>
        <v>0</v>
      </c>
      <c r="BG326" s="165">
        <f t="shared" si="95"/>
        <v>0</v>
      </c>
      <c r="BH326" s="165">
        <f t="shared" si="96"/>
        <v>0</v>
      </c>
      <c r="BI326" s="165">
        <f t="shared" si="97"/>
        <v>0</v>
      </c>
      <c r="BJ326" s="17" t="s">
        <v>80</v>
      </c>
      <c r="BK326" s="166">
        <f t="shared" si="98"/>
        <v>0</v>
      </c>
      <c r="BL326" s="17" t="s">
        <v>87</v>
      </c>
      <c r="BM326" s="164" t="s">
        <v>1167</v>
      </c>
    </row>
    <row r="327" spans="1:65" s="2" customFormat="1" ht="21.75" customHeight="1">
      <c r="A327" s="29"/>
      <c r="B327" s="153"/>
      <c r="C327" s="154" t="s">
        <v>1168</v>
      </c>
      <c r="D327" s="154" t="s">
        <v>180</v>
      </c>
      <c r="E327" s="155" t="s">
        <v>961</v>
      </c>
      <c r="F327" s="226" t="s">
        <v>1783</v>
      </c>
      <c r="G327" s="157" t="s">
        <v>216</v>
      </c>
      <c r="H327" s="158">
        <v>30</v>
      </c>
      <c r="I327" s="158"/>
      <c r="J327" s="158"/>
      <c r="K327" s="159"/>
      <c r="L327" s="30"/>
      <c r="M327" s="160" t="s">
        <v>1</v>
      </c>
      <c r="N327" s="161" t="s">
        <v>35</v>
      </c>
      <c r="O327" s="162">
        <v>0</v>
      </c>
      <c r="P327" s="162">
        <f t="shared" si="90"/>
        <v>0</v>
      </c>
      <c r="Q327" s="162">
        <v>0</v>
      </c>
      <c r="R327" s="162">
        <f t="shared" si="91"/>
        <v>0</v>
      </c>
      <c r="S327" s="162">
        <v>0</v>
      </c>
      <c r="T327" s="163">
        <f t="shared" si="92"/>
        <v>0</v>
      </c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R327" s="164" t="s">
        <v>87</v>
      </c>
      <c r="AT327" s="164" t="s">
        <v>180</v>
      </c>
      <c r="AU327" s="164" t="s">
        <v>80</v>
      </c>
      <c r="AY327" s="17" t="s">
        <v>178</v>
      </c>
      <c r="BE327" s="165">
        <f t="shared" si="93"/>
        <v>0</v>
      </c>
      <c r="BF327" s="165">
        <f t="shared" si="94"/>
        <v>0</v>
      </c>
      <c r="BG327" s="165">
        <f t="shared" si="95"/>
        <v>0</v>
      </c>
      <c r="BH327" s="165">
        <f t="shared" si="96"/>
        <v>0</v>
      </c>
      <c r="BI327" s="165">
        <f t="shared" si="97"/>
        <v>0</v>
      </c>
      <c r="BJ327" s="17" t="s">
        <v>80</v>
      </c>
      <c r="BK327" s="166">
        <f t="shared" si="98"/>
        <v>0</v>
      </c>
      <c r="BL327" s="17" t="s">
        <v>87</v>
      </c>
      <c r="BM327" s="164" t="s">
        <v>1169</v>
      </c>
    </row>
    <row r="328" spans="1:65" s="2" customFormat="1" ht="16.5" customHeight="1">
      <c r="A328" s="29"/>
      <c r="B328" s="153"/>
      <c r="C328" s="154" t="s">
        <v>1170</v>
      </c>
      <c r="D328" s="154" t="s">
        <v>180</v>
      </c>
      <c r="E328" s="155" t="s">
        <v>970</v>
      </c>
      <c r="F328" s="226" t="s">
        <v>971</v>
      </c>
      <c r="G328" s="157" t="s">
        <v>192</v>
      </c>
      <c r="H328" s="158">
        <v>100</v>
      </c>
      <c r="I328" s="158"/>
      <c r="J328" s="158"/>
      <c r="K328" s="159"/>
      <c r="L328" s="30"/>
      <c r="M328" s="160" t="s">
        <v>1</v>
      </c>
      <c r="N328" s="161" t="s">
        <v>35</v>
      </c>
      <c r="O328" s="162">
        <v>0</v>
      </c>
      <c r="P328" s="162">
        <f t="shared" si="90"/>
        <v>0</v>
      </c>
      <c r="Q328" s="162">
        <v>0</v>
      </c>
      <c r="R328" s="162">
        <f t="shared" si="91"/>
        <v>0</v>
      </c>
      <c r="S328" s="162">
        <v>0</v>
      </c>
      <c r="T328" s="163">
        <f t="shared" si="92"/>
        <v>0</v>
      </c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R328" s="164" t="s">
        <v>87</v>
      </c>
      <c r="AT328" s="164" t="s">
        <v>180</v>
      </c>
      <c r="AU328" s="164" t="s">
        <v>80</v>
      </c>
      <c r="AY328" s="17" t="s">
        <v>178</v>
      </c>
      <c r="BE328" s="165">
        <f t="shared" si="93"/>
        <v>0</v>
      </c>
      <c r="BF328" s="165">
        <f t="shared" si="94"/>
        <v>0</v>
      </c>
      <c r="BG328" s="165">
        <f t="shared" si="95"/>
        <v>0</v>
      </c>
      <c r="BH328" s="165">
        <f t="shared" si="96"/>
        <v>0</v>
      </c>
      <c r="BI328" s="165">
        <f t="shared" si="97"/>
        <v>0</v>
      </c>
      <c r="BJ328" s="17" t="s">
        <v>80</v>
      </c>
      <c r="BK328" s="166">
        <f t="shared" si="98"/>
        <v>0</v>
      </c>
      <c r="BL328" s="17" t="s">
        <v>87</v>
      </c>
      <c r="BM328" s="164" t="s">
        <v>1171</v>
      </c>
    </row>
    <row r="329" spans="1:65" s="2" customFormat="1" ht="16.5" customHeight="1">
      <c r="A329" s="29"/>
      <c r="B329" s="153"/>
      <c r="C329" s="154" t="s">
        <v>127</v>
      </c>
      <c r="D329" s="154" t="s">
        <v>180</v>
      </c>
      <c r="E329" s="155" t="s">
        <v>973</v>
      </c>
      <c r="F329" s="226" t="s">
        <v>974</v>
      </c>
      <c r="G329" s="157" t="s">
        <v>192</v>
      </c>
      <c r="H329" s="158">
        <v>50</v>
      </c>
      <c r="I329" s="158"/>
      <c r="J329" s="158"/>
      <c r="K329" s="159"/>
      <c r="L329" s="30"/>
      <c r="M329" s="160" t="s">
        <v>1</v>
      </c>
      <c r="N329" s="161" t="s">
        <v>35</v>
      </c>
      <c r="O329" s="162">
        <v>0</v>
      </c>
      <c r="P329" s="162">
        <f t="shared" si="90"/>
        <v>0</v>
      </c>
      <c r="Q329" s="162">
        <v>0</v>
      </c>
      <c r="R329" s="162">
        <f t="shared" si="91"/>
        <v>0</v>
      </c>
      <c r="S329" s="162">
        <v>0</v>
      </c>
      <c r="T329" s="163">
        <f t="shared" si="92"/>
        <v>0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R329" s="164" t="s">
        <v>87</v>
      </c>
      <c r="AT329" s="164" t="s">
        <v>180</v>
      </c>
      <c r="AU329" s="164" t="s">
        <v>80</v>
      </c>
      <c r="AY329" s="17" t="s">
        <v>178</v>
      </c>
      <c r="BE329" s="165">
        <f t="shared" si="93"/>
        <v>0</v>
      </c>
      <c r="BF329" s="165">
        <f t="shared" si="94"/>
        <v>0</v>
      </c>
      <c r="BG329" s="165">
        <f t="shared" si="95"/>
        <v>0</v>
      </c>
      <c r="BH329" s="165">
        <f t="shared" si="96"/>
        <v>0</v>
      </c>
      <c r="BI329" s="165">
        <f t="shared" si="97"/>
        <v>0</v>
      </c>
      <c r="BJ329" s="17" t="s">
        <v>80</v>
      </c>
      <c r="BK329" s="166">
        <f t="shared" si="98"/>
        <v>0</v>
      </c>
      <c r="BL329" s="17" t="s">
        <v>87</v>
      </c>
      <c r="BM329" s="164" t="s">
        <v>1172</v>
      </c>
    </row>
    <row r="330" spans="1:65" s="12" customFormat="1" ht="22.9" customHeight="1">
      <c r="B330" s="141"/>
      <c r="D330" s="142" t="s">
        <v>68</v>
      </c>
      <c r="E330" s="151" t="s">
        <v>1173</v>
      </c>
      <c r="F330" s="231" t="s">
        <v>983</v>
      </c>
      <c r="J330" s="152"/>
      <c r="L330" s="141"/>
      <c r="M330" s="145"/>
      <c r="N330" s="146"/>
      <c r="O330" s="146"/>
      <c r="P330" s="147">
        <f>SUM(P331:P333)</f>
        <v>0</v>
      </c>
      <c r="Q330" s="146"/>
      <c r="R330" s="147">
        <f>SUM(R331:R333)</f>
        <v>0</v>
      </c>
      <c r="S330" s="146"/>
      <c r="T330" s="148">
        <f>SUM(T331:T333)</f>
        <v>0</v>
      </c>
      <c r="AR330" s="142" t="s">
        <v>73</v>
      </c>
      <c r="AT330" s="149" t="s">
        <v>68</v>
      </c>
      <c r="AU330" s="149" t="s">
        <v>73</v>
      </c>
      <c r="AY330" s="142" t="s">
        <v>178</v>
      </c>
      <c r="BK330" s="150">
        <f>SUM(BK331:BK333)</f>
        <v>0</v>
      </c>
    </row>
    <row r="331" spans="1:65" s="2" customFormat="1" ht="16.5" customHeight="1">
      <c r="A331" s="29"/>
      <c r="B331" s="153"/>
      <c r="C331" s="188" t="s">
        <v>1174</v>
      </c>
      <c r="D331" s="188" t="s">
        <v>286</v>
      </c>
      <c r="E331" s="189" t="s">
        <v>984</v>
      </c>
      <c r="F331" s="225" t="s">
        <v>1784</v>
      </c>
      <c r="G331" s="191" t="s">
        <v>192</v>
      </c>
      <c r="H331" s="192">
        <v>250</v>
      </c>
      <c r="I331" s="192"/>
      <c r="J331" s="192"/>
      <c r="K331" s="193"/>
      <c r="L331" s="194"/>
      <c r="M331" s="195" t="s">
        <v>1</v>
      </c>
      <c r="N331" s="196" t="s">
        <v>35</v>
      </c>
      <c r="O331" s="162">
        <v>0</v>
      </c>
      <c r="P331" s="162">
        <f>O331*H331</f>
        <v>0</v>
      </c>
      <c r="Q331" s="162">
        <v>0</v>
      </c>
      <c r="R331" s="162">
        <f>Q331*H331</f>
        <v>0</v>
      </c>
      <c r="S331" s="162">
        <v>0</v>
      </c>
      <c r="T331" s="163">
        <f>S331*H331</f>
        <v>0</v>
      </c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R331" s="164" t="s">
        <v>213</v>
      </c>
      <c r="AT331" s="164" t="s">
        <v>286</v>
      </c>
      <c r="AU331" s="164" t="s">
        <v>80</v>
      </c>
      <c r="AY331" s="17" t="s">
        <v>178</v>
      </c>
      <c r="BE331" s="165">
        <f>IF(N331="základná",J331,0)</f>
        <v>0</v>
      </c>
      <c r="BF331" s="165">
        <f>IF(N331="znížená",J331,0)</f>
        <v>0</v>
      </c>
      <c r="BG331" s="165">
        <f>IF(N331="zákl. prenesená",J331,0)</f>
        <v>0</v>
      </c>
      <c r="BH331" s="165">
        <f>IF(N331="zníž. prenesená",J331,0)</f>
        <v>0</v>
      </c>
      <c r="BI331" s="165">
        <f>IF(N331="nulová",J331,0)</f>
        <v>0</v>
      </c>
      <c r="BJ331" s="17" t="s">
        <v>80</v>
      </c>
      <c r="BK331" s="166">
        <f>ROUND(I331*H331,3)</f>
        <v>0</v>
      </c>
      <c r="BL331" s="17" t="s">
        <v>87</v>
      </c>
      <c r="BM331" s="164" t="s">
        <v>1175</v>
      </c>
    </row>
    <row r="332" spans="1:65" s="2" customFormat="1" ht="23.25" customHeight="1">
      <c r="A332" s="29"/>
      <c r="B332" s="153"/>
      <c r="C332" s="188" t="s">
        <v>1176</v>
      </c>
      <c r="D332" s="188" t="s">
        <v>286</v>
      </c>
      <c r="E332" s="189" t="s">
        <v>986</v>
      </c>
      <c r="F332" s="225" t="s">
        <v>1785</v>
      </c>
      <c r="G332" s="191" t="s">
        <v>192</v>
      </c>
      <c r="H332" s="192">
        <v>10</v>
      </c>
      <c r="I332" s="192"/>
      <c r="J332" s="192"/>
      <c r="K332" s="193"/>
      <c r="L332" s="194"/>
      <c r="M332" s="195" t="s">
        <v>1</v>
      </c>
      <c r="N332" s="196" t="s">
        <v>35</v>
      </c>
      <c r="O332" s="162">
        <v>0</v>
      </c>
      <c r="P332" s="162">
        <f>O332*H332</f>
        <v>0</v>
      </c>
      <c r="Q332" s="162">
        <v>0</v>
      </c>
      <c r="R332" s="162">
        <f>Q332*H332</f>
        <v>0</v>
      </c>
      <c r="S332" s="162">
        <v>0</v>
      </c>
      <c r="T332" s="163">
        <f>S332*H332</f>
        <v>0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R332" s="164" t="s">
        <v>213</v>
      </c>
      <c r="AT332" s="164" t="s">
        <v>286</v>
      </c>
      <c r="AU332" s="164" t="s">
        <v>80</v>
      </c>
      <c r="AY332" s="17" t="s">
        <v>178</v>
      </c>
      <c r="BE332" s="165">
        <f>IF(N332="základná",J332,0)</f>
        <v>0</v>
      </c>
      <c r="BF332" s="165">
        <f>IF(N332="znížená",J332,0)</f>
        <v>0</v>
      </c>
      <c r="BG332" s="165">
        <f>IF(N332="zákl. prenesená",J332,0)</f>
        <v>0</v>
      </c>
      <c r="BH332" s="165">
        <f>IF(N332="zníž. prenesená",J332,0)</f>
        <v>0</v>
      </c>
      <c r="BI332" s="165">
        <f>IF(N332="nulová",J332,0)</f>
        <v>0</v>
      </c>
      <c r="BJ332" s="17" t="s">
        <v>80</v>
      </c>
      <c r="BK332" s="166">
        <f>ROUND(I332*H332,3)</f>
        <v>0</v>
      </c>
      <c r="BL332" s="17" t="s">
        <v>87</v>
      </c>
      <c r="BM332" s="164" t="s">
        <v>1177</v>
      </c>
    </row>
    <row r="333" spans="1:65" s="2" customFormat="1" ht="16.5" customHeight="1">
      <c r="A333" s="29"/>
      <c r="B333" s="153"/>
      <c r="C333" s="188" t="s">
        <v>1178</v>
      </c>
      <c r="D333" s="188" t="s">
        <v>286</v>
      </c>
      <c r="E333" s="189" t="s">
        <v>988</v>
      </c>
      <c r="F333" s="225" t="s">
        <v>1786</v>
      </c>
      <c r="G333" s="191" t="s">
        <v>192</v>
      </c>
      <c r="H333" s="192">
        <v>350</v>
      </c>
      <c r="I333" s="192"/>
      <c r="J333" s="192"/>
      <c r="K333" s="193"/>
      <c r="L333" s="194"/>
      <c r="M333" s="195" t="s">
        <v>1</v>
      </c>
      <c r="N333" s="196" t="s">
        <v>35</v>
      </c>
      <c r="O333" s="162">
        <v>0</v>
      </c>
      <c r="P333" s="162">
        <f>O333*H333</f>
        <v>0</v>
      </c>
      <c r="Q333" s="162">
        <v>0</v>
      </c>
      <c r="R333" s="162">
        <f>Q333*H333</f>
        <v>0</v>
      </c>
      <c r="S333" s="162">
        <v>0</v>
      </c>
      <c r="T333" s="163">
        <f>S333*H333</f>
        <v>0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R333" s="164" t="s">
        <v>213</v>
      </c>
      <c r="AT333" s="164" t="s">
        <v>286</v>
      </c>
      <c r="AU333" s="164" t="s">
        <v>80</v>
      </c>
      <c r="AY333" s="17" t="s">
        <v>178</v>
      </c>
      <c r="BE333" s="165">
        <f>IF(N333="základná",J333,0)</f>
        <v>0</v>
      </c>
      <c r="BF333" s="165">
        <f>IF(N333="znížená",J333,0)</f>
        <v>0</v>
      </c>
      <c r="BG333" s="165">
        <f>IF(N333="zákl. prenesená",J333,0)</f>
        <v>0</v>
      </c>
      <c r="BH333" s="165">
        <f>IF(N333="zníž. prenesená",J333,0)</f>
        <v>0</v>
      </c>
      <c r="BI333" s="165">
        <f>IF(N333="nulová",J333,0)</f>
        <v>0</v>
      </c>
      <c r="BJ333" s="17" t="s">
        <v>80</v>
      </c>
      <c r="BK333" s="166">
        <f>ROUND(I333*H333,3)</f>
        <v>0</v>
      </c>
      <c r="BL333" s="17" t="s">
        <v>87</v>
      </c>
      <c r="BM333" s="164" t="s">
        <v>1179</v>
      </c>
    </row>
    <row r="334" spans="1:65" s="12" customFormat="1" ht="22.9" customHeight="1">
      <c r="B334" s="141"/>
      <c r="D334" s="142" t="s">
        <v>68</v>
      </c>
      <c r="E334" s="151" t="s">
        <v>1180</v>
      </c>
      <c r="F334" s="231" t="s">
        <v>991</v>
      </c>
      <c r="J334" s="152"/>
      <c r="L334" s="141"/>
      <c r="M334" s="145"/>
      <c r="N334" s="146"/>
      <c r="O334" s="146"/>
      <c r="P334" s="147">
        <f>SUM(P335:P338)</f>
        <v>0</v>
      </c>
      <c r="Q334" s="146"/>
      <c r="R334" s="147">
        <f>SUM(R335:R338)</f>
        <v>0</v>
      </c>
      <c r="S334" s="146"/>
      <c r="T334" s="148">
        <f>SUM(T335:T338)</f>
        <v>0</v>
      </c>
      <c r="AR334" s="142" t="s">
        <v>73</v>
      </c>
      <c r="AT334" s="149" t="s">
        <v>68</v>
      </c>
      <c r="AU334" s="149" t="s">
        <v>73</v>
      </c>
      <c r="AY334" s="142" t="s">
        <v>178</v>
      </c>
      <c r="BK334" s="150">
        <f>SUM(BK335:BK338)</f>
        <v>0</v>
      </c>
    </row>
    <row r="335" spans="1:65" s="2" customFormat="1" ht="16.5" customHeight="1">
      <c r="A335" s="29"/>
      <c r="B335" s="153"/>
      <c r="C335" s="188" t="s">
        <v>1181</v>
      </c>
      <c r="D335" s="188" t="s">
        <v>286</v>
      </c>
      <c r="E335" s="189" t="s">
        <v>992</v>
      </c>
      <c r="F335" s="225" t="s">
        <v>993</v>
      </c>
      <c r="G335" s="191" t="s">
        <v>634</v>
      </c>
      <c r="H335" s="192">
        <v>250</v>
      </c>
      <c r="I335" s="192"/>
      <c r="J335" s="192"/>
      <c r="K335" s="193"/>
      <c r="L335" s="194"/>
      <c r="M335" s="195" t="s">
        <v>1</v>
      </c>
      <c r="N335" s="196" t="s">
        <v>35</v>
      </c>
      <c r="O335" s="162">
        <v>0</v>
      </c>
      <c r="P335" s="162">
        <f>O335*H335</f>
        <v>0</v>
      </c>
      <c r="Q335" s="162">
        <v>0</v>
      </c>
      <c r="R335" s="162">
        <f>Q335*H335</f>
        <v>0</v>
      </c>
      <c r="S335" s="162">
        <v>0</v>
      </c>
      <c r="T335" s="163">
        <f>S335*H335</f>
        <v>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R335" s="164" t="s">
        <v>213</v>
      </c>
      <c r="AT335" s="164" t="s">
        <v>286</v>
      </c>
      <c r="AU335" s="164" t="s">
        <v>80</v>
      </c>
      <c r="AY335" s="17" t="s">
        <v>178</v>
      </c>
      <c r="BE335" s="165">
        <f>IF(N335="základná",J335,0)</f>
        <v>0</v>
      </c>
      <c r="BF335" s="165">
        <f>IF(N335="znížená",J335,0)</f>
        <v>0</v>
      </c>
      <c r="BG335" s="165">
        <f>IF(N335="zákl. prenesená",J335,0)</f>
        <v>0</v>
      </c>
      <c r="BH335" s="165">
        <f>IF(N335="zníž. prenesená",J335,0)</f>
        <v>0</v>
      </c>
      <c r="BI335" s="165">
        <f>IF(N335="nulová",J335,0)</f>
        <v>0</v>
      </c>
      <c r="BJ335" s="17" t="s">
        <v>80</v>
      </c>
      <c r="BK335" s="166">
        <f>ROUND(I335*H335,3)</f>
        <v>0</v>
      </c>
      <c r="BL335" s="17" t="s">
        <v>87</v>
      </c>
      <c r="BM335" s="164" t="s">
        <v>1182</v>
      </c>
    </row>
    <row r="336" spans="1:65" s="2" customFormat="1" ht="16.5" customHeight="1">
      <c r="A336" s="29"/>
      <c r="B336" s="153"/>
      <c r="C336" s="154" t="s">
        <v>1183</v>
      </c>
      <c r="D336" s="154" t="s">
        <v>180</v>
      </c>
      <c r="E336" s="155" t="s">
        <v>992</v>
      </c>
      <c r="F336" s="226" t="s">
        <v>995</v>
      </c>
      <c r="G336" s="157" t="s">
        <v>216</v>
      </c>
      <c r="H336" s="158">
        <v>650</v>
      </c>
      <c r="I336" s="158"/>
      <c r="J336" s="158"/>
      <c r="K336" s="159"/>
      <c r="L336" s="30"/>
      <c r="M336" s="160" t="s">
        <v>1</v>
      </c>
      <c r="N336" s="161" t="s">
        <v>35</v>
      </c>
      <c r="O336" s="162">
        <v>0</v>
      </c>
      <c r="P336" s="162">
        <f>O336*H336</f>
        <v>0</v>
      </c>
      <c r="Q336" s="162">
        <v>0</v>
      </c>
      <c r="R336" s="162">
        <f>Q336*H336</f>
        <v>0</v>
      </c>
      <c r="S336" s="162">
        <v>0</v>
      </c>
      <c r="T336" s="163">
        <f>S336*H336</f>
        <v>0</v>
      </c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R336" s="164" t="s">
        <v>87</v>
      </c>
      <c r="AT336" s="164" t="s">
        <v>180</v>
      </c>
      <c r="AU336" s="164" t="s">
        <v>80</v>
      </c>
      <c r="AY336" s="17" t="s">
        <v>178</v>
      </c>
      <c r="BE336" s="165">
        <f>IF(N336="základná",J336,0)</f>
        <v>0</v>
      </c>
      <c r="BF336" s="165">
        <f>IF(N336="znížená",J336,0)</f>
        <v>0</v>
      </c>
      <c r="BG336" s="165">
        <f>IF(N336="zákl. prenesená",J336,0)</f>
        <v>0</v>
      </c>
      <c r="BH336" s="165">
        <f>IF(N336="zníž. prenesená",J336,0)</f>
        <v>0</v>
      </c>
      <c r="BI336" s="165">
        <f>IF(N336="nulová",J336,0)</f>
        <v>0</v>
      </c>
      <c r="BJ336" s="17" t="s">
        <v>80</v>
      </c>
      <c r="BK336" s="166">
        <f>ROUND(I336*H336,3)</f>
        <v>0</v>
      </c>
      <c r="BL336" s="17" t="s">
        <v>87</v>
      </c>
      <c r="BM336" s="164" t="s">
        <v>1184</v>
      </c>
    </row>
    <row r="337" spans="1:65" s="2" customFormat="1" ht="16.5" customHeight="1">
      <c r="A337" s="29"/>
      <c r="B337" s="153"/>
      <c r="C337" s="154" t="s">
        <v>1185</v>
      </c>
      <c r="D337" s="154" t="s">
        <v>180</v>
      </c>
      <c r="E337" s="155" t="s">
        <v>997</v>
      </c>
      <c r="F337" s="226" t="s">
        <v>998</v>
      </c>
      <c r="G337" s="157" t="s">
        <v>192</v>
      </c>
      <c r="H337" s="158">
        <v>25</v>
      </c>
      <c r="I337" s="158"/>
      <c r="J337" s="158"/>
      <c r="K337" s="159"/>
      <c r="L337" s="30"/>
      <c r="M337" s="160" t="s">
        <v>1</v>
      </c>
      <c r="N337" s="161" t="s">
        <v>35</v>
      </c>
      <c r="O337" s="162">
        <v>0</v>
      </c>
      <c r="P337" s="162">
        <f>O337*H337</f>
        <v>0</v>
      </c>
      <c r="Q337" s="162">
        <v>0</v>
      </c>
      <c r="R337" s="162">
        <f>Q337*H337</f>
        <v>0</v>
      </c>
      <c r="S337" s="162">
        <v>0</v>
      </c>
      <c r="T337" s="163">
        <f>S337*H337</f>
        <v>0</v>
      </c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R337" s="164" t="s">
        <v>87</v>
      </c>
      <c r="AT337" s="164" t="s">
        <v>180</v>
      </c>
      <c r="AU337" s="164" t="s">
        <v>80</v>
      </c>
      <c r="AY337" s="17" t="s">
        <v>178</v>
      </c>
      <c r="BE337" s="165">
        <f>IF(N337="základná",J337,0)</f>
        <v>0</v>
      </c>
      <c r="BF337" s="165">
        <f>IF(N337="znížená",J337,0)</f>
        <v>0</v>
      </c>
      <c r="BG337" s="165">
        <f>IF(N337="zákl. prenesená",J337,0)</f>
        <v>0</v>
      </c>
      <c r="BH337" s="165">
        <f>IF(N337="zníž. prenesená",J337,0)</f>
        <v>0</v>
      </c>
      <c r="BI337" s="165">
        <f>IF(N337="nulová",J337,0)</f>
        <v>0</v>
      </c>
      <c r="BJ337" s="17" t="s">
        <v>80</v>
      </c>
      <c r="BK337" s="166">
        <f>ROUND(I337*H337,3)</f>
        <v>0</v>
      </c>
      <c r="BL337" s="17" t="s">
        <v>87</v>
      </c>
      <c r="BM337" s="164" t="s">
        <v>1186</v>
      </c>
    </row>
    <row r="338" spans="1:65" s="2" customFormat="1" ht="16.5" customHeight="1">
      <c r="A338" s="29"/>
      <c r="B338" s="153"/>
      <c r="C338" s="154" t="s">
        <v>1187</v>
      </c>
      <c r="D338" s="154" t="s">
        <v>180</v>
      </c>
      <c r="E338" s="155" t="s">
        <v>1000</v>
      </c>
      <c r="F338" s="226" t="s">
        <v>1001</v>
      </c>
      <c r="G338" s="157" t="s">
        <v>192</v>
      </c>
      <c r="H338" s="158">
        <v>10</v>
      </c>
      <c r="I338" s="158"/>
      <c r="J338" s="158"/>
      <c r="K338" s="159"/>
      <c r="L338" s="30"/>
      <c r="M338" s="160" t="s">
        <v>1</v>
      </c>
      <c r="N338" s="161" t="s">
        <v>35</v>
      </c>
      <c r="O338" s="162">
        <v>0</v>
      </c>
      <c r="P338" s="162">
        <f>O338*H338</f>
        <v>0</v>
      </c>
      <c r="Q338" s="162">
        <v>0</v>
      </c>
      <c r="R338" s="162">
        <f>Q338*H338</f>
        <v>0</v>
      </c>
      <c r="S338" s="162">
        <v>0</v>
      </c>
      <c r="T338" s="163">
        <f>S338*H338</f>
        <v>0</v>
      </c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R338" s="164" t="s">
        <v>87</v>
      </c>
      <c r="AT338" s="164" t="s">
        <v>180</v>
      </c>
      <c r="AU338" s="164" t="s">
        <v>80</v>
      </c>
      <c r="AY338" s="17" t="s">
        <v>178</v>
      </c>
      <c r="BE338" s="165">
        <f>IF(N338="základná",J338,0)</f>
        <v>0</v>
      </c>
      <c r="BF338" s="165">
        <f>IF(N338="znížená",J338,0)</f>
        <v>0</v>
      </c>
      <c r="BG338" s="165">
        <f>IF(N338="zákl. prenesená",J338,0)</f>
        <v>0</v>
      </c>
      <c r="BH338" s="165">
        <f>IF(N338="zníž. prenesená",J338,0)</f>
        <v>0</v>
      </c>
      <c r="BI338" s="165">
        <f>IF(N338="nulová",J338,0)</f>
        <v>0</v>
      </c>
      <c r="BJ338" s="17" t="s">
        <v>80</v>
      </c>
      <c r="BK338" s="166">
        <f>ROUND(I338*H338,3)</f>
        <v>0</v>
      </c>
      <c r="BL338" s="17" t="s">
        <v>87</v>
      </c>
      <c r="BM338" s="164" t="s">
        <v>1188</v>
      </c>
    </row>
    <row r="339" spans="1:65" s="12" customFormat="1" ht="22.9" customHeight="1">
      <c r="B339" s="141"/>
      <c r="D339" s="142" t="s">
        <v>68</v>
      </c>
      <c r="E339" s="151" t="s">
        <v>1189</v>
      </c>
      <c r="F339" s="231" t="s">
        <v>1004</v>
      </c>
      <c r="J339" s="152"/>
      <c r="L339" s="141"/>
      <c r="M339" s="145"/>
      <c r="N339" s="146"/>
      <c r="O339" s="146"/>
      <c r="P339" s="147">
        <f>SUM(P340:P348)</f>
        <v>0</v>
      </c>
      <c r="Q339" s="146"/>
      <c r="R339" s="147">
        <f>SUM(R340:R348)</f>
        <v>0</v>
      </c>
      <c r="S339" s="146"/>
      <c r="T339" s="148">
        <f>SUM(T340:T348)</f>
        <v>0</v>
      </c>
      <c r="AR339" s="142" t="s">
        <v>73</v>
      </c>
      <c r="AT339" s="149" t="s">
        <v>68</v>
      </c>
      <c r="AU339" s="149" t="s">
        <v>73</v>
      </c>
      <c r="AY339" s="142" t="s">
        <v>178</v>
      </c>
      <c r="BK339" s="150">
        <f>SUM(BK340:BK348)</f>
        <v>0</v>
      </c>
    </row>
    <row r="340" spans="1:65" s="2" customFormat="1" ht="21.75" customHeight="1">
      <c r="A340" s="29"/>
      <c r="B340" s="153"/>
      <c r="C340" s="154" t="s">
        <v>1190</v>
      </c>
      <c r="D340" s="154" t="s">
        <v>180</v>
      </c>
      <c r="E340" s="155" t="s">
        <v>789</v>
      </c>
      <c r="F340" s="156" t="s">
        <v>1005</v>
      </c>
      <c r="G340" s="157" t="s">
        <v>794</v>
      </c>
      <c r="H340" s="158">
        <v>5</v>
      </c>
      <c r="I340" s="158"/>
      <c r="J340" s="158"/>
      <c r="K340" s="159"/>
      <c r="L340" s="30"/>
      <c r="M340" s="160" t="s">
        <v>1</v>
      </c>
      <c r="N340" s="161" t="s">
        <v>35</v>
      </c>
      <c r="O340" s="162">
        <v>0</v>
      </c>
      <c r="P340" s="162">
        <f t="shared" ref="P340:P348" si="99">O340*H340</f>
        <v>0</v>
      </c>
      <c r="Q340" s="162">
        <v>0</v>
      </c>
      <c r="R340" s="162">
        <f t="shared" ref="R340:R348" si="100">Q340*H340</f>
        <v>0</v>
      </c>
      <c r="S340" s="162">
        <v>0</v>
      </c>
      <c r="T340" s="163">
        <f t="shared" ref="T340:T348" si="101">S340*H340</f>
        <v>0</v>
      </c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R340" s="164" t="s">
        <v>87</v>
      </c>
      <c r="AT340" s="164" t="s">
        <v>180</v>
      </c>
      <c r="AU340" s="164" t="s">
        <v>80</v>
      </c>
      <c r="AY340" s="17" t="s">
        <v>178</v>
      </c>
      <c r="BE340" s="165">
        <f t="shared" ref="BE340:BE348" si="102">IF(N340="základná",J340,0)</f>
        <v>0</v>
      </c>
      <c r="BF340" s="165">
        <f t="shared" ref="BF340:BF348" si="103">IF(N340="znížená",J340,0)</f>
        <v>0</v>
      </c>
      <c r="BG340" s="165">
        <f t="shared" ref="BG340:BG348" si="104">IF(N340="zákl. prenesená",J340,0)</f>
        <v>0</v>
      </c>
      <c r="BH340" s="165">
        <f t="shared" ref="BH340:BH348" si="105">IF(N340="zníž. prenesená",J340,0)</f>
        <v>0</v>
      </c>
      <c r="BI340" s="165">
        <f t="shared" ref="BI340:BI348" si="106">IF(N340="nulová",J340,0)</f>
        <v>0</v>
      </c>
      <c r="BJ340" s="17" t="s">
        <v>80</v>
      </c>
      <c r="BK340" s="166">
        <f t="shared" ref="BK340:BK348" si="107">ROUND(I340*H340,3)</f>
        <v>0</v>
      </c>
      <c r="BL340" s="17" t="s">
        <v>87</v>
      </c>
      <c r="BM340" s="164" t="s">
        <v>1191</v>
      </c>
    </row>
    <row r="341" spans="1:65" s="2" customFormat="1" ht="16.5" customHeight="1">
      <c r="A341" s="29"/>
      <c r="B341" s="153"/>
      <c r="C341" s="154" t="s">
        <v>1192</v>
      </c>
      <c r="D341" s="154" t="s">
        <v>180</v>
      </c>
      <c r="E341" s="155" t="s">
        <v>1007</v>
      </c>
      <c r="F341" s="156" t="s">
        <v>1008</v>
      </c>
      <c r="G341" s="157" t="s">
        <v>794</v>
      </c>
      <c r="H341" s="158">
        <v>1</v>
      </c>
      <c r="I341" s="158"/>
      <c r="J341" s="158"/>
      <c r="K341" s="159"/>
      <c r="L341" s="30"/>
      <c r="M341" s="160" t="s">
        <v>1</v>
      </c>
      <c r="N341" s="161" t="s">
        <v>35</v>
      </c>
      <c r="O341" s="162">
        <v>0</v>
      </c>
      <c r="P341" s="162">
        <f t="shared" si="99"/>
        <v>0</v>
      </c>
      <c r="Q341" s="162">
        <v>0</v>
      </c>
      <c r="R341" s="162">
        <f t="shared" si="100"/>
        <v>0</v>
      </c>
      <c r="S341" s="162">
        <v>0</v>
      </c>
      <c r="T341" s="163">
        <f t="shared" si="101"/>
        <v>0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R341" s="164" t="s">
        <v>87</v>
      </c>
      <c r="AT341" s="164" t="s">
        <v>180</v>
      </c>
      <c r="AU341" s="164" t="s">
        <v>80</v>
      </c>
      <c r="AY341" s="17" t="s">
        <v>178</v>
      </c>
      <c r="BE341" s="165">
        <f t="shared" si="102"/>
        <v>0</v>
      </c>
      <c r="BF341" s="165">
        <f t="shared" si="103"/>
        <v>0</v>
      </c>
      <c r="BG341" s="165">
        <f t="shared" si="104"/>
        <v>0</v>
      </c>
      <c r="BH341" s="165">
        <f t="shared" si="105"/>
        <v>0</v>
      </c>
      <c r="BI341" s="165">
        <f t="shared" si="106"/>
        <v>0</v>
      </c>
      <c r="BJ341" s="17" t="s">
        <v>80</v>
      </c>
      <c r="BK341" s="166">
        <f t="shared" si="107"/>
        <v>0</v>
      </c>
      <c r="BL341" s="17" t="s">
        <v>87</v>
      </c>
      <c r="BM341" s="164" t="s">
        <v>1193</v>
      </c>
    </row>
    <row r="342" spans="1:65" s="2" customFormat="1" ht="21.75" customHeight="1">
      <c r="A342" s="29"/>
      <c r="B342" s="153"/>
      <c r="C342" s="154" t="s">
        <v>1194</v>
      </c>
      <c r="D342" s="154" t="s">
        <v>180</v>
      </c>
      <c r="E342" s="155" t="s">
        <v>1010</v>
      </c>
      <c r="F342" s="156" t="s">
        <v>1011</v>
      </c>
      <c r="G342" s="157" t="s">
        <v>610</v>
      </c>
      <c r="H342" s="158">
        <v>1</v>
      </c>
      <c r="I342" s="158"/>
      <c r="J342" s="158"/>
      <c r="K342" s="159"/>
      <c r="L342" s="30"/>
      <c r="M342" s="160" t="s">
        <v>1</v>
      </c>
      <c r="N342" s="161" t="s">
        <v>35</v>
      </c>
      <c r="O342" s="162">
        <v>0</v>
      </c>
      <c r="P342" s="162">
        <f t="shared" si="99"/>
        <v>0</v>
      </c>
      <c r="Q342" s="162">
        <v>0</v>
      </c>
      <c r="R342" s="162">
        <f t="shared" si="100"/>
        <v>0</v>
      </c>
      <c r="S342" s="162">
        <v>0</v>
      </c>
      <c r="T342" s="163">
        <f t="shared" si="101"/>
        <v>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R342" s="164" t="s">
        <v>87</v>
      </c>
      <c r="AT342" s="164" t="s">
        <v>180</v>
      </c>
      <c r="AU342" s="164" t="s">
        <v>80</v>
      </c>
      <c r="AY342" s="17" t="s">
        <v>178</v>
      </c>
      <c r="BE342" s="165">
        <f t="shared" si="102"/>
        <v>0</v>
      </c>
      <c r="BF342" s="165">
        <f t="shared" si="103"/>
        <v>0</v>
      </c>
      <c r="BG342" s="165">
        <f t="shared" si="104"/>
        <v>0</v>
      </c>
      <c r="BH342" s="165">
        <f t="shared" si="105"/>
        <v>0</v>
      </c>
      <c r="BI342" s="165">
        <f t="shared" si="106"/>
        <v>0</v>
      </c>
      <c r="BJ342" s="17" t="s">
        <v>80</v>
      </c>
      <c r="BK342" s="166">
        <f t="shared" si="107"/>
        <v>0</v>
      </c>
      <c r="BL342" s="17" t="s">
        <v>87</v>
      </c>
      <c r="BM342" s="164" t="s">
        <v>1196</v>
      </c>
    </row>
    <row r="343" spans="1:65" s="2" customFormat="1" ht="16.5" customHeight="1">
      <c r="A343" s="29"/>
      <c r="B343" s="153"/>
      <c r="C343" s="154" t="s">
        <v>1195</v>
      </c>
      <c r="D343" s="154" t="s">
        <v>180</v>
      </c>
      <c r="E343" s="155" t="s">
        <v>1013</v>
      </c>
      <c r="F343" s="156" t="s">
        <v>1014</v>
      </c>
      <c r="G343" s="157" t="s">
        <v>794</v>
      </c>
      <c r="H343" s="158">
        <v>5</v>
      </c>
      <c r="I343" s="158"/>
      <c r="J343" s="158"/>
      <c r="K343" s="159"/>
      <c r="L343" s="30"/>
      <c r="M343" s="160" t="s">
        <v>1</v>
      </c>
      <c r="N343" s="161" t="s">
        <v>35</v>
      </c>
      <c r="O343" s="162">
        <v>0</v>
      </c>
      <c r="P343" s="162">
        <f t="shared" si="99"/>
        <v>0</v>
      </c>
      <c r="Q343" s="162">
        <v>0</v>
      </c>
      <c r="R343" s="162">
        <f t="shared" si="100"/>
        <v>0</v>
      </c>
      <c r="S343" s="162">
        <v>0</v>
      </c>
      <c r="T343" s="163">
        <f t="shared" si="101"/>
        <v>0</v>
      </c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R343" s="164" t="s">
        <v>87</v>
      </c>
      <c r="AT343" s="164" t="s">
        <v>180</v>
      </c>
      <c r="AU343" s="164" t="s">
        <v>80</v>
      </c>
      <c r="AY343" s="17" t="s">
        <v>178</v>
      </c>
      <c r="BE343" s="165">
        <f t="shared" si="102"/>
        <v>0</v>
      </c>
      <c r="BF343" s="165">
        <f t="shared" si="103"/>
        <v>0</v>
      </c>
      <c r="BG343" s="165">
        <f t="shared" si="104"/>
        <v>0</v>
      </c>
      <c r="BH343" s="165">
        <f t="shared" si="105"/>
        <v>0</v>
      </c>
      <c r="BI343" s="165">
        <f t="shared" si="106"/>
        <v>0</v>
      </c>
      <c r="BJ343" s="17" t="s">
        <v>80</v>
      </c>
      <c r="BK343" s="166">
        <f t="shared" si="107"/>
        <v>0</v>
      </c>
      <c r="BL343" s="17" t="s">
        <v>87</v>
      </c>
      <c r="BM343" s="164" t="s">
        <v>1198</v>
      </c>
    </row>
    <row r="344" spans="1:65" s="2" customFormat="1" ht="16.5" customHeight="1">
      <c r="A344" s="29"/>
      <c r="B344" s="153"/>
      <c r="C344" s="154" t="s">
        <v>1197</v>
      </c>
      <c r="D344" s="154" t="s">
        <v>180</v>
      </c>
      <c r="E344" s="155" t="s">
        <v>1200</v>
      </c>
      <c r="F344" s="156" t="s">
        <v>1017</v>
      </c>
      <c r="G344" s="157" t="s">
        <v>484</v>
      </c>
      <c r="H344" s="158">
        <v>6</v>
      </c>
      <c r="I344" s="158"/>
      <c r="J344" s="158"/>
      <c r="K344" s="159"/>
      <c r="L344" s="30"/>
      <c r="M344" s="160" t="s">
        <v>1</v>
      </c>
      <c r="N344" s="161" t="s">
        <v>35</v>
      </c>
      <c r="O344" s="162">
        <v>0</v>
      </c>
      <c r="P344" s="162">
        <f t="shared" si="99"/>
        <v>0</v>
      </c>
      <c r="Q344" s="162">
        <v>0</v>
      </c>
      <c r="R344" s="162">
        <f t="shared" si="100"/>
        <v>0</v>
      </c>
      <c r="S344" s="162">
        <v>0</v>
      </c>
      <c r="T344" s="163">
        <f t="shared" si="101"/>
        <v>0</v>
      </c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R344" s="164" t="s">
        <v>87</v>
      </c>
      <c r="AT344" s="164" t="s">
        <v>180</v>
      </c>
      <c r="AU344" s="164" t="s">
        <v>80</v>
      </c>
      <c r="AY344" s="17" t="s">
        <v>178</v>
      </c>
      <c r="BE344" s="165">
        <f t="shared" si="102"/>
        <v>0</v>
      </c>
      <c r="BF344" s="165">
        <f t="shared" si="103"/>
        <v>0</v>
      </c>
      <c r="BG344" s="165">
        <f t="shared" si="104"/>
        <v>0</v>
      </c>
      <c r="BH344" s="165">
        <f t="shared" si="105"/>
        <v>0</v>
      </c>
      <c r="BI344" s="165">
        <f t="shared" si="106"/>
        <v>0</v>
      </c>
      <c r="BJ344" s="17" t="s">
        <v>80</v>
      </c>
      <c r="BK344" s="166">
        <f t="shared" si="107"/>
        <v>0</v>
      </c>
      <c r="BL344" s="17" t="s">
        <v>87</v>
      </c>
      <c r="BM344" s="164" t="s">
        <v>1201</v>
      </c>
    </row>
    <row r="345" spans="1:65" s="2" customFormat="1" ht="16.5" customHeight="1">
      <c r="A345" s="29"/>
      <c r="B345" s="153"/>
      <c r="C345" s="154" t="s">
        <v>1199</v>
      </c>
      <c r="D345" s="154" t="s">
        <v>180</v>
      </c>
      <c r="E345" s="155" t="s">
        <v>1203</v>
      </c>
      <c r="F345" s="156" t="s">
        <v>1020</v>
      </c>
      <c r="G345" s="157" t="s">
        <v>484</v>
      </c>
      <c r="H345" s="158">
        <v>1</v>
      </c>
      <c r="I345" s="158"/>
      <c r="J345" s="158"/>
      <c r="K345" s="159"/>
      <c r="L345" s="30"/>
      <c r="M345" s="160" t="s">
        <v>1</v>
      </c>
      <c r="N345" s="161" t="s">
        <v>35</v>
      </c>
      <c r="O345" s="162">
        <v>0</v>
      </c>
      <c r="P345" s="162">
        <f t="shared" si="99"/>
        <v>0</v>
      </c>
      <c r="Q345" s="162">
        <v>0</v>
      </c>
      <c r="R345" s="162">
        <f t="shared" si="100"/>
        <v>0</v>
      </c>
      <c r="S345" s="162">
        <v>0</v>
      </c>
      <c r="T345" s="163">
        <f t="shared" si="101"/>
        <v>0</v>
      </c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R345" s="164" t="s">
        <v>87</v>
      </c>
      <c r="AT345" s="164" t="s">
        <v>180</v>
      </c>
      <c r="AU345" s="164" t="s">
        <v>80</v>
      </c>
      <c r="AY345" s="17" t="s">
        <v>178</v>
      </c>
      <c r="BE345" s="165">
        <f t="shared" si="102"/>
        <v>0</v>
      </c>
      <c r="BF345" s="165">
        <f t="shared" si="103"/>
        <v>0</v>
      </c>
      <c r="BG345" s="165">
        <f t="shared" si="104"/>
        <v>0</v>
      </c>
      <c r="BH345" s="165">
        <f t="shared" si="105"/>
        <v>0</v>
      </c>
      <c r="BI345" s="165">
        <f t="shared" si="106"/>
        <v>0</v>
      </c>
      <c r="BJ345" s="17" t="s">
        <v>80</v>
      </c>
      <c r="BK345" s="166">
        <f t="shared" si="107"/>
        <v>0</v>
      </c>
      <c r="BL345" s="17" t="s">
        <v>87</v>
      </c>
      <c r="BM345" s="164" t="s">
        <v>1204</v>
      </c>
    </row>
    <row r="346" spans="1:65" s="2" customFormat="1" ht="16.5" customHeight="1">
      <c r="A346" s="29"/>
      <c r="B346" s="153"/>
      <c r="C346" s="154" t="s">
        <v>1202</v>
      </c>
      <c r="D346" s="154" t="s">
        <v>180</v>
      </c>
      <c r="E346" s="155" t="s">
        <v>1206</v>
      </c>
      <c r="F346" s="156" t="s">
        <v>1023</v>
      </c>
      <c r="G346" s="157" t="s">
        <v>484</v>
      </c>
      <c r="H346" s="158">
        <v>1</v>
      </c>
      <c r="I346" s="158"/>
      <c r="J346" s="158"/>
      <c r="K346" s="159"/>
      <c r="L346" s="30"/>
      <c r="M346" s="160" t="s">
        <v>1</v>
      </c>
      <c r="N346" s="161" t="s">
        <v>35</v>
      </c>
      <c r="O346" s="162">
        <v>0</v>
      </c>
      <c r="P346" s="162">
        <f t="shared" si="99"/>
        <v>0</v>
      </c>
      <c r="Q346" s="162">
        <v>0</v>
      </c>
      <c r="R346" s="162">
        <f t="shared" si="100"/>
        <v>0</v>
      </c>
      <c r="S346" s="162">
        <v>0</v>
      </c>
      <c r="T346" s="163">
        <f t="shared" si="101"/>
        <v>0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R346" s="164" t="s">
        <v>87</v>
      </c>
      <c r="AT346" s="164" t="s">
        <v>180</v>
      </c>
      <c r="AU346" s="164" t="s">
        <v>80</v>
      </c>
      <c r="AY346" s="17" t="s">
        <v>178</v>
      </c>
      <c r="BE346" s="165">
        <f t="shared" si="102"/>
        <v>0</v>
      </c>
      <c r="BF346" s="165">
        <f t="shared" si="103"/>
        <v>0</v>
      </c>
      <c r="BG346" s="165">
        <f t="shared" si="104"/>
        <v>0</v>
      </c>
      <c r="BH346" s="165">
        <f t="shared" si="105"/>
        <v>0</v>
      </c>
      <c r="BI346" s="165">
        <f t="shared" si="106"/>
        <v>0</v>
      </c>
      <c r="BJ346" s="17" t="s">
        <v>80</v>
      </c>
      <c r="BK346" s="166">
        <f t="shared" si="107"/>
        <v>0</v>
      </c>
      <c r="BL346" s="17" t="s">
        <v>87</v>
      </c>
      <c r="BM346" s="164" t="s">
        <v>1207</v>
      </c>
    </row>
    <row r="347" spans="1:65" s="2" customFormat="1" ht="16.5" customHeight="1">
      <c r="A347" s="29"/>
      <c r="B347" s="153"/>
      <c r="C347" s="154" t="s">
        <v>1205</v>
      </c>
      <c r="D347" s="154" t="s">
        <v>180</v>
      </c>
      <c r="E347" s="155" t="s">
        <v>1208</v>
      </c>
      <c r="F347" s="156" t="s">
        <v>1026</v>
      </c>
      <c r="G347" s="157" t="s">
        <v>484</v>
      </c>
      <c r="H347" s="158">
        <v>1</v>
      </c>
      <c r="I347" s="158"/>
      <c r="J347" s="158"/>
      <c r="K347" s="159"/>
      <c r="L347" s="30"/>
      <c r="M347" s="160" t="s">
        <v>1</v>
      </c>
      <c r="N347" s="161" t="s">
        <v>35</v>
      </c>
      <c r="O347" s="162">
        <v>0</v>
      </c>
      <c r="P347" s="162">
        <f t="shared" si="99"/>
        <v>0</v>
      </c>
      <c r="Q347" s="162">
        <v>0</v>
      </c>
      <c r="R347" s="162">
        <f t="shared" si="100"/>
        <v>0</v>
      </c>
      <c r="S347" s="162">
        <v>0</v>
      </c>
      <c r="T347" s="163">
        <f t="shared" si="101"/>
        <v>0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R347" s="164" t="s">
        <v>87</v>
      </c>
      <c r="AT347" s="164" t="s">
        <v>180</v>
      </c>
      <c r="AU347" s="164" t="s">
        <v>80</v>
      </c>
      <c r="AY347" s="17" t="s">
        <v>178</v>
      </c>
      <c r="BE347" s="165">
        <f t="shared" si="102"/>
        <v>0</v>
      </c>
      <c r="BF347" s="165">
        <f t="shared" si="103"/>
        <v>0</v>
      </c>
      <c r="BG347" s="165">
        <f t="shared" si="104"/>
        <v>0</v>
      </c>
      <c r="BH347" s="165">
        <f t="shared" si="105"/>
        <v>0</v>
      </c>
      <c r="BI347" s="165">
        <f t="shared" si="106"/>
        <v>0</v>
      </c>
      <c r="BJ347" s="17" t="s">
        <v>80</v>
      </c>
      <c r="BK347" s="166">
        <f t="shared" si="107"/>
        <v>0</v>
      </c>
      <c r="BL347" s="17" t="s">
        <v>87</v>
      </c>
      <c r="BM347" s="164" t="s">
        <v>1209</v>
      </c>
    </row>
    <row r="348" spans="1:65" s="2" customFormat="1" ht="16.5" customHeight="1">
      <c r="A348" s="29"/>
      <c r="B348" s="153"/>
      <c r="C348" s="188">
        <v>172</v>
      </c>
      <c r="D348" s="188" t="s">
        <v>286</v>
      </c>
      <c r="E348" s="189" t="s">
        <v>1007</v>
      </c>
      <c r="F348" s="190" t="s">
        <v>1028</v>
      </c>
      <c r="G348" s="191" t="s">
        <v>484</v>
      </c>
      <c r="H348" s="192">
        <v>3</v>
      </c>
      <c r="I348" s="192"/>
      <c r="J348" s="192"/>
      <c r="K348" s="193"/>
      <c r="L348" s="194"/>
      <c r="M348" s="200" t="s">
        <v>1</v>
      </c>
      <c r="N348" s="201" t="s">
        <v>35</v>
      </c>
      <c r="O348" s="202">
        <v>0</v>
      </c>
      <c r="P348" s="202">
        <f t="shared" si="99"/>
        <v>0</v>
      </c>
      <c r="Q348" s="202">
        <v>0</v>
      </c>
      <c r="R348" s="202">
        <f t="shared" si="100"/>
        <v>0</v>
      </c>
      <c r="S348" s="202">
        <v>0</v>
      </c>
      <c r="T348" s="203">
        <f t="shared" si="101"/>
        <v>0</v>
      </c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R348" s="164" t="s">
        <v>213</v>
      </c>
      <c r="AT348" s="164" t="s">
        <v>286</v>
      </c>
      <c r="AU348" s="164" t="s">
        <v>80</v>
      </c>
      <c r="AY348" s="17" t="s">
        <v>178</v>
      </c>
      <c r="BE348" s="165">
        <f t="shared" si="102"/>
        <v>0</v>
      </c>
      <c r="BF348" s="165">
        <f t="shared" si="103"/>
        <v>0</v>
      </c>
      <c r="BG348" s="165">
        <f t="shared" si="104"/>
        <v>0</v>
      </c>
      <c r="BH348" s="165">
        <f t="shared" si="105"/>
        <v>0</v>
      </c>
      <c r="BI348" s="165">
        <f t="shared" si="106"/>
        <v>0</v>
      </c>
      <c r="BJ348" s="17" t="s">
        <v>80</v>
      </c>
      <c r="BK348" s="166">
        <f t="shared" si="107"/>
        <v>0</v>
      </c>
      <c r="BL348" s="17" t="s">
        <v>87</v>
      </c>
      <c r="BM348" s="164" t="s">
        <v>1210</v>
      </c>
    </row>
    <row r="349" spans="1:65" s="2" customFormat="1" ht="6.95" customHeight="1">
      <c r="A349" s="29"/>
      <c r="B349" s="44"/>
      <c r="C349" s="45"/>
      <c r="D349" s="45"/>
      <c r="E349" s="45"/>
      <c r="F349" s="45"/>
      <c r="G349" s="45"/>
      <c r="H349" s="45"/>
      <c r="I349" s="45"/>
      <c r="J349" s="45"/>
      <c r="K349" s="45"/>
      <c r="L349" s="30"/>
      <c r="M349" s="29"/>
      <c r="O349" s="29"/>
      <c r="P349" s="29"/>
      <c r="Q349" s="29"/>
      <c r="R349" s="29"/>
      <c r="S349" s="29"/>
      <c r="T349" s="29"/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</row>
  </sheetData>
  <autoFilter ref="C149:K348"/>
  <mergeCells count="12">
    <mergeCell ref="E142:H142"/>
    <mergeCell ref="L2:V2"/>
    <mergeCell ref="E85:H85"/>
    <mergeCell ref="E87:H87"/>
    <mergeCell ref="E89:H89"/>
    <mergeCell ref="E138:H138"/>
    <mergeCell ref="E140:H14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52"/>
  <sheetViews>
    <sheetView showGridLines="0" workbookViewId="0">
      <selection activeCell="J14" sqref="J1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5"/>
    </row>
    <row r="2" spans="1:46" s="1" customFormat="1" ht="36.950000000000003" customHeight="1">
      <c r="L2" s="236" t="s">
        <v>5</v>
      </c>
      <c r="M2" s="237"/>
      <c r="N2" s="237"/>
      <c r="O2" s="237"/>
      <c r="P2" s="237"/>
      <c r="Q2" s="237"/>
      <c r="R2" s="237"/>
      <c r="S2" s="237"/>
      <c r="T2" s="237"/>
      <c r="U2" s="237"/>
      <c r="V2" s="237"/>
      <c r="AT2" s="17" t="s">
        <v>86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69</v>
      </c>
    </row>
    <row r="4" spans="1:46" s="1" customFormat="1" ht="24.95" customHeight="1">
      <c r="B4" s="20"/>
      <c r="D4" s="214" t="s">
        <v>1741</v>
      </c>
      <c r="L4" s="20"/>
      <c r="M4" s="97" t="s">
        <v>8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6" t="s">
        <v>10</v>
      </c>
      <c r="L6" s="20"/>
    </row>
    <row r="7" spans="1:46" s="1" customFormat="1" ht="16.5" customHeight="1">
      <c r="B7" s="20"/>
      <c r="E7" s="276" t="str">
        <f>'Rekapitulácia stavby'!K6</f>
        <v>OÚ Skalica, klientske centrum – stavebné úpravy</v>
      </c>
      <c r="F7" s="277"/>
      <c r="G7" s="277"/>
      <c r="H7" s="277"/>
      <c r="L7" s="20"/>
    </row>
    <row r="8" spans="1:46" s="1" customFormat="1" ht="12" customHeight="1">
      <c r="B8" s="20"/>
      <c r="D8" s="26" t="s">
        <v>120</v>
      </c>
      <c r="L8" s="20"/>
    </row>
    <row r="9" spans="1:46" s="2" customFormat="1" ht="16.5" customHeight="1">
      <c r="A9" s="29"/>
      <c r="B9" s="30"/>
      <c r="C9" s="29"/>
      <c r="D9" s="29"/>
      <c r="E9" s="276" t="s">
        <v>124</v>
      </c>
      <c r="F9" s="275"/>
      <c r="G9" s="275"/>
      <c r="H9" s="275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6" t="s">
        <v>128</v>
      </c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266" t="s">
        <v>1211</v>
      </c>
      <c r="F11" s="275"/>
      <c r="G11" s="275"/>
      <c r="H11" s="275"/>
      <c r="I11" s="2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6" t="s">
        <v>12</v>
      </c>
      <c r="E13" s="29"/>
      <c r="F13" s="24" t="s">
        <v>1</v>
      </c>
      <c r="G13" s="29"/>
      <c r="H13" s="29"/>
      <c r="I13" s="26" t="s">
        <v>13</v>
      </c>
      <c r="J13" s="24" t="s">
        <v>1</v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6" t="s">
        <v>14</v>
      </c>
      <c r="E14" s="29"/>
      <c r="F14" s="24" t="s">
        <v>15</v>
      </c>
      <c r="G14" s="29"/>
      <c r="H14" s="29"/>
      <c r="I14" s="26" t="s">
        <v>16</v>
      </c>
      <c r="J14" s="52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6" t="s">
        <v>17</v>
      </c>
      <c r="E16" s="29"/>
      <c r="F16" s="29"/>
      <c r="G16" s="29"/>
      <c r="H16" s="29"/>
      <c r="I16" s="26" t="s">
        <v>18</v>
      </c>
      <c r="J16" s="24" t="s">
        <v>1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4" t="s">
        <v>19</v>
      </c>
      <c r="F17" s="29"/>
      <c r="G17" s="29"/>
      <c r="H17" s="29"/>
      <c r="I17" s="26" t="s">
        <v>20</v>
      </c>
      <c r="J17" s="24" t="s">
        <v>1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6" t="s">
        <v>21</v>
      </c>
      <c r="E19" s="29"/>
      <c r="F19" s="29"/>
      <c r="G19" s="29"/>
      <c r="H19" s="29"/>
      <c r="I19" s="26" t="s">
        <v>18</v>
      </c>
      <c r="J19" s="24" t="str">
        <f>'Rekapitulácia stavby'!AN13</f>
        <v/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45" t="str">
        <f>'Rekapitulácia stavby'!E14</f>
        <v xml:space="preserve"> </v>
      </c>
      <c r="F20" s="245"/>
      <c r="G20" s="245"/>
      <c r="H20" s="245"/>
      <c r="I20" s="26" t="s">
        <v>20</v>
      </c>
      <c r="J20" s="24" t="str">
        <f>'Rekapitulácia stavby'!AN14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6" t="s">
        <v>23</v>
      </c>
      <c r="E22" s="29"/>
      <c r="F22" s="29"/>
      <c r="G22" s="29"/>
      <c r="H22" s="29"/>
      <c r="I22" s="26" t="s">
        <v>18</v>
      </c>
      <c r="J22" s="24" t="s">
        <v>1</v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4" t="s">
        <v>24</v>
      </c>
      <c r="F23" s="29"/>
      <c r="G23" s="29"/>
      <c r="H23" s="29"/>
      <c r="I23" s="26" t="s">
        <v>20</v>
      </c>
      <c r="J23" s="24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6" t="s">
        <v>27</v>
      </c>
      <c r="E25" s="29"/>
      <c r="F25" s="29"/>
      <c r="G25" s="29"/>
      <c r="H25" s="29"/>
      <c r="I25" s="26" t="s">
        <v>18</v>
      </c>
      <c r="J25" s="24" t="str">
        <f>IF('Rekapitulácia stavby'!AN19="","",'Rekapitulácia stavby'!AN19)</f>
        <v/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4" t="str">
        <f>IF('Rekapitulácia stavby'!E20="","",'Rekapitulácia stavby'!E20)</f>
        <v xml:space="preserve"> </v>
      </c>
      <c r="F26" s="29"/>
      <c r="G26" s="29"/>
      <c r="H26" s="29"/>
      <c r="I26" s="26" t="s">
        <v>20</v>
      </c>
      <c r="J26" s="24" t="str">
        <f>IF('Rekapitulácia stavby'!AN20="","",'Rekapitulácia stavby'!AN20)</f>
        <v/>
      </c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6" t="s">
        <v>28</v>
      </c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98"/>
      <c r="B29" s="99"/>
      <c r="C29" s="98"/>
      <c r="D29" s="98"/>
      <c r="E29" s="247" t="s">
        <v>1</v>
      </c>
      <c r="F29" s="247"/>
      <c r="G29" s="247"/>
      <c r="H29" s="247"/>
      <c r="I29" s="98"/>
      <c r="J29" s="98"/>
      <c r="K29" s="98"/>
      <c r="L29" s="100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4" t="s">
        <v>139</v>
      </c>
      <c r="E32" s="29"/>
      <c r="F32" s="29"/>
      <c r="G32" s="29"/>
      <c r="H32" s="29"/>
      <c r="I32" s="29"/>
      <c r="J32" s="101"/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140</v>
      </c>
      <c r="E33" s="29"/>
      <c r="F33" s="29"/>
      <c r="G33" s="29"/>
      <c r="H33" s="29"/>
      <c r="I33" s="29"/>
      <c r="J33" s="101"/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25.35" customHeight="1">
      <c r="A34" s="29"/>
      <c r="B34" s="30"/>
      <c r="C34" s="29"/>
      <c r="D34" s="103" t="s">
        <v>29</v>
      </c>
      <c r="E34" s="29"/>
      <c r="F34" s="29"/>
      <c r="G34" s="29"/>
      <c r="H34" s="29"/>
      <c r="I34" s="29"/>
      <c r="J34" s="68"/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6.95" customHeight="1">
      <c r="A35" s="29"/>
      <c r="B35" s="30"/>
      <c r="C35" s="29"/>
      <c r="D35" s="63"/>
      <c r="E35" s="63"/>
      <c r="F35" s="63"/>
      <c r="G35" s="63"/>
      <c r="H35" s="63"/>
      <c r="I35" s="63"/>
      <c r="J35" s="63"/>
      <c r="K35" s="63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9"/>
      <c r="F36" s="33" t="s">
        <v>31</v>
      </c>
      <c r="G36" s="29"/>
      <c r="H36" s="29"/>
      <c r="I36" s="33" t="s">
        <v>30</v>
      </c>
      <c r="J36" s="33" t="s">
        <v>32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customHeight="1">
      <c r="A37" s="29"/>
      <c r="B37" s="30"/>
      <c r="C37" s="29"/>
      <c r="D37" s="104" t="s">
        <v>33</v>
      </c>
      <c r="E37" s="26" t="s">
        <v>34</v>
      </c>
      <c r="F37" s="105"/>
      <c r="G37" s="29"/>
      <c r="H37" s="29"/>
      <c r="I37" s="106"/>
      <c r="J37" s="105"/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6" t="s">
        <v>35</v>
      </c>
      <c r="F38" s="105"/>
      <c r="G38" s="29"/>
      <c r="H38" s="29"/>
      <c r="I38" s="106"/>
      <c r="J38" s="105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6" t="s">
        <v>36</v>
      </c>
      <c r="F39" s="105">
        <f>ROUND((SUM(BG104:BG105) + SUM(BG127:BG151)),  2)</f>
        <v>0</v>
      </c>
      <c r="G39" s="29"/>
      <c r="H39" s="29"/>
      <c r="I39" s="106">
        <v>0.2</v>
      </c>
      <c r="J39" s="105"/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6" t="s">
        <v>37</v>
      </c>
      <c r="F40" s="105">
        <f>ROUND((SUM(BH104:BH105) + SUM(BH127:BH151)),  2)</f>
        <v>0</v>
      </c>
      <c r="G40" s="29"/>
      <c r="H40" s="29"/>
      <c r="I40" s="106">
        <v>0.2</v>
      </c>
      <c r="J40" s="105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>
      <c r="A41" s="29"/>
      <c r="B41" s="30"/>
      <c r="C41" s="29"/>
      <c r="D41" s="29"/>
      <c r="E41" s="26" t="s">
        <v>38</v>
      </c>
      <c r="F41" s="105">
        <f>ROUND((SUM(BI104:BI105) + SUM(BI127:BI151)),  2)</f>
        <v>0</v>
      </c>
      <c r="G41" s="29"/>
      <c r="H41" s="29"/>
      <c r="I41" s="106">
        <v>0</v>
      </c>
      <c r="J41" s="105"/>
      <c r="K41" s="29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6.9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25.35" customHeight="1">
      <c r="A43" s="29"/>
      <c r="B43" s="30"/>
      <c r="C43" s="107"/>
      <c r="D43" s="108" t="s">
        <v>39</v>
      </c>
      <c r="E43" s="57"/>
      <c r="F43" s="57"/>
      <c r="G43" s="109" t="s">
        <v>40</v>
      </c>
      <c r="H43" s="110" t="s">
        <v>41</v>
      </c>
      <c r="I43" s="57"/>
      <c r="J43" s="111"/>
      <c r="K43" s="112"/>
      <c r="L43" s="3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14.45" customHeight="1">
      <c r="A44" s="29"/>
      <c r="B44" s="30"/>
      <c r="C44" s="29"/>
      <c r="D44" s="29"/>
      <c r="E44" s="29"/>
      <c r="F44" s="29"/>
      <c r="G44" s="29"/>
      <c r="H44" s="29"/>
      <c r="I44" s="29"/>
      <c r="J44" s="29"/>
      <c r="K44" s="29"/>
      <c r="L44" s="3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29"/>
      <c r="B61" s="30"/>
      <c r="C61" s="29"/>
      <c r="D61" s="42" t="s">
        <v>44</v>
      </c>
      <c r="E61" s="32"/>
      <c r="F61" s="113" t="s">
        <v>45</v>
      </c>
      <c r="G61" s="42" t="s">
        <v>44</v>
      </c>
      <c r="H61" s="32"/>
      <c r="I61" s="32"/>
      <c r="J61" s="114" t="s">
        <v>45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29"/>
      <c r="B65" s="30"/>
      <c r="C65" s="29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29"/>
      <c r="B76" s="30"/>
      <c r="C76" s="29"/>
      <c r="D76" s="42" t="s">
        <v>44</v>
      </c>
      <c r="E76" s="32"/>
      <c r="F76" s="113" t="s">
        <v>45</v>
      </c>
      <c r="G76" s="42" t="s">
        <v>44</v>
      </c>
      <c r="H76" s="32"/>
      <c r="I76" s="32"/>
      <c r="J76" s="114" t="s">
        <v>45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214" t="s">
        <v>1742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6" t="s">
        <v>10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>
      <c r="A85" s="29"/>
      <c r="B85" s="30"/>
      <c r="C85" s="29"/>
      <c r="D85" s="29"/>
      <c r="E85" s="276" t="str">
        <f>E7</f>
        <v>OÚ Skalica, klientske centrum – stavebné úpravy</v>
      </c>
      <c r="F85" s="277"/>
      <c r="G85" s="277"/>
      <c r="H85" s="277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20"/>
      <c r="C86" s="26" t="s">
        <v>120</v>
      </c>
      <c r="L86" s="20"/>
    </row>
    <row r="87" spans="1:31" s="2" customFormat="1" ht="16.5" customHeight="1">
      <c r="A87" s="29"/>
      <c r="B87" s="30"/>
      <c r="C87" s="29"/>
      <c r="D87" s="29"/>
      <c r="E87" s="276" t="s">
        <v>124</v>
      </c>
      <c r="F87" s="275"/>
      <c r="G87" s="275"/>
      <c r="H87" s="275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6" t="s">
        <v>128</v>
      </c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266" t="str">
        <f>E11</f>
        <v>3 - Elektroinštalácia - Slaboprúdové rozvody (ŠK)</v>
      </c>
      <c r="F89" s="275"/>
      <c r="G89" s="275"/>
      <c r="H89" s="275"/>
      <c r="I89" s="2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6" t="s">
        <v>14</v>
      </c>
      <c r="D91" s="29"/>
      <c r="E91" s="29"/>
      <c r="F91" s="24" t="str">
        <f>F14</f>
        <v>Dom zdravia, Štefánikova 2157/20, Skalica</v>
      </c>
      <c r="G91" s="29"/>
      <c r="H91" s="29"/>
      <c r="I91" s="26" t="s">
        <v>16</v>
      </c>
      <c r="J91" s="52" t="str">
        <f>IF(J14="","",J14)</f>
        <v/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25.7" customHeight="1">
      <c r="A93" s="29"/>
      <c r="B93" s="30"/>
      <c r="C93" s="26" t="s">
        <v>17</v>
      </c>
      <c r="D93" s="29"/>
      <c r="E93" s="29"/>
      <c r="F93" s="24" t="str">
        <f>E17</f>
        <v>Ministerstvo vnútra SR, Pribinova 2157/20, Skalica</v>
      </c>
      <c r="G93" s="29"/>
      <c r="H93" s="29"/>
      <c r="I93" s="26" t="s">
        <v>23</v>
      </c>
      <c r="J93" s="27" t="str">
        <f>E23</f>
        <v xml:space="preserve">Modulor Bratislava, s.r.o.    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6" t="s">
        <v>21</v>
      </c>
      <c r="D94" s="29"/>
      <c r="E94" s="29"/>
      <c r="F94" s="24" t="str">
        <f>IF(E20="","",E20)</f>
        <v xml:space="preserve"> </v>
      </c>
      <c r="G94" s="29"/>
      <c r="H94" s="29"/>
      <c r="I94" s="26"/>
      <c r="J94" s="27" t="str">
        <f>E26</f>
        <v xml:space="preserve"> 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15" t="s">
        <v>141</v>
      </c>
      <c r="D96" s="107"/>
      <c r="E96" s="107"/>
      <c r="F96" s="107"/>
      <c r="G96" s="107"/>
      <c r="H96" s="107"/>
      <c r="I96" s="107"/>
      <c r="J96" s="116" t="s">
        <v>142</v>
      </c>
      <c r="K96" s="107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17" t="s">
        <v>143</v>
      </c>
      <c r="D98" s="29"/>
      <c r="E98" s="29"/>
      <c r="F98" s="29"/>
      <c r="G98" s="29"/>
      <c r="H98" s="29"/>
      <c r="I98" s="29"/>
      <c r="J98" s="68"/>
      <c r="K98" s="29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7" t="s">
        <v>144</v>
      </c>
    </row>
    <row r="99" spans="1:47" s="9" customFormat="1" ht="24.95" customHeight="1">
      <c r="B99" s="118"/>
      <c r="D99" s="119" t="s">
        <v>1212</v>
      </c>
      <c r="E99" s="120"/>
      <c r="F99" s="120"/>
      <c r="G99" s="120"/>
      <c r="H99" s="120"/>
      <c r="I99" s="120"/>
      <c r="J99" s="121"/>
      <c r="L99" s="118"/>
    </row>
    <row r="100" spans="1:47" s="10" customFormat="1" ht="19.899999999999999" customHeight="1">
      <c r="B100" s="122"/>
      <c r="D100" s="123" t="s">
        <v>1213</v>
      </c>
      <c r="E100" s="124"/>
      <c r="F100" s="124"/>
      <c r="G100" s="124"/>
      <c r="H100" s="124"/>
      <c r="I100" s="124"/>
      <c r="J100" s="125"/>
      <c r="L100" s="122"/>
    </row>
    <row r="101" spans="1:47" s="10" customFormat="1" ht="19.899999999999999" customHeight="1">
      <c r="B101" s="122"/>
      <c r="D101" s="123" t="s">
        <v>1214</v>
      </c>
      <c r="E101" s="124"/>
      <c r="F101" s="124"/>
      <c r="G101" s="124"/>
      <c r="H101" s="124"/>
      <c r="I101" s="124"/>
      <c r="J101" s="125"/>
      <c r="L101" s="122"/>
    </row>
    <row r="102" spans="1:47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47" s="2" customFormat="1" ht="6.9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47" s="2" customFormat="1" ht="29.25" customHeight="1">
      <c r="A104" s="29"/>
      <c r="B104" s="30"/>
      <c r="C104" s="117" t="s">
        <v>163</v>
      </c>
      <c r="D104" s="29"/>
      <c r="E104" s="29"/>
      <c r="F104" s="29"/>
      <c r="G104" s="29"/>
      <c r="H104" s="29"/>
      <c r="I104" s="29"/>
      <c r="J104" s="126"/>
      <c r="K104" s="29"/>
      <c r="L104" s="39"/>
      <c r="N104" s="127" t="s">
        <v>33</v>
      </c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47" s="2" customFormat="1" ht="18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47" s="2" customFormat="1" ht="29.25" customHeight="1">
      <c r="A106" s="29"/>
      <c r="B106" s="30"/>
      <c r="C106" s="128" t="s">
        <v>164</v>
      </c>
      <c r="D106" s="107"/>
      <c r="E106" s="107"/>
      <c r="F106" s="107"/>
      <c r="G106" s="107"/>
      <c r="H106" s="107"/>
      <c r="I106" s="107"/>
      <c r="J106" s="129"/>
      <c r="K106" s="107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47" s="2" customFormat="1" ht="6.95" customHeight="1">
      <c r="A107" s="29"/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11" spans="1:47" s="2" customFormat="1" ht="6.95" customHeight="1">
      <c r="A111" s="29"/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47" s="2" customFormat="1" ht="24.95" customHeight="1">
      <c r="A112" s="29"/>
      <c r="B112" s="30"/>
      <c r="C112" s="214" t="s">
        <v>1743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12" customHeight="1">
      <c r="A114" s="29"/>
      <c r="B114" s="30"/>
      <c r="C114" s="26" t="s">
        <v>10</v>
      </c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6.5" customHeight="1">
      <c r="A115" s="29"/>
      <c r="B115" s="30"/>
      <c r="C115" s="29"/>
      <c r="D115" s="29"/>
      <c r="E115" s="276" t="str">
        <f>E7</f>
        <v>OÚ Skalica, klientske centrum – stavebné úpravy</v>
      </c>
      <c r="F115" s="277"/>
      <c r="G115" s="277"/>
      <c r="H115" s="277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1" customFormat="1" ht="12" customHeight="1">
      <c r="B116" s="20"/>
      <c r="C116" s="26" t="s">
        <v>120</v>
      </c>
      <c r="L116" s="20"/>
    </row>
    <row r="117" spans="1:63" s="2" customFormat="1" ht="16.5" customHeight="1">
      <c r="A117" s="29"/>
      <c r="B117" s="30"/>
      <c r="C117" s="29"/>
      <c r="D117" s="29"/>
      <c r="E117" s="276" t="s">
        <v>124</v>
      </c>
      <c r="F117" s="275"/>
      <c r="G117" s="275"/>
      <c r="H117" s="275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2" customHeight="1">
      <c r="A118" s="29"/>
      <c r="B118" s="30"/>
      <c r="C118" s="26" t="s">
        <v>128</v>
      </c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6.5" customHeight="1">
      <c r="A119" s="29"/>
      <c r="B119" s="30"/>
      <c r="C119" s="29"/>
      <c r="D119" s="29"/>
      <c r="E119" s="266" t="str">
        <f>E11</f>
        <v>3 - Elektroinštalácia - Slaboprúdové rozvody (ŠK)</v>
      </c>
      <c r="F119" s="275"/>
      <c r="G119" s="275"/>
      <c r="H119" s="275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12" customHeight="1">
      <c r="A121" s="29"/>
      <c r="B121" s="30"/>
      <c r="C121" s="26" t="s">
        <v>14</v>
      </c>
      <c r="D121" s="29"/>
      <c r="E121" s="29"/>
      <c r="F121" s="24" t="str">
        <f>F14</f>
        <v>Dom zdravia, Štefánikova 2157/20, Skalica</v>
      </c>
      <c r="G121" s="29"/>
      <c r="H121" s="29"/>
      <c r="I121" s="26" t="s">
        <v>16</v>
      </c>
      <c r="J121" s="52" t="str">
        <f>IF(J14="","",J14)</f>
        <v/>
      </c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6.9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25.7" customHeight="1">
      <c r="A123" s="29"/>
      <c r="B123" s="30"/>
      <c r="C123" s="26" t="s">
        <v>17</v>
      </c>
      <c r="D123" s="29"/>
      <c r="E123" s="29"/>
      <c r="F123" s="24" t="str">
        <f>E17</f>
        <v>Ministerstvo vnútra SR, Pribinova 2157/20, Skalica</v>
      </c>
      <c r="G123" s="29"/>
      <c r="H123" s="29"/>
      <c r="I123" s="26" t="s">
        <v>23</v>
      </c>
      <c r="J123" s="27" t="str">
        <f>E23</f>
        <v xml:space="preserve">Modulor Bratislava, s.r.o.    </v>
      </c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5.2" customHeight="1">
      <c r="A124" s="29"/>
      <c r="B124" s="30"/>
      <c r="C124" s="26" t="s">
        <v>21</v>
      </c>
      <c r="D124" s="29"/>
      <c r="E124" s="29"/>
      <c r="F124" s="24" t="str">
        <f>IF(E20="","",E20)</f>
        <v xml:space="preserve"> </v>
      </c>
      <c r="G124" s="29"/>
      <c r="H124" s="29"/>
      <c r="I124" s="26"/>
      <c r="J124" s="27" t="str">
        <f>E26</f>
        <v xml:space="preserve"> </v>
      </c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0.3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11" customFormat="1" ht="29.25" customHeight="1">
      <c r="A126" s="130"/>
      <c r="B126" s="131"/>
      <c r="C126" s="132" t="s">
        <v>165</v>
      </c>
      <c r="D126" s="133" t="s">
        <v>54</v>
      </c>
      <c r="E126" s="133" t="s">
        <v>50</v>
      </c>
      <c r="F126" s="133" t="s">
        <v>51</v>
      </c>
      <c r="G126" s="133" t="s">
        <v>166</v>
      </c>
      <c r="H126" s="133" t="s">
        <v>167</v>
      </c>
      <c r="I126" s="133" t="s">
        <v>168</v>
      </c>
      <c r="J126" s="134" t="s">
        <v>142</v>
      </c>
      <c r="K126" s="135" t="s">
        <v>169</v>
      </c>
      <c r="L126" s="136"/>
      <c r="M126" s="59" t="s">
        <v>1</v>
      </c>
      <c r="N126" s="60" t="s">
        <v>33</v>
      </c>
      <c r="O126" s="60" t="s">
        <v>170</v>
      </c>
      <c r="P126" s="60" t="s">
        <v>171</v>
      </c>
      <c r="Q126" s="60" t="s">
        <v>172</v>
      </c>
      <c r="R126" s="60" t="s">
        <v>173</v>
      </c>
      <c r="S126" s="60" t="s">
        <v>174</v>
      </c>
      <c r="T126" s="61" t="s">
        <v>175</v>
      </c>
      <c r="U126" s="130"/>
      <c r="V126" s="130"/>
      <c r="W126" s="130"/>
      <c r="X126" s="130"/>
      <c r="Y126" s="130"/>
      <c r="Z126" s="130"/>
      <c r="AA126" s="130"/>
      <c r="AB126" s="130"/>
      <c r="AC126" s="130"/>
      <c r="AD126" s="130"/>
      <c r="AE126" s="130"/>
    </row>
    <row r="127" spans="1:63" s="2" customFormat="1" ht="22.9" customHeight="1">
      <c r="A127" s="29"/>
      <c r="B127" s="30"/>
      <c r="C127" s="66" t="s">
        <v>139</v>
      </c>
      <c r="D127" s="29"/>
      <c r="E127" s="29"/>
      <c r="F127" s="29"/>
      <c r="G127" s="29"/>
      <c r="H127" s="29"/>
      <c r="I127" s="29"/>
      <c r="J127" s="137"/>
      <c r="K127" s="29"/>
      <c r="L127" s="30"/>
      <c r="M127" s="62"/>
      <c r="N127" s="53"/>
      <c r="O127" s="63"/>
      <c r="P127" s="138">
        <f>P128</f>
        <v>0</v>
      </c>
      <c r="Q127" s="63"/>
      <c r="R127" s="138">
        <f>R128</f>
        <v>0</v>
      </c>
      <c r="S127" s="63"/>
      <c r="T127" s="139">
        <f>T128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T127" s="17" t="s">
        <v>68</v>
      </c>
      <c r="AU127" s="17" t="s">
        <v>144</v>
      </c>
      <c r="BK127" s="140">
        <f>BK128</f>
        <v>0</v>
      </c>
    </row>
    <row r="128" spans="1:63" s="12" customFormat="1" ht="25.9" customHeight="1">
      <c r="B128" s="141"/>
      <c r="D128" s="142" t="s">
        <v>68</v>
      </c>
      <c r="E128" s="143" t="s">
        <v>1215</v>
      </c>
      <c r="F128" s="143" t="s">
        <v>1216</v>
      </c>
      <c r="J128" s="144"/>
      <c r="L128" s="141"/>
      <c r="M128" s="145"/>
      <c r="N128" s="146"/>
      <c r="O128" s="146"/>
      <c r="P128" s="147">
        <f>P129+P142</f>
        <v>0</v>
      </c>
      <c r="Q128" s="146"/>
      <c r="R128" s="147">
        <f>R129+R142</f>
        <v>0</v>
      </c>
      <c r="S128" s="146"/>
      <c r="T128" s="148">
        <f>T129+T142</f>
        <v>0</v>
      </c>
      <c r="AR128" s="142" t="s">
        <v>73</v>
      </c>
      <c r="AT128" s="149" t="s">
        <v>68</v>
      </c>
      <c r="AU128" s="149" t="s">
        <v>69</v>
      </c>
      <c r="AY128" s="142" t="s">
        <v>178</v>
      </c>
      <c r="BK128" s="150">
        <f>BK129+BK142</f>
        <v>0</v>
      </c>
    </row>
    <row r="129" spans="1:65" s="12" customFormat="1" ht="22.9" customHeight="1">
      <c r="B129" s="141"/>
      <c r="D129" s="142" t="s">
        <v>68</v>
      </c>
      <c r="E129" s="151" t="s">
        <v>827</v>
      </c>
      <c r="F129" s="151" t="s">
        <v>1217</v>
      </c>
      <c r="J129" s="152"/>
      <c r="L129" s="141"/>
      <c r="M129" s="145"/>
      <c r="N129" s="146"/>
      <c r="O129" s="146"/>
      <c r="P129" s="147">
        <f>SUM(P130:P141)</f>
        <v>0</v>
      </c>
      <c r="Q129" s="146"/>
      <c r="R129" s="147">
        <f>SUM(R130:R141)</f>
        <v>0</v>
      </c>
      <c r="S129" s="146"/>
      <c r="T129" s="148">
        <f>SUM(T130:T141)</f>
        <v>0</v>
      </c>
      <c r="AR129" s="142" t="s">
        <v>73</v>
      </c>
      <c r="AT129" s="149" t="s">
        <v>68</v>
      </c>
      <c r="AU129" s="149" t="s">
        <v>73</v>
      </c>
      <c r="AY129" s="142" t="s">
        <v>178</v>
      </c>
      <c r="BK129" s="150">
        <f>SUM(BK130:BK141)</f>
        <v>0</v>
      </c>
    </row>
    <row r="130" spans="1:65" s="2" customFormat="1" ht="16.5" customHeight="1">
      <c r="A130" s="29"/>
      <c r="B130" s="153"/>
      <c r="C130" s="188" t="s">
        <v>73</v>
      </c>
      <c r="D130" s="188" t="s">
        <v>286</v>
      </c>
      <c r="E130" s="189" t="s">
        <v>1218</v>
      </c>
      <c r="F130" s="190" t="s">
        <v>1219</v>
      </c>
      <c r="G130" s="191" t="s">
        <v>192</v>
      </c>
      <c r="H130" s="192">
        <v>28</v>
      </c>
      <c r="I130" s="192"/>
      <c r="J130" s="192"/>
      <c r="K130" s="193"/>
      <c r="L130" s="194"/>
      <c r="M130" s="195" t="s">
        <v>1</v>
      </c>
      <c r="N130" s="196" t="s">
        <v>35</v>
      </c>
      <c r="O130" s="162">
        <v>0</v>
      </c>
      <c r="P130" s="162">
        <f t="shared" ref="P130:P141" si="0">O130*H130</f>
        <v>0</v>
      </c>
      <c r="Q130" s="162">
        <v>0</v>
      </c>
      <c r="R130" s="162">
        <f t="shared" ref="R130:R141" si="1">Q130*H130</f>
        <v>0</v>
      </c>
      <c r="S130" s="162">
        <v>0</v>
      </c>
      <c r="T130" s="163">
        <f t="shared" ref="T130:T141" si="2"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4" t="s">
        <v>213</v>
      </c>
      <c r="AT130" s="164" t="s">
        <v>286</v>
      </c>
      <c r="AU130" s="164" t="s">
        <v>80</v>
      </c>
      <c r="AY130" s="17" t="s">
        <v>178</v>
      </c>
      <c r="BE130" s="165">
        <f t="shared" ref="BE130:BE141" si="3">IF(N130="základná",J130,0)</f>
        <v>0</v>
      </c>
      <c r="BF130" s="165">
        <f t="shared" ref="BF130:BF141" si="4">IF(N130="znížená",J130,0)</f>
        <v>0</v>
      </c>
      <c r="BG130" s="165">
        <f t="shared" ref="BG130:BG141" si="5">IF(N130="zákl. prenesená",J130,0)</f>
        <v>0</v>
      </c>
      <c r="BH130" s="165">
        <f t="shared" ref="BH130:BH141" si="6">IF(N130="zníž. prenesená",J130,0)</f>
        <v>0</v>
      </c>
      <c r="BI130" s="165">
        <f t="shared" ref="BI130:BI141" si="7">IF(N130="nulová",J130,0)</f>
        <v>0</v>
      </c>
      <c r="BJ130" s="17" t="s">
        <v>80</v>
      </c>
      <c r="BK130" s="166">
        <f t="shared" ref="BK130:BK141" si="8">ROUND(I130*H130,3)</f>
        <v>0</v>
      </c>
      <c r="BL130" s="17" t="s">
        <v>87</v>
      </c>
      <c r="BM130" s="164" t="s">
        <v>1220</v>
      </c>
    </row>
    <row r="131" spans="1:65" s="2" customFormat="1" ht="16.5" customHeight="1">
      <c r="A131" s="29"/>
      <c r="B131" s="153"/>
      <c r="C131" s="188" t="s">
        <v>80</v>
      </c>
      <c r="D131" s="188" t="s">
        <v>286</v>
      </c>
      <c r="E131" s="189" t="s">
        <v>1221</v>
      </c>
      <c r="F131" s="190" t="s">
        <v>1222</v>
      </c>
      <c r="G131" s="191" t="s">
        <v>192</v>
      </c>
      <c r="H131" s="192">
        <v>4</v>
      </c>
      <c r="I131" s="192"/>
      <c r="J131" s="192"/>
      <c r="K131" s="193"/>
      <c r="L131" s="194"/>
      <c r="M131" s="195" t="s">
        <v>1</v>
      </c>
      <c r="N131" s="196" t="s">
        <v>35</v>
      </c>
      <c r="O131" s="162">
        <v>0</v>
      </c>
      <c r="P131" s="162">
        <f t="shared" si="0"/>
        <v>0</v>
      </c>
      <c r="Q131" s="162">
        <v>0</v>
      </c>
      <c r="R131" s="162">
        <f t="shared" si="1"/>
        <v>0</v>
      </c>
      <c r="S131" s="162">
        <v>0</v>
      </c>
      <c r="T131" s="163">
        <f t="shared" si="2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4" t="s">
        <v>213</v>
      </c>
      <c r="AT131" s="164" t="s">
        <v>286</v>
      </c>
      <c r="AU131" s="164" t="s">
        <v>80</v>
      </c>
      <c r="AY131" s="17" t="s">
        <v>178</v>
      </c>
      <c r="BE131" s="165">
        <f t="shared" si="3"/>
        <v>0</v>
      </c>
      <c r="BF131" s="165">
        <f t="shared" si="4"/>
        <v>0</v>
      </c>
      <c r="BG131" s="165">
        <f t="shared" si="5"/>
        <v>0</v>
      </c>
      <c r="BH131" s="165">
        <f t="shared" si="6"/>
        <v>0</v>
      </c>
      <c r="BI131" s="165">
        <f t="shared" si="7"/>
        <v>0</v>
      </c>
      <c r="BJ131" s="17" t="s">
        <v>80</v>
      </c>
      <c r="BK131" s="166">
        <f t="shared" si="8"/>
        <v>0</v>
      </c>
      <c r="BL131" s="17" t="s">
        <v>87</v>
      </c>
      <c r="BM131" s="164" t="s">
        <v>1223</v>
      </c>
    </row>
    <row r="132" spans="1:65" s="2" customFormat="1" ht="16.5" customHeight="1">
      <c r="A132" s="29"/>
      <c r="B132" s="153"/>
      <c r="C132" s="188" t="s">
        <v>84</v>
      </c>
      <c r="D132" s="188" t="s">
        <v>286</v>
      </c>
      <c r="E132" s="189" t="s">
        <v>1224</v>
      </c>
      <c r="F132" s="190" t="s">
        <v>1225</v>
      </c>
      <c r="G132" s="191" t="s">
        <v>192</v>
      </c>
      <c r="H132" s="192">
        <v>2</v>
      </c>
      <c r="I132" s="192"/>
      <c r="J132" s="192"/>
      <c r="K132" s="193"/>
      <c r="L132" s="194"/>
      <c r="M132" s="195" t="s">
        <v>1</v>
      </c>
      <c r="N132" s="196" t="s">
        <v>35</v>
      </c>
      <c r="O132" s="162">
        <v>0</v>
      </c>
      <c r="P132" s="162">
        <f t="shared" si="0"/>
        <v>0</v>
      </c>
      <c r="Q132" s="162">
        <v>0</v>
      </c>
      <c r="R132" s="162">
        <f t="shared" si="1"/>
        <v>0</v>
      </c>
      <c r="S132" s="162">
        <v>0</v>
      </c>
      <c r="T132" s="163">
        <f t="shared" si="2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4" t="s">
        <v>213</v>
      </c>
      <c r="AT132" s="164" t="s">
        <v>286</v>
      </c>
      <c r="AU132" s="164" t="s">
        <v>80</v>
      </c>
      <c r="AY132" s="17" t="s">
        <v>178</v>
      </c>
      <c r="BE132" s="165">
        <f t="shared" si="3"/>
        <v>0</v>
      </c>
      <c r="BF132" s="165">
        <f t="shared" si="4"/>
        <v>0</v>
      </c>
      <c r="BG132" s="165">
        <f t="shared" si="5"/>
        <v>0</v>
      </c>
      <c r="BH132" s="165">
        <f t="shared" si="6"/>
        <v>0</v>
      </c>
      <c r="BI132" s="165">
        <f t="shared" si="7"/>
        <v>0</v>
      </c>
      <c r="BJ132" s="17" t="s">
        <v>80</v>
      </c>
      <c r="BK132" s="166">
        <f t="shared" si="8"/>
        <v>0</v>
      </c>
      <c r="BL132" s="17" t="s">
        <v>87</v>
      </c>
      <c r="BM132" s="164" t="s">
        <v>1226</v>
      </c>
    </row>
    <row r="133" spans="1:65" s="2" customFormat="1" ht="16.5" customHeight="1">
      <c r="A133" s="29"/>
      <c r="B133" s="153"/>
      <c r="C133" s="188" t="s">
        <v>87</v>
      </c>
      <c r="D133" s="188" t="s">
        <v>286</v>
      </c>
      <c r="E133" s="189" t="s">
        <v>1227</v>
      </c>
      <c r="F133" s="190" t="s">
        <v>1228</v>
      </c>
      <c r="G133" s="191" t="s">
        <v>216</v>
      </c>
      <c r="H133" s="192">
        <v>1400</v>
      </c>
      <c r="I133" s="192"/>
      <c r="J133" s="192"/>
      <c r="K133" s="193"/>
      <c r="L133" s="194"/>
      <c r="M133" s="195" t="s">
        <v>1</v>
      </c>
      <c r="N133" s="196" t="s">
        <v>35</v>
      </c>
      <c r="O133" s="162">
        <v>0</v>
      </c>
      <c r="P133" s="162">
        <f t="shared" si="0"/>
        <v>0</v>
      </c>
      <c r="Q133" s="162">
        <v>0</v>
      </c>
      <c r="R133" s="162">
        <f t="shared" si="1"/>
        <v>0</v>
      </c>
      <c r="S133" s="162">
        <v>0</v>
      </c>
      <c r="T133" s="163">
        <f t="shared" si="2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4" t="s">
        <v>213</v>
      </c>
      <c r="AT133" s="164" t="s">
        <v>286</v>
      </c>
      <c r="AU133" s="164" t="s">
        <v>80</v>
      </c>
      <c r="AY133" s="17" t="s">
        <v>178</v>
      </c>
      <c r="BE133" s="165">
        <f t="shared" si="3"/>
        <v>0</v>
      </c>
      <c r="BF133" s="165">
        <f t="shared" si="4"/>
        <v>0</v>
      </c>
      <c r="BG133" s="165">
        <f t="shared" si="5"/>
        <v>0</v>
      </c>
      <c r="BH133" s="165">
        <f t="shared" si="6"/>
        <v>0</v>
      </c>
      <c r="BI133" s="165">
        <f t="shared" si="7"/>
        <v>0</v>
      </c>
      <c r="BJ133" s="17" t="s">
        <v>80</v>
      </c>
      <c r="BK133" s="166">
        <f t="shared" si="8"/>
        <v>0</v>
      </c>
      <c r="BL133" s="17" t="s">
        <v>87</v>
      </c>
      <c r="BM133" s="164" t="s">
        <v>1229</v>
      </c>
    </row>
    <row r="134" spans="1:65" s="2" customFormat="1" ht="16.5" customHeight="1">
      <c r="A134" s="29"/>
      <c r="B134" s="153"/>
      <c r="C134" s="188" t="s">
        <v>90</v>
      </c>
      <c r="D134" s="188" t="s">
        <v>286</v>
      </c>
      <c r="E134" s="189" t="s">
        <v>968</v>
      </c>
      <c r="F134" s="190" t="s">
        <v>974</v>
      </c>
      <c r="G134" s="191" t="s">
        <v>192</v>
      </c>
      <c r="H134" s="192">
        <v>600</v>
      </c>
      <c r="I134" s="192"/>
      <c r="J134" s="192"/>
      <c r="K134" s="193"/>
      <c r="L134" s="194"/>
      <c r="M134" s="195" t="s">
        <v>1</v>
      </c>
      <c r="N134" s="196" t="s">
        <v>35</v>
      </c>
      <c r="O134" s="162">
        <v>0</v>
      </c>
      <c r="P134" s="162">
        <f t="shared" si="0"/>
        <v>0</v>
      </c>
      <c r="Q134" s="162">
        <v>0</v>
      </c>
      <c r="R134" s="162">
        <f t="shared" si="1"/>
        <v>0</v>
      </c>
      <c r="S134" s="162">
        <v>0</v>
      </c>
      <c r="T134" s="163">
        <f t="shared" si="2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4" t="s">
        <v>213</v>
      </c>
      <c r="AT134" s="164" t="s">
        <v>286</v>
      </c>
      <c r="AU134" s="164" t="s">
        <v>80</v>
      </c>
      <c r="AY134" s="17" t="s">
        <v>178</v>
      </c>
      <c r="BE134" s="165">
        <f t="shared" si="3"/>
        <v>0</v>
      </c>
      <c r="BF134" s="165">
        <f t="shared" si="4"/>
        <v>0</v>
      </c>
      <c r="BG134" s="165">
        <f t="shared" si="5"/>
        <v>0</v>
      </c>
      <c r="BH134" s="165">
        <f t="shared" si="6"/>
        <v>0</v>
      </c>
      <c r="BI134" s="165">
        <f t="shared" si="7"/>
        <v>0</v>
      </c>
      <c r="BJ134" s="17" t="s">
        <v>80</v>
      </c>
      <c r="BK134" s="166">
        <f t="shared" si="8"/>
        <v>0</v>
      </c>
      <c r="BL134" s="17" t="s">
        <v>87</v>
      </c>
      <c r="BM134" s="164" t="s">
        <v>1230</v>
      </c>
    </row>
    <row r="135" spans="1:65" s="2" customFormat="1" ht="16.5" customHeight="1">
      <c r="A135" s="29"/>
      <c r="B135" s="153"/>
      <c r="C135" s="188" t="s">
        <v>99</v>
      </c>
      <c r="D135" s="188" t="s">
        <v>286</v>
      </c>
      <c r="E135" s="189" t="s">
        <v>1231</v>
      </c>
      <c r="F135" s="190" t="s">
        <v>1232</v>
      </c>
      <c r="G135" s="191" t="s">
        <v>216</v>
      </c>
      <c r="H135" s="192">
        <v>420</v>
      </c>
      <c r="I135" s="192"/>
      <c r="J135" s="192"/>
      <c r="K135" s="193"/>
      <c r="L135" s="194"/>
      <c r="M135" s="195" t="s">
        <v>1</v>
      </c>
      <c r="N135" s="196" t="s">
        <v>35</v>
      </c>
      <c r="O135" s="162">
        <v>0</v>
      </c>
      <c r="P135" s="162">
        <f t="shared" si="0"/>
        <v>0</v>
      </c>
      <c r="Q135" s="162">
        <v>0</v>
      </c>
      <c r="R135" s="162">
        <f t="shared" si="1"/>
        <v>0</v>
      </c>
      <c r="S135" s="162">
        <v>0</v>
      </c>
      <c r="T135" s="163">
        <f t="shared" si="2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4" t="s">
        <v>213</v>
      </c>
      <c r="AT135" s="164" t="s">
        <v>286</v>
      </c>
      <c r="AU135" s="164" t="s">
        <v>80</v>
      </c>
      <c r="AY135" s="17" t="s">
        <v>178</v>
      </c>
      <c r="BE135" s="165">
        <f t="shared" si="3"/>
        <v>0</v>
      </c>
      <c r="BF135" s="165">
        <f t="shared" si="4"/>
        <v>0</v>
      </c>
      <c r="BG135" s="165">
        <f t="shared" si="5"/>
        <v>0</v>
      </c>
      <c r="BH135" s="165">
        <f t="shared" si="6"/>
        <v>0</v>
      </c>
      <c r="BI135" s="165">
        <f t="shared" si="7"/>
        <v>0</v>
      </c>
      <c r="BJ135" s="17" t="s">
        <v>80</v>
      </c>
      <c r="BK135" s="166">
        <f t="shared" si="8"/>
        <v>0</v>
      </c>
      <c r="BL135" s="17" t="s">
        <v>87</v>
      </c>
      <c r="BM135" s="164" t="s">
        <v>1233</v>
      </c>
    </row>
    <row r="136" spans="1:65" s="2" customFormat="1" ht="16.5" customHeight="1">
      <c r="A136" s="29"/>
      <c r="B136" s="153"/>
      <c r="C136" s="154" t="s">
        <v>209</v>
      </c>
      <c r="D136" s="154" t="s">
        <v>180</v>
      </c>
      <c r="E136" s="155" t="s">
        <v>1218</v>
      </c>
      <c r="F136" s="156" t="s">
        <v>1219</v>
      </c>
      <c r="G136" s="157" t="s">
        <v>192</v>
      </c>
      <c r="H136" s="158">
        <v>28</v>
      </c>
      <c r="I136" s="158"/>
      <c r="J136" s="158"/>
      <c r="K136" s="159"/>
      <c r="L136" s="30"/>
      <c r="M136" s="160" t="s">
        <v>1</v>
      </c>
      <c r="N136" s="161" t="s">
        <v>35</v>
      </c>
      <c r="O136" s="162">
        <v>0</v>
      </c>
      <c r="P136" s="162">
        <f t="shared" si="0"/>
        <v>0</v>
      </c>
      <c r="Q136" s="162">
        <v>0</v>
      </c>
      <c r="R136" s="162">
        <f t="shared" si="1"/>
        <v>0</v>
      </c>
      <c r="S136" s="162">
        <v>0</v>
      </c>
      <c r="T136" s="163">
        <f t="shared" si="2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4" t="s">
        <v>87</v>
      </c>
      <c r="AT136" s="164" t="s">
        <v>180</v>
      </c>
      <c r="AU136" s="164" t="s">
        <v>80</v>
      </c>
      <c r="AY136" s="17" t="s">
        <v>178</v>
      </c>
      <c r="BE136" s="165">
        <f t="shared" si="3"/>
        <v>0</v>
      </c>
      <c r="BF136" s="165">
        <f t="shared" si="4"/>
        <v>0</v>
      </c>
      <c r="BG136" s="165">
        <f t="shared" si="5"/>
        <v>0</v>
      </c>
      <c r="BH136" s="165">
        <f t="shared" si="6"/>
        <v>0</v>
      </c>
      <c r="BI136" s="165">
        <f t="shared" si="7"/>
        <v>0</v>
      </c>
      <c r="BJ136" s="17" t="s">
        <v>80</v>
      </c>
      <c r="BK136" s="166">
        <f t="shared" si="8"/>
        <v>0</v>
      </c>
      <c r="BL136" s="17" t="s">
        <v>87</v>
      </c>
      <c r="BM136" s="164" t="s">
        <v>1234</v>
      </c>
    </row>
    <row r="137" spans="1:65" s="2" customFormat="1" ht="16.5" customHeight="1">
      <c r="A137" s="29"/>
      <c r="B137" s="153"/>
      <c r="C137" s="154" t="s">
        <v>213</v>
      </c>
      <c r="D137" s="154" t="s">
        <v>180</v>
      </c>
      <c r="E137" s="155" t="s">
        <v>1221</v>
      </c>
      <c r="F137" s="156" t="s">
        <v>1222</v>
      </c>
      <c r="G137" s="157" t="s">
        <v>192</v>
      </c>
      <c r="H137" s="158">
        <v>4</v>
      </c>
      <c r="I137" s="158"/>
      <c r="J137" s="158"/>
      <c r="K137" s="159"/>
      <c r="L137" s="30"/>
      <c r="M137" s="160" t="s">
        <v>1</v>
      </c>
      <c r="N137" s="161" t="s">
        <v>35</v>
      </c>
      <c r="O137" s="162">
        <v>0</v>
      </c>
      <c r="P137" s="162">
        <f t="shared" si="0"/>
        <v>0</v>
      </c>
      <c r="Q137" s="162">
        <v>0</v>
      </c>
      <c r="R137" s="162">
        <f t="shared" si="1"/>
        <v>0</v>
      </c>
      <c r="S137" s="162">
        <v>0</v>
      </c>
      <c r="T137" s="163">
        <f t="shared" si="2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4" t="s">
        <v>87</v>
      </c>
      <c r="AT137" s="164" t="s">
        <v>180</v>
      </c>
      <c r="AU137" s="164" t="s">
        <v>80</v>
      </c>
      <c r="AY137" s="17" t="s">
        <v>178</v>
      </c>
      <c r="BE137" s="165">
        <f t="shared" si="3"/>
        <v>0</v>
      </c>
      <c r="BF137" s="165">
        <f t="shared" si="4"/>
        <v>0</v>
      </c>
      <c r="BG137" s="165">
        <f t="shared" si="5"/>
        <v>0</v>
      </c>
      <c r="BH137" s="165">
        <f t="shared" si="6"/>
        <v>0</v>
      </c>
      <c r="BI137" s="165">
        <f t="shared" si="7"/>
        <v>0</v>
      </c>
      <c r="BJ137" s="17" t="s">
        <v>80</v>
      </c>
      <c r="BK137" s="166">
        <f t="shared" si="8"/>
        <v>0</v>
      </c>
      <c r="BL137" s="17" t="s">
        <v>87</v>
      </c>
      <c r="BM137" s="164" t="s">
        <v>1235</v>
      </c>
    </row>
    <row r="138" spans="1:65" s="2" customFormat="1" ht="16.5" customHeight="1">
      <c r="A138" s="29"/>
      <c r="B138" s="153"/>
      <c r="C138" s="154" t="s">
        <v>221</v>
      </c>
      <c r="D138" s="154" t="s">
        <v>180</v>
      </c>
      <c r="E138" s="155" t="s">
        <v>1224</v>
      </c>
      <c r="F138" s="156" t="s">
        <v>1225</v>
      </c>
      <c r="G138" s="157" t="s">
        <v>192</v>
      </c>
      <c r="H138" s="158">
        <v>2</v>
      </c>
      <c r="I138" s="158"/>
      <c r="J138" s="158"/>
      <c r="K138" s="159"/>
      <c r="L138" s="30"/>
      <c r="M138" s="160" t="s">
        <v>1</v>
      </c>
      <c r="N138" s="161" t="s">
        <v>35</v>
      </c>
      <c r="O138" s="162">
        <v>0</v>
      </c>
      <c r="P138" s="162">
        <f t="shared" si="0"/>
        <v>0</v>
      </c>
      <c r="Q138" s="162">
        <v>0</v>
      </c>
      <c r="R138" s="162">
        <f t="shared" si="1"/>
        <v>0</v>
      </c>
      <c r="S138" s="162">
        <v>0</v>
      </c>
      <c r="T138" s="163">
        <f t="shared" si="2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4" t="s">
        <v>87</v>
      </c>
      <c r="AT138" s="164" t="s">
        <v>180</v>
      </c>
      <c r="AU138" s="164" t="s">
        <v>80</v>
      </c>
      <c r="AY138" s="17" t="s">
        <v>178</v>
      </c>
      <c r="BE138" s="165">
        <f t="shared" si="3"/>
        <v>0</v>
      </c>
      <c r="BF138" s="165">
        <f t="shared" si="4"/>
        <v>0</v>
      </c>
      <c r="BG138" s="165">
        <f t="shared" si="5"/>
        <v>0</v>
      </c>
      <c r="BH138" s="165">
        <f t="shared" si="6"/>
        <v>0</v>
      </c>
      <c r="BI138" s="165">
        <f t="shared" si="7"/>
        <v>0</v>
      </c>
      <c r="BJ138" s="17" t="s">
        <v>80</v>
      </c>
      <c r="BK138" s="166">
        <f t="shared" si="8"/>
        <v>0</v>
      </c>
      <c r="BL138" s="17" t="s">
        <v>87</v>
      </c>
      <c r="BM138" s="164" t="s">
        <v>1236</v>
      </c>
    </row>
    <row r="139" spans="1:65" s="2" customFormat="1" ht="16.5" customHeight="1">
      <c r="A139" s="29"/>
      <c r="B139" s="153"/>
      <c r="C139" s="154" t="s">
        <v>226</v>
      </c>
      <c r="D139" s="154" t="s">
        <v>180</v>
      </c>
      <c r="E139" s="155" t="s">
        <v>1227</v>
      </c>
      <c r="F139" s="156" t="s">
        <v>1228</v>
      </c>
      <c r="G139" s="157" t="s">
        <v>216</v>
      </c>
      <c r="H139" s="158">
        <v>1400</v>
      </c>
      <c r="I139" s="158"/>
      <c r="J139" s="158"/>
      <c r="K139" s="159"/>
      <c r="L139" s="30"/>
      <c r="M139" s="160" t="s">
        <v>1</v>
      </c>
      <c r="N139" s="161" t="s">
        <v>35</v>
      </c>
      <c r="O139" s="162">
        <v>0</v>
      </c>
      <c r="P139" s="162">
        <f t="shared" si="0"/>
        <v>0</v>
      </c>
      <c r="Q139" s="162">
        <v>0</v>
      </c>
      <c r="R139" s="162">
        <f t="shared" si="1"/>
        <v>0</v>
      </c>
      <c r="S139" s="162">
        <v>0</v>
      </c>
      <c r="T139" s="163">
        <f t="shared" si="2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4" t="s">
        <v>87</v>
      </c>
      <c r="AT139" s="164" t="s">
        <v>180</v>
      </c>
      <c r="AU139" s="164" t="s">
        <v>80</v>
      </c>
      <c r="AY139" s="17" t="s">
        <v>178</v>
      </c>
      <c r="BE139" s="165">
        <f t="shared" si="3"/>
        <v>0</v>
      </c>
      <c r="BF139" s="165">
        <f t="shared" si="4"/>
        <v>0</v>
      </c>
      <c r="BG139" s="165">
        <f t="shared" si="5"/>
        <v>0</v>
      </c>
      <c r="BH139" s="165">
        <f t="shared" si="6"/>
        <v>0</v>
      </c>
      <c r="BI139" s="165">
        <f t="shared" si="7"/>
        <v>0</v>
      </c>
      <c r="BJ139" s="17" t="s">
        <v>80</v>
      </c>
      <c r="BK139" s="166">
        <f t="shared" si="8"/>
        <v>0</v>
      </c>
      <c r="BL139" s="17" t="s">
        <v>87</v>
      </c>
      <c r="BM139" s="164" t="s">
        <v>1237</v>
      </c>
    </row>
    <row r="140" spans="1:65" s="2" customFormat="1" ht="16.5" customHeight="1">
      <c r="A140" s="29"/>
      <c r="B140" s="153"/>
      <c r="C140" s="154" t="s">
        <v>231</v>
      </c>
      <c r="D140" s="154" t="s">
        <v>180</v>
      </c>
      <c r="E140" s="155" t="s">
        <v>968</v>
      </c>
      <c r="F140" s="156" t="s">
        <v>974</v>
      </c>
      <c r="G140" s="157" t="s">
        <v>192</v>
      </c>
      <c r="H140" s="158">
        <v>600</v>
      </c>
      <c r="I140" s="158"/>
      <c r="J140" s="158"/>
      <c r="K140" s="159"/>
      <c r="L140" s="30"/>
      <c r="M140" s="160" t="s">
        <v>1</v>
      </c>
      <c r="N140" s="161" t="s">
        <v>35</v>
      </c>
      <c r="O140" s="162">
        <v>0</v>
      </c>
      <c r="P140" s="162">
        <f t="shared" si="0"/>
        <v>0</v>
      </c>
      <c r="Q140" s="162">
        <v>0</v>
      </c>
      <c r="R140" s="162">
        <f t="shared" si="1"/>
        <v>0</v>
      </c>
      <c r="S140" s="162">
        <v>0</v>
      </c>
      <c r="T140" s="163">
        <f t="shared" si="2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4" t="s">
        <v>87</v>
      </c>
      <c r="AT140" s="164" t="s">
        <v>180</v>
      </c>
      <c r="AU140" s="164" t="s">
        <v>80</v>
      </c>
      <c r="AY140" s="17" t="s">
        <v>178</v>
      </c>
      <c r="BE140" s="165">
        <f t="shared" si="3"/>
        <v>0</v>
      </c>
      <c r="BF140" s="165">
        <f t="shared" si="4"/>
        <v>0</v>
      </c>
      <c r="BG140" s="165">
        <f t="shared" si="5"/>
        <v>0</v>
      </c>
      <c r="BH140" s="165">
        <f t="shared" si="6"/>
        <v>0</v>
      </c>
      <c r="BI140" s="165">
        <f t="shared" si="7"/>
        <v>0</v>
      </c>
      <c r="BJ140" s="17" t="s">
        <v>80</v>
      </c>
      <c r="BK140" s="166">
        <f t="shared" si="8"/>
        <v>0</v>
      </c>
      <c r="BL140" s="17" t="s">
        <v>87</v>
      </c>
      <c r="BM140" s="164" t="s">
        <v>1238</v>
      </c>
    </row>
    <row r="141" spans="1:65" s="2" customFormat="1" ht="21.75" customHeight="1">
      <c r="A141" s="29"/>
      <c r="B141" s="153"/>
      <c r="C141" s="154" t="s">
        <v>236</v>
      </c>
      <c r="D141" s="154" t="s">
        <v>180</v>
      </c>
      <c r="E141" s="155" t="s">
        <v>1239</v>
      </c>
      <c r="F141" s="156" t="s">
        <v>1240</v>
      </c>
      <c r="G141" s="157" t="s">
        <v>216</v>
      </c>
      <c r="H141" s="158">
        <v>420</v>
      </c>
      <c r="I141" s="158"/>
      <c r="J141" s="158"/>
      <c r="K141" s="159"/>
      <c r="L141" s="30"/>
      <c r="M141" s="160" t="s">
        <v>1</v>
      </c>
      <c r="N141" s="161" t="s">
        <v>35</v>
      </c>
      <c r="O141" s="162">
        <v>0</v>
      </c>
      <c r="P141" s="162">
        <f t="shared" si="0"/>
        <v>0</v>
      </c>
      <c r="Q141" s="162">
        <v>0</v>
      </c>
      <c r="R141" s="162">
        <f t="shared" si="1"/>
        <v>0</v>
      </c>
      <c r="S141" s="162">
        <v>0</v>
      </c>
      <c r="T141" s="163">
        <f t="shared" si="2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4" t="s">
        <v>87</v>
      </c>
      <c r="AT141" s="164" t="s">
        <v>180</v>
      </c>
      <c r="AU141" s="164" t="s">
        <v>80</v>
      </c>
      <c r="AY141" s="17" t="s">
        <v>178</v>
      </c>
      <c r="BE141" s="165">
        <f t="shared" si="3"/>
        <v>0</v>
      </c>
      <c r="BF141" s="165">
        <f t="shared" si="4"/>
        <v>0</v>
      </c>
      <c r="BG141" s="165">
        <f t="shared" si="5"/>
        <v>0</v>
      </c>
      <c r="BH141" s="165">
        <f t="shared" si="6"/>
        <v>0</v>
      </c>
      <c r="BI141" s="165">
        <f t="shared" si="7"/>
        <v>0</v>
      </c>
      <c r="BJ141" s="17" t="s">
        <v>80</v>
      </c>
      <c r="BK141" s="166">
        <f t="shared" si="8"/>
        <v>0</v>
      </c>
      <c r="BL141" s="17" t="s">
        <v>87</v>
      </c>
      <c r="BM141" s="164" t="s">
        <v>1241</v>
      </c>
    </row>
    <row r="142" spans="1:65" s="12" customFormat="1" ht="22.9" customHeight="1">
      <c r="B142" s="141"/>
      <c r="D142" s="142" t="s">
        <v>68</v>
      </c>
      <c r="E142" s="151" t="s">
        <v>838</v>
      </c>
      <c r="F142" s="151" t="s">
        <v>1004</v>
      </c>
      <c r="J142" s="152"/>
      <c r="L142" s="141"/>
      <c r="M142" s="145"/>
      <c r="N142" s="146"/>
      <c r="O142" s="146"/>
      <c r="P142" s="147">
        <f>SUM(P143:P151)</f>
        <v>0</v>
      </c>
      <c r="Q142" s="146"/>
      <c r="R142" s="147">
        <f>SUM(R143:R151)</f>
        <v>0</v>
      </c>
      <c r="S142" s="146"/>
      <c r="T142" s="148">
        <f>SUM(T143:T151)</f>
        <v>0</v>
      </c>
      <c r="AR142" s="142" t="s">
        <v>73</v>
      </c>
      <c r="AT142" s="149" t="s">
        <v>68</v>
      </c>
      <c r="AU142" s="149" t="s">
        <v>73</v>
      </c>
      <c r="AY142" s="142" t="s">
        <v>178</v>
      </c>
      <c r="BK142" s="150">
        <f>SUM(BK143:BK151)</f>
        <v>0</v>
      </c>
    </row>
    <row r="143" spans="1:65" s="2" customFormat="1" ht="21.75" customHeight="1">
      <c r="A143" s="29"/>
      <c r="B143" s="153"/>
      <c r="C143" s="154" t="s">
        <v>240</v>
      </c>
      <c r="D143" s="154" t="s">
        <v>180</v>
      </c>
      <c r="E143" s="155" t="s">
        <v>789</v>
      </c>
      <c r="F143" s="156" t="s">
        <v>1005</v>
      </c>
      <c r="G143" s="157" t="s">
        <v>794</v>
      </c>
      <c r="H143" s="158">
        <v>5</v>
      </c>
      <c r="I143" s="158"/>
      <c r="J143" s="158"/>
      <c r="K143" s="159"/>
      <c r="L143" s="30"/>
      <c r="M143" s="160" t="s">
        <v>1</v>
      </c>
      <c r="N143" s="161" t="s">
        <v>35</v>
      </c>
      <c r="O143" s="162">
        <v>0</v>
      </c>
      <c r="P143" s="162">
        <f t="shared" ref="P143:P151" si="9">O143*H143</f>
        <v>0</v>
      </c>
      <c r="Q143" s="162">
        <v>0</v>
      </c>
      <c r="R143" s="162">
        <f t="shared" ref="R143:R151" si="10">Q143*H143</f>
        <v>0</v>
      </c>
      <c r="S143" s="162">
        <v>0</v>
      </c>
      <c r="T143" s="163">
        <f t="shared" ref="T143:T151" si="11"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4" t="s">
        <v>87</v>
      </c>
      <c r="AT143" s="164" t="s">
        <v>180</v>
      </c>
      <c r="AU143" s="164" t="s">
        <v>80</v>
      </c>
      <c r="AY143" s="17" t="s">
        <v>178</v>
      </c>
      <c r="BE143" s="165">
        <f t="shared" ref="BE143:BE151" si="12">IF(N143="základná",J143,0)</f>
        <v>0</v>
      </c>
      <c r="BF143" s="165">
        <f t="shared" ref="BF143:BF151" si="13">IF(N143="znížená",J143,0)</f>
        <v>0</v>
      </c>
      <c r="BG143" s="165">
        <f t="shared" ref="BG143:BG151" si="14">IF(N143="zákl. prenesená",J143,0)</f>
        <v>0</v>
      </c>
      <c r="BH143" s="165">
        <f t="shared" ref="BH143:BH151" si="15">IF(N143="zníž. prenesená",J143,0)</f>
        <v>0</v>
      </c>
      <c r="BI143" s="165">
        <f t="shared" ref="BI143:BI151" si="16">IF(N143="nulová",J143,0)</f>
        <v>0</v>
      </c>
      <c r="BJ143" s="17" t="s">
        <v>80</v>
      </c>
      <c r="BK143" s="166">
        <f t="shared" ref="BK143:BK151" si="17">ROUND(I143*H143,3)</f>
        <v>0</v>
      </c>
      <c r="BL143" s="17" t="s">
        <v>87</v>
      </c>
      <c r="BM143" s="164" t="s">
        <v>1242</v>
      </c>
    </row>
    <row r="144" spans="1:65" s="2" customFormat="1" ht="16.5" customHeight="1">
      <c r="A144" s="29"/>
      <c r="B144" s="153"/>
      <c r="C144" s="154" t="s">
        <v>244</v>
      </c>
      <c r="D144" s="154" t="s">
        <v>180</v>
      </c>
      <c r="E144" s="155" t="s">
        <v>1007</v>
      </c>
      <c r="F144" s="156" t="s">
        <v>1008</v>
      </c>
      <c r="G144" s="157" t="s">
        <v>794</v>
      </c>
      <c r="H144" s="158">
        <v>1</v>
      </c>
      <c r="I144" s="158"/>
      <c r="J144" s="158"/>
      <c r="K144" s="159"/>
      <c r="L144" s="30"/>
      <c r="M144" s="160" t="s">
        <v>1</v>
      </c>
      <c r="N144" s="161" t="s">
        <v>35</v>
      </c>
      <c r="O144" s="162">
        <v>0</v>
      </c>
      <c r="P144" s="162">
        <f t="shared" si="9"/>
        <v>0</v>
      </c>
      <c r="Q144" s="162">
        <v>0</v>
      </c>
      <c r="R144" s="162">
        <f t="shared" si="10"/>
        <v>0</v>
      </c>
      <c r="S144" s="162">
        <v>0</v>
      </c>
      <c r="T144" s="163">
        <f t="shared" si="11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4" t="s">
        <v>87</v>
      </c>
      <c r="AT144" s="164" t="s">
        <v>180</v>
      </c>
      <c r="AU144" s="164" t="s">
        <v>80</v>
      </c>
      <c r="AY144" s="17" t="s">
        <v>178</v>
      </c>
      <c r="BE144" s="165">
        <f t="shared" si="12"/>
        <v>0</v>
      </c>
      <c r="BF144" s="165">
        <f t="shared" si="13"/>
        <v>0</v>
      </c>
      <c r="BG144" s="165">
        <f t="shared" si="14"/>
        <v>0</v>
      </c>
      <c r="BH144" s="165">
        <f t="shared" si="15"/>
        <v>0</v>
      </c>
      <c r="BI144" s="165">
        <f t="shared" si="16"/>
        <v>0</v>
      </c>
      <c r="BJ144" s="17" t="s">
        <v>80</v>
      </c>
      <c r="BK144" s="166">
        <f t="shared" si="17"/>
        <v>0</v>
      </c>
      <c r="BL144" s="17" t="s">
        <v>87</v>
      </c>
      <c r="BM144" s="164" t="s">
        <v>1243</v>
      </c>
    </row>
    <row r="145" spans="1:65" s="2" customFormat="1" ht="27.75" customHeight="1">
      <c r="A145" s="29"/>
      <c r="B145" s="153"/>
      <c r="C145" s="154" t="s">
        <v>251</v>
      </c>
      <c r="D145" s="154" t="s">
        <v>180</v>
      </c>
      <c r="E145" s="155" t="s">
        <v>1010</v>
      </c>
      <c r="F145" s="156" t="s">
        <v>1011</v>
      </c>
      <c r="G145" s="157" t="s">
        <v>610</v>
      </c>
      <c r="H145" s="158">
        <v>1</v>
      </c>
      <c r="I145" s="158"/>
      <c r="J145" s="158"/>
      <c r="K145" s="159"/>
      <c r="L145" s="30"/>
      <c r="M145" s="160" t="s">
        <v>1</v>
      </c>
      <c r="N145" s="161" t="s">
        <v>35</v>
      </c>
      <c r="O145" s="162">
        <v>0</v>
      </c>
      <c r="P145" s="162">
        <f t="shared" si="9"/>
        <v>0</v>
      </c>
      <c r="Q145" s="162">
        <v>0</v>
      </c>
      <c r="R145" s="162">
        <f t="shared" si="10"/>
        <v>0</v>
      </c>
      <c r="S145" s="162">
        <v>0</v>
      </c>
      <c r="T145" s="163">
        <f t="shared" si="11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4" t="s">
        <v>87</v>
      </c>
      <c r="AT145" s="164" t="s">
        <v>180</v>
      </c>
      <c r="AU145" s="164" t="s">
        <v>80</v>
      </c>
      <c r="AY145" s="17" t="s">
        <v>178</v>
      </c>
      <c r="BE145" s="165">
        <f t="shared" si="12"/>
        <v>0</v>
      </c>
      <c r="BF145" s="165">
        <f t="shared" si="13"/>
        <v>0</v>
      </c>
      <c r="BG145" s="165">
        <f t="shared" si="14"/>
        <v>0</v>
      </c>
      <c r="BH145" s="165">
        <f t="shared" si="15"/>
        <v>0</v>
      </c>
      <c r="BI145" s="165">
        <f t="shared" si="16"/>
        <v>0</v>
      </c>
      <c r="BJ145" s="17" t="s">
        <v>80</v>
      </c>
      <c r="BK145" s="166">
        <f t="shared" si="17"/>
        <v>0</v>
      </c>
      <c r="BL145" s="17" t="s">
        <v>87</v>
      </c>
      <c r="BM145" s="164" t="s">
        <v>1244</v>
      </c>
    </row>
    <row r="146" spans="1:65" s="2" customFormat="1" ht="16.5" customHeight="1">
      <c r="A146" s="29"/>
      <c r="B146" s="153"/>
      <c r="C146" s="154" t="s">
        <v>256</v>
      </c>
      <c r="D146" s="154" t="s">
        <v>180</v>
      </c>
      <c r="E146" s="155" t="s">
        <v>1013</v>
      </c>
      <c r="F146" s="156" t="s">
        <v>1014</v>
      </c>
      <c r="G146" s="157" t="s">
        <v>794</v>
      </c>
      <c r="H146" s="158">
        <v>4</v>
      </c>
      <c r="I146" s="158"/>
      <c r="J146" s="158"/>
      <c r="K146" s="159"/>
      <c r="L146" s="30"/>
      <c r="M146" s="160" t="s">
        <v>1</v>
      </c>
      <c r="N146" s="161" t="s">
        <v>35</v>
      </c>
      <c r="O146" s="162">
        <v>0</v>
      </c>
      <c r="P146" s="162">
        <f t="shared" si="9"/>
        <v>0</v>
      </c>
      <c r="Q146" s="162">
        <v>0</v>
      </c>
      <c r="R146" s="162">
        <f t="shared" si="10"/>
        <v>0</v>
      </c>
      <c r="S146" s="162">
        <v>0</v>
      </c>
      <c r="T146" s="163">
        <f t="shared" si="11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4" t="s">
        <v>87</v>
      </c>
      <c r="AT146" s="164" t="s">
        <v>180</v>
      </c>
      <c r="AU146" s="164" t="s">
        <v>80</v>
      </c>
      <c r="AY146" s="17" t="s">
        <v>178</v>
      </c>
      <c r="BE146" s="165">
        <f t="shared" si="12"/>
        <v>0</v>
      </c>
      <c r="BF146" s="165">
        <f t="shared" si="13"/>
        <v>0</v>
      </c>
      <c r="BG146" s="165">
        <f t="shared" si="14"/>
        <v>0</v>
      </c>
      <c r="BH146" s="165">
        <f t="shared" si="15"/>
        <v>0</v>
      </c>
      <c r="BI146" s="165">
        <f t="shared" si="16"/>
        <v>0</v>
      </c>
      <c r="BJ146" s="17" t="s">
        <v>80</v>
      </c>
      <c r="BK146" s="166">
        <f t="shared" si="17"/>
        <v>0</v>
      </c>
      <c r="BL146" s="17" t="s">
        <v>87</v>
      </c>
      <c r="BM146" s="164" t="s">
        <v>1245</v>
      </c>
    </row>
    <row r="147" spans="1:65" s="2" customFormat="1" ht="16.5" customHeight="1">
      <c r="A147" s="29"/>
      <c r="B147" s="153"/>
      <c r="C147" s="154" t="s">
        <v>260</v>
      </c>
      <c r="D147" s="154" t="s">
        <v>180</v>
      </c>
      <c r="E147" s="155" t="s">
        <v>1016</v>
      </c>
      <c r="F147" s="156" t="s">
        <v>1017</v>
      </c>
      <c r="G147" s="157" t="s">
        <v>484</v>
      </c>
      <c r="H147" s="158">
        <v>6</v>
      </c>
      <c r="I147" s="158"/>
      <c r="J147" s="158"/>
      <c r="K147" s="159"/>
      <c r="L147" s="30"/>
      <c r="M147" s="160" t="s">
        <v>1</v>
      </c>
      <c r="N147" s="161" t="s">
        <v>35</v>
      </c>
      <c r="O147" s="162">
        <v>0</v>
      </c>
      <c r="P147" s="162">
        <f t="shared" si="9"/>
        <v>0</v>
      </c>
      <c r="Q147" s="162">
        <v>0</v>
      </c>
      <c r="R147" s="162">
        <f t="shared" si="10"/>
        <v>0</v>
      </c>
      <c r="S147" s="162">
        <v>0</v>
      </c>
      <c r="T147" s="163">
        <f t="shared" si="11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4" t="s">
        <v>87</v>
      </c>
      <c r="AT147" s="164" t="s">
        <v>180</v>
      </c>
      <c r="AU147" s="164" t="s">
        <v>80</v>
      </c>
      <c r="AY147" s="17" t="s">
        <v>178</v>
      </c>
      <c r="BE147" s="165">
        <f t="shared" si="12"/>
        <v>0</v>
      </c>
      <c r="BF147" s="165">
        <f t="shared" si="13"/>
        <v>0</v>
      </c>
      <c r="BG147" s="165">
        <f t="shared" si="14"/>
        <v>0</v>
      </c>
      <c r="BH147" s="165">
        <f t="shared" si="15"/>
        <v>0</v>
      </c>
      <c r="BI147" s="165">
        <f t="shared" si="16"/>
        <v>0</v>
      </c>
      <c r="BJ147" s="17" t="s">
        <v>80</v>
      </c>
      <c r="BK147" s="166">
        <f t="shared" si="17"/>
        <v>0</v>
      </c>
      <c r="BL147" s="17" t="s">
        <v>87</v>
      </c>
      <c r="BM147" s="164" t="s">
        <v>1246</v>
      </c>
    </row>
    <row r="148" spans="1:65" s="2" customFormat="1" ht="16.5" customHeight="1">
      <c r="A148" s="29"/>
      <c r="B148" s="153"/>
      <c r="C148" s="154" t="s">
        <v>267</v>
      </c>
      <c r="D148" s="154" t="s">
        <v>180</v>
      </c>
      <c r="E148" s="155" t="s">
        <v>1019</v>
      </c>
      <c r="F148" s="156" t="s">
        <v>1020</v>
      </c>
      <c r="G148" s="157" t="s">
        <v>484</v>
      </c>
      <c r="H148" s="158">
        <v>1</v>
      </c>
      <c r="I148" s="158"/>
      <c r="J148" s="158"/>
      <c r="K148" s="159"/>
      <c r="L148" s="30"/>
      <c r="M148" s="160" t="s">
        <v>1</v>
      </c>
      <c r="N148" s="161" t="s">
        <v>35</v>
      </c>
      <c r="O148" s="162">
        <v>0</v>
      </c>
      <c r="P148" s="162">
        <f t="shared" si="9"/>
        <v>0</v>
      </c>
      <c r="Q148" s="162">
        <v>0</v>
      </c>
      <c r="R148" s="162">
        <f t="shared" si="10"/>
        <v>0</v>
      </c>
      <c r="S148" s="162">
        <v>0</v>
      </c>
      <c r="T148" s="163">
        <f t="shared" si="11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4" t="s">
        <v>87</v>
      </c>
      <c r="AT148" s="164" t="s">
        <v>180</v>
      </c>
      <c r="AU148" s="164" t="s">
        <v>80</v>
      </c>
      <c r="AY148" s="17" t="s">
        <v>178</v>
      </c>
      <c r="BE148" s="165">
        <f t="shared" si="12"/>
        <v>0</v>
      </c>
      <c r="BF148" s="165">
        <f t="shared" si="13"/>
        <v>0</v>
      </c>
      <c r="BG148" s="165">
        <f t="shared" si="14"/>
        <v>0</v>
      </c>
      <c r="BH148" s="165">
        <f t="shared" si="15"/>
        <v>0</v>
      </c>
      <c r="BI148" s="165">
        <f t="shared" si="16"/>
        <v>0</v>
      </c>
      <c r="BJ148" s="17" t="s">
        <v>80</v>
      </c>
      <c r="BK148" s="166">
        <f t="shared" si="17"/>
        <v>0</v>
      </c>
      <c r="BL148" s="17" t="s">
        <v>87</v>
      </c>
      <c r="BM148" s="164" t="s">
        <v>1247</v>
      </c>
    </row>
    <row r="149" spans="1:65" s="2" customFormat="1" ht="16.5" customHeight="1">
      <c r="A149" s="29"/>
      <c r="B149" s="153"/>
      <c r="C149" s="154" t="s">
        <v>271</v>
      </c>
      <c r="D149" s="154" t="s">
        <v>180</v>
      </c>
      <c r="E149" s="155" t="s">
        <v>1022</v>
      </c>
      <c r="F149" s="156" t="s">
        <v>1023</v>
      </c>
      <c r="G149" s="157" t="s">
        <v>484</v>
      </c>
      <c r="H149" s="158">
        <v>1</v>
      </c>
      <c r="I149" s="158"/>
      <c r="J149" s="158"/>
      <c r="K149" s="159"/>
      <c r="L149" s="30"/>
      <c r="M149" s="160" t="s">
        <v>1</v>
      </c>
      <c r="N149" s="161" t="s">
        <v>35</v>
      </c>
      <c r="O149" s="162">
        <v>0</v>
      </c>
      <c r="P149" s="162">
        <f t="shared" si="9"/>
        <v>0</v>
      </c>
      <c r="Q149" s="162">
        <v>0</v>
      </c>
      <c r="R149" s="162">
        <f t="shared" si="10"/>
        <v>0</v>
      </c>
      <c r="S149" s="162">
        <v>0</v>
      </c>
      <c r="T149" s="163">
        <f t="shared" si="11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4" t="s">
        <v>87</v>
      </c>
      <c r="AT149" s="164" t="s">
        <v>180</v>
      </c>
      <c r="AU149" s="164" t="s">
        <v>80</v>
      </c>
      <c r="AY149" s="17" t="s">
        <v>178</v>
      </c>
      <c r="BE149" s="165">
        <f t="shared" si="12"/>
        <v>0</v>
      </c>
      <c r="BF149" s="165">
        <f t="shared" si="13"/>
        <v>0</v>
      </c>
      <c r="BG149" s="165">
        <f t="shared" si="14"/>
        <v>0</v>
      </c>
      <c r="BH149" s="165">
        <f t="shared" si="15"/>
        <v>0</v>
      </c>
      <c r="BI149" s="165">
        <f t="shared" si="16"/>
        <v>0</v>
      </c>
      <c r="BJ149" s="17" t="s">
        <v>80</v>
      </c>
      <c r="BK149" s="166">
        <f t="shared" si="17"/>
        <v>0</v>
      </c>
      <c r="BL149" s="17" t="s">
        <v>87</v>
      </c>
      <c r="BM149" s="164" t="s">
        <v>1248</v>
      </c>
    </row>
    <row r="150" spans="1:65" s="2" customFormat="1" ht="16.5" customHeight="1">
      <c r="A150" s="29"/>
      <c r="B150" s="153"/>
      <c r="C150" s="154" t="s">
        <v>7</v>
      </c>
      <c r="D150" s="154" t="s">
        <v>180</v>
      </c>
      <c r="E150" s="155" t="s">
        <v>1025</v>
      </c>
      <c r="F150" s="156" t="s">
        <v>1026</v>
      </c>
      <c r="G150" s="157" t="s">
        <v>484</v>
      </c>
      <c r="H150" s="158">
        <v>1</v>
      </c>
      <c r="I150" s="158"/>
      <c r="J150" s="158"/>
      <c r="K150" s="159"/>
      <c r="L150" s="30"/>
      <c r="M150" s="160" t="s">
        <v>1</v>
      </c>
      <c r="N150" s="161" t="s">
        <v>35</v>
      </c>
      <c r="O150" s="162">
        <v>0</v>
      </c>
      <c r="P150" s="162">
        <f t="shared" si="9"/>
        <v>0</v>
      </c>
      <c r="Q150" s="162">
        <v>0</v>
      </c>
      <c r="R150" s="162">
        <f t="shared" si="10"/>
        <v>0</v>
      </c>
      <c r="S150" s="162">
        <v>0</v>
      </c>
      <c r="T150" s="163">
        <f t="shared" si="11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4" t="s">
        <v>87</v>
      </c>
      <c r="AT150" s="164" t="s">
        <v>180</v>
      </c>
      <c r="AU150" s="164" t="s">
        <v>80</v>
      </c>
      <c r="AY150" s="17" t="s">
        <v>178</v>
      </c>
      <c r="BE150" s="165">
        <f t="shared" si="12"/>
        <v>0</v>
      </c>
      <c r="BF150" s="165">
        <f t="shared" si="13"/>
        <v>0</v>
      </c>
      <c r="BG150" s="165">
        <f t="shared" si="14"/>
        <v>0</v>
      </c>
      <c r="BH150" s="165">
        <f t="shared" si="15"/>
        <v>0</v>
      </c>
      <c r="BI150" s="165">
        <f t="shared" si="16"/>
        <v>0</v>
      </c>
      <c r="BJ150" s="17" t="s">
        <v>80</v>
      </c>
      <c r="BK150" s="166">
        <f t="shared" si="17"/>
        <v>0</v>
      </c>
      <c r="BL150" s="17" t="s">
        <v>87</v>
      </c>
      <c r="BM150" s="164" t="s">
        <v>1249</v>
      </c>
    </row>
    <row r="151" spans="1:65" s="2" customFormat="1" ht="16.5" customHeight="1">
      <c r="A151" s="29"/>
      <c r="B151" s="153"/>
      <c r="C151" s="188" t="s">
        <v>279</v>
      </c>
      <c r="D151" s="188" t="s">
        <v>286</v>
      </c>
      <c r="E151" s="189" t="s">
        <v>789</v>
      </c>
      <c r="F151" s="190" t="s">
        <v>1028</v>
      </c>
      <c r="G151" s="191" t="s">
        <v>484</v>
      </c>
      <c r="H151" s="192">
        <v>3</v>
      </c>
      <c r="I151" s="192"/>
      <c r="J151" s="192"/>
      <c r="K151" s="193"/>
      <c r="L151" s="194"/>
      <c r="M151" s="200" t="s">
        <v>1</v>
      </c>
      <c r="N151" s="201" t="s">
        <v>35</v>
      </c>
      <c r="O151" s="202">
        <v>0</v>
      </c>
      <c r="P151" s="202">
        <f t="shared" si="9"/>
        <v>0</v>
      </c>
      <c r="Q151" s="202">
        <v>0</v>
      </c>
      <c r="R151" s="202">
        <f t="shared" si="10"/>
        <v>0</v>
      </c>
      <c r="S151" s="202">
        <v>0</v>
      </c>
      <c r="T151" s="203">
        <f t="shared" si="11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4" t="s">
        <v>213</v>
      </c>
      <c r="AT151" s="164" t="s">
        <v>286</v>
      </c>
      <c r="AU151" s="164" t="s">
        <v>80</v>
      </c>
      <c r="AY151" s="17" t="s">
        <v>178</v>
      </c>
      <c r="BE151" s="165">
        <f t="shared" si="12"/>
        <v>0</v>
      </c>
      <c r="BF151" s="165">
        <f t="shared" si="13"/>
        <v>0</v>
      </c>
      <c r="BG151" s="165">
        <f t="shared" si="14"/>
        <v>0</v>
      </c>
      <c r="BH151" s="165">
        <f t="shared" si="15"/>
        <v>0</v>
      </c>
      <c r="BI151" s="165">
        <f t="shared" si="16"/>
        <v>0</v>
      </c>
      <c r="BJ151" s="17" t="s">
        <v>80</v>
      </c>
      <c r="BK151" s="166">
        <f t="shared" si="17"/>
        <v>0</v>
      </c>
      <c r="BL151" s="17" t="s">
        <v>87</v>
      </c>
      <c r="BM151" s="164" t="s">
        <v>1250</v>
      </c>
    </row>
    <row r="152" spans="1:65" s="2" customFormat="1" ht="6.95" customHeight="1">
      <c r="A152" s="29"/>
      <c r="B152" s="44"/>
      <c r="C152" s="45"/>
      <c r="D152" s="45"/>
      <c r="E152" s="45"/>
      <c r="F152" s="45"/>
      <c r="G152" s="45"/>
      <c r="H152" s="45"/>
      <c r="I152" s="45"/>
      <c r="J152" s="45"/>
      <c r="K152" s="45"/>
      <c r="L152" s="30"/>
      <c r="M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</row>
  </sheetData>
  <autoFilter ref="C126:K151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64"/>
  <sheetViews>
    <sheetView showGridLines="0" topLeftCell="A63" workbookViewId="0">
      <selection activeCell="J14" sqref="J14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5"/>
    </row>
    <row r="2" spans="1:46" s="1" customFormat="1" ht="36.950000000000003" customHeight="1">
      <c r="L2" s="236" t="s">
        <v>5</v>
      </c>
      <c r="M2" s="237"/>
      <c r="N2" s="237"/>
      <c r="O2" s="237"/>
      <c r="P2" s="237"/>
      <c r="Q2" s="237"/>
      <c r="R2" s="237"/>
      <c r="S2" s="237"/>
      <c r="T2" s="237"/>
      <c r="U2" s="237"/>
      <c r="V2" s="237"/>
      <c r="AT2" s="17" t="s">
        <v>89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69</v>
      </c>
    </row>
    <row r="4" spans="1:46" s="1" customFormat="1" ht="24.95" customHeight="1">
      <c r="B4" s="20"/>
      <c r="D4" s="214" t="s">
        <v>1741</v>
      </c>
      <c r="L4" s="20"/>
      <c r="M4" s="97" t="s">
        <v>8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6" t="s">
        <v>10</v>
      </c>
      <c r="L6" s="20"/>
    </row>
    <row r="7" spans="1:46" s="1" customFormat="1" ht="16.5" customHeight="1">
      <c r="B7" s="20"/>
      <c r="E7" s="276" t="str">
        <f>'Rekapitulácia stavby'!K6</f>
        <v>OÚ Skalica, klientske centrum – stavebné úpravy</v>
      </c>
      <c r="F7" s="277"/>
      <c r="G7" s="277"/>
      <c r="H7" s="277"/>
      <c r="L7" s="20"/>
    </row>
    <row r="8" spans="1:46" s="1" customFormat="1" ht="12" customHeight="1">
      <c r="B8" s="20"/>
      <c r="D8" s="26" t="s">
        <v>120</v>
      </c>
      <c r="L8" s="20"/>
    </row>
    <row r="9" spans="1:46" s="2" customFormat="1" ht="16.5" customHeight="1">
      <c r="A9" s="29"/>
      <c r="B9" s="30"/>
      <c r="C9" s="29"/>
      <c r="D9" s="29"/>
      <c r="E9" s="276" t="s">
        <v>124</v>
      </c>
      <c r="F9" s="275"/>
      <c r="G9" s="275"/>
      <c r="H9" s="275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6" t="s">
        <v>128</v>
      </c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266" t="s">
        <v>1251</v>
      </c>
      <c r="F11" s="275"/>
      <c r="G11" s="275"/>
      <c r="H11" s="275"/>
      <c r="I11" s="2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6" t="s">
        <v>12</v>
      </c>
      <c r="E13" s="29"/>
      <c r="F13" s="24" t="s">
        <v>1</v>
      </c>
      <c r="G13" s="29"/>
      <c r="H13" s="29"/>
      <c r="I13" s="26" t="s">
        <v>13</v>
      </c>
      <c r="J13" s="24" t="s">
        <v>1</v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6" t="s">
        <v>14</v>
      </c>
      <c r="E14" s="29"/>
      <c r="F14" s="24" t="s">
        <v>15</v>
      </c>
      <c r="G14" s="29"/>
      <c r="H14" s="29"/>
      <c r="I14" s="26" t="s">
        <v>16</v>
      </c>
      <c r="J14" s="52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6" t="s">
        <v>17</v>
      </c>
      <c r="E16" s="29"/>
      <c r="F16" s="29"/>
      <c r="G16" s="29"/>
      <c r="H16" s="29"/>
      <c r="I16" s="26" t="s">
        <v>18</v>
      </c>
      <c r="J16" s="24" t="s">
        <v>1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4" t="s">
        <v>19</v>
      </c>
      <c r="F17" s="29"/>
      <c r="G17" s="29"/>
      <c r="H17" s="29"/>
      <c r="I17" s="26" t="s">
        <v>20</v>
      </c>
      <c r="J17" s="24" t="s">
        <v>1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6" t="s">
        <v>21</v>
      </c>
      <c r="E19" s="29"/>
      <c r="F19" s="29"/>
      <c r="G19" s="29"/>
      <c r="H19" s="29"/>
      <c r="I19" s="26" t="s">
        <v>18</v>
      </c>
      <c r="J19" s="24" t="str">
        <f>'Rekapitulácia stavby'!AN13</f>
        <v/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45" t="str">
        <f>'Rekapitulácia stavby'!E14</f>
        <v xml:space="preserve"> </v>
      </c>
      <c r="F20" s="245"/>
      <c r="G20" s="245"/>
      <c r="H20" s="245"/>
      <c r="I20" s="26" t="s">
        <v>20</v>
      </c>
      <c r="J20" s="24" t="str">
        <f>'Rekapitulácia stavby'!AN14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6" t="s">
        <v>23</v>
      </c>
      <c r="E22" s="29"/>
      <c r="F22" s="29"/>
      <c r="G22" s="29"/>
      <c r="H22" s="29"/>
      <c r="I22" s="26" t="s">
        <v>18</v>
      </c>
      <c r="J22" s="24" t="s">
        <v>1</v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4" t="s">
        <v>24</v>
      </c>
      <c r="F23" s="29"/>
      <c r="G23" s="29"/>
      <c r="H23" s="29"/>
      <c r="I23" s="26" t="s">
        <v>20</v>
      </c>
      <c r="J23" s="24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6" t="s">
        <v>27</v>
      </c>
      <c r="E25" s="29"/>
      <c r="F25" s="29"/>
      <c r="G25" s="29"/>
      <c r="H25" s="29"/>
      <c r="I25" s="26" t="s">
        <v>18</v>
      </c>
      <c r="J25" s="24" t="str">
        <f>IF('Rekapitulácia stavby'!AN19="","",'Rekapitulácia stavby'!AN19)</f>
        <v/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4" t="str">
        <f>IF('Rekapitulácia stavby'!E20="","",'Rekapitulácia stavby'!E20)</f>
        <v xml:space="preserve"> </v>
      </c>
      <c r="F26" s="29"/>
      <c r="G26" s="29"/>
      <c r="H26" s="29"/>
      <c r="I26" s="26" t="s">
        <v>20</v>
      </c>
      <c r="J26" s="24" t="str">
        <f>IF('Rekapitulácia stavby'!AN20="","",'Rekapitulácia stavby'!AN20)</f>
        <v/>
      </c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6" t="s">
        <v>28</v>
      </c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98"/>
      <c r="B29" s="99"/>
      <c r="C29" s="98"/>
      <c r="D29" s="98"/>
      <c r="E29" s="247" t="s">
        <v>1</v>
      </c>
      <c r="F29" s="247"/>
      <c r="G29" s="247"/>
      <c r="H29" s="247"/>
      <c r="I29" s="98"/>
      <c r="J29" s="98"/>
      <c r="K29" s="98"/>
      <c r="L29" s="100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4" t="s">
        <v>139</v>
      </c>
      <c r="E32" s="29"/>
      <c r="F32" s="29"/>
      <c r="G32" s="29"/>
      <c r="H32" s="29"/>
      <c r="I32" s="29"/>
      <c r="J32" s="101"/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140</v>
      </c>
      <c r="E33" s="29"/>
      <c r="F33" s="29"/>
      <c r="G33" s="29"/>
      <c r="H33" s="29"/>
      <c r="I33" s="29"/>
      <c r="J33" s="101"/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25.35" customHeight="1">
      <c r="A34" s="29"/>
      <c r="B34" s="30"/>
      <c r="C34" s="29"/>
      <c r="D34" s="103" t="s">
        <v>29</v>
      </c>
      <c r="E34" s="29"/>
      <c r="F34" s="29"/>
      <c r="G34" s="29"/>
      <c r="H34" s="29"/>
      <c r="I34" s="29"/>
      <c r="J34" s="68"/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6.95" customHeight="1">
      <c r="A35" s="29"/>
      <c r="B35" s="30"/>
      <c r="C35" s="29"/>
      <c r="D35" s="63"/>
      <c r="E35" s="63"/>
      <c r="F35" s="63"/>
      <c r="G35" s="63"/>
      <c r="H35" s="63"/>
      <c r="I35" s="63"/>
      <c r="J35" s="63"/>
      <c r="K35" s="63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9"/>
      <c r="F36" s="33" t="s">
        <v>31</v>
      </c>
      <c r="G36" s="29"/>
      <c r="H36" s="29"/>
      <c r="I36" s="33" t="s">
        <v>30</v>
      </c>
      <c r="J36" s="33" t="s">
        <v>32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customHeight="1">
      <c r="A37" s="29"/>
      <c r="B37" s="30"/>
      <c r="C37" s="29"/>
      <c r="D37" s="104" t="s">
        <v>33</v>
      </c>
      <c r="E37" s="26" t="s">
        <v>34</v>
      </c>
      <c r="F37" s="105"/>
      <c r="G37" s="29"/>
      <c r="H37" s="29"/>
      <c r="I37" s="106"/>
      <c r="J37" s="105"/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6" t="s">
        <v>35</v>
      </c>
      <c r="F38" s="105"/>
      <c r="G38" s="29"/>
      <c r="H38" s="29"/>
      <c r="I38" s="106"/>
      <c r="J38" s="105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6" t="s">
        <v>36</v>
      </c>
      <c r="F39" s="105">
        <f>ROUND((SUM(BG104:BG105) + SUM(BG127:BG163)),  2)</f>
        <v>0</v>
      </c>
      <c r="G39" s="29"/>
      <c r="H39" s="29"/>
      <c r="I39" s="106">
        <v>0.2</v>
      </c>
      <c r="J39" s="105"/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6" t="s">
        <v>37</v>
      </c>
      <c r="F40" s="105">
        <f>ROUND((SUM(BH104:BH105) + SUM(BH127:BH163)),  2)</f>
        <v>0</v>
      </c>
      <c r="G40" s="29"/>
      <c r="H40" s="29"/>
      <c r="I40" s="106">
        <v>0.2</v>
      </c>
      <c r="J40" s="105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>
      <c r="A41" s="29"/>
      <c r="B41" s="30"/>
      <c r="C41" s="29"/>
      <c r="D41" s="29"/>
      <c r="E41" s="26" t="s">
        <v>38</v>
      </c>
      <c r="F41" s="105">
        <f>ROUND((SUM(BI104:BI105) + SUM(BI127:BI163)),  2)</f>
        <v>0</v>
      </c>
      <c r="G41" s="29"/>
      <c r="H41" s="29"/>
      <c r="I41" s="106">
        <v>0</v>
      </c>
      <c r="J41" s="105"/>
      <c r="K41" s="29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6.9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25.35" customHeight="1">
      <c r="A43" s="29"/>
      <c r="B43" s="30"/>
      <c r="C43" s="107"/>
      <c r="D43" s="108" t="s">
        <v>39</v>
      </c>
      <c r="E43" s="57"/>
      <c r="F43" s="57"/>
      <c r="G43" s="109" t="s">
        <v>40</v>
      </c>
      <c r="H43" s="110" t="s">
        <v>41</v>
      </c>
      <c r="I43" s="57"/>
      <c r="J43" s="111"/>
      <c r="K43" s="112"/>
      <c r="L43" s="3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14.45" customHeight="1">
      <c r="A44" s="29"/>
      <c r="B44" s="30"/>
      <c r="C44" s="29"/>
      <c r="D44" s="29"/>
      <c r="E44" s="29"/>
      <c r="F44" s="29"/>
      <c r="G44" s="29"/>
      <c r="H44" s="29"/>
      <c r="I44" s="29"/>
      <c r="J44" s="29"/>
      <c r="K44" s="29"/>
      <c r="L44" s="3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29"/>
      <c r="B61" s="30"/>
      <c r="C61" s="29"/>
      <c r="D61" s="42" t="s">
        <v>44</v>
      </c>
      <c r="E61" s="32"/>
      <c r="F61" s="113" t="s">
        <v>45</v>
      </c>
      <c r="G61" s="42" t="s">
        <v>44</v>
      </c>
      <c r="H61" s="32"/>
      <c r="I61" s="32"/>
      <c r="J61" s="114" t="s">
        <v>45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29"/>
      <c r="B65" s="30"/>
      <c r="C65" s="29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29"/>
      <c r="B76" s="30"/>
      <c r="C76" s="29"/>
      <c r="D76" s="42" t="s">
        <v>44</v>
      </c>
      <c r="E76" s="32"/>
      <c r="F76" s="113" t="s">
        <v>45</v>
      </c>
      <c r="G76" s="42" t="s">
        <v>44</v>
      </c>
      <c r="H76" s="32"/>
      <c r="I76" s="32"/>
      <c r="J76" s="114" t="s">
        <v>45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214" t="s">
        <v>1742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6" t="s">
        <v>10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>
      <c r="A85" s="29"/>
      <c r="B85" s="30"/>
      <c r="C85" s="29"/>
      <c r="D85" s="29"/>
      <c r="E85" s="276" t="str">
        <f>E7</f>
        <v>OÚ Skalica, klientske centrum – stavebné úpravy</v>
      </c>
      <c r="F85" s="277"/>
      <c r="G85" s="277"/>
      <c r="H85" s="277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20"/>
      <c r="C86" s="26" t="s">
        <v>120</v>
      </c>
      <c r="L86" s="20"/>
    </row>
    <row r="87" spans="1:31" s="2" customFormat="1" ht="16.5" customHeight="1">
      <c r="A87" s="29"/>
      <c r="B87" s="30"/>
      <c r="C87" s="29"/>
      <c r="D87" s="29"/>
      <c r="E87" s="276" t="s">
        <v>124</v>
      </c>
      <c r="F87" s="275"/>
      <c r="G87" s="275"/>
      <c r="H87" s="275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6" t="s">
        <v>128</v>
      </c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266" t="str">
        <f>E11</f>
        <v xml:space="preserve">4 - Elektroinštalácia - Slaboprúdové rozvody EZS </v>
      </c>
      <c r="F89" s="275"/>
      <c r="G89" s="275"/>
      <c r="H89" s="275"/>
      <c r="I89" s="2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6" t="s">
        <v>14</v>
      </c>
      <c r="D91" s="29"/>
      <c r="E91" s="29"/>
      <c r="F91" s="24" t="str">
        <f>F14</f>
        <v>Dom zdravia, Štefánikova 2157/20, Skalica</v>
      </c>
      <c r="G91" s="29"/>
      <c r="H91" s="29"/>
      <c r="I91" s="26" t="s">
        <v>16</v>
      </c>
      <c r="J91" s="52" t="str">
        <f>IF(J14="","",J14)</f>
        <v/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25.7" customHeight="1">
      <c r="A93" s="29"/>
      <c r="B93" s="30"/>
      <c r="C93" s="26" t="s">
        <v>17</v>
      </c>
      <c r="D93" s="29"/>
      <c r="E93" s="29"/>
      <c r="F93" s="24" t="str">
        <f>E17</f>
        <v>Ministerstvo vnútra SR, Pribinova 2157/20, Skalica</v>
      </c>
      <c r="G93" s="29"/>
      <c r="H93" s="29"/>
      <c r="I93" s="26" t="s">
        <v>23</v>
      </c>
      <c r="J93" s="27" t="str">
        <f>E23</f>
        <v xml:space="preserve">Modulor Bratislava, s.r.o.    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6" t="s">
        <v>21</v>
      </c>
      <c r="D94" s="29"/>
      <c r="E94" s="29"/>
      <c r="F94" s="24" t="str">
        <f>IF(E20="","",E20)</f>
        <v xml:space="preserve"> </v>
      </c>
      <c r="G94" s="29"/>
      <c r="H94" s="29"/>
      <c r="I94" s="26"/>
      <c r="J94" s="27" t="str">
        <f>E26</f>
        <v xml:space="preserve"> 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15" t="s">
        <v>141</v>
      </c>
      <c r="D96" s="107"/>
      <c r="E96" s="107"/>
      <c r="F96" s="107"/>
      <c r="G96" s="107"/>
      <c r="H96" s="107"/>
      <c r="I96" s="107"/>
      <c r="J96" s="116" t="s">
        <v>142</v>
      </c>
      <c r="K96" s="107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17" t="s">
        <v>143</v>
      </c>
      <c r="D98" s="29"/>
      <c r="E98" s="29"/>
      <c r="F98" s="29"/>
      <c r="G98" s="29"/>
      <c r="H98" s="29"/>
      <c r="I98" s="29"/>
      <c r="J98" s="68"/>
      <c r="K98" s="29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7" t="s">
        <v>144</v>
      </c>
    </row>
    <row r="99" spans="1:47" s="9" customFormat="1" ht="24.95" customHeight="1">
      <c r="B99" s="118"/>
      <c r="D99" s="119" t="s">
        <v>1252</v>
      </c>
      <c r="E99" s="120"/>
      <c r="F99" s="120"/>
      <c r="G99" s="120"/>
      <c r="H99" s="120"/>
      <c r="I99" s="120"/>
      <c r="J99" s="121"/>
      <c r="L99" s="118"/>
    </row>
    <row r="100" spans="1:47" s="9" customFormat="1" ht="24.95" customHeight="1">
      <c r="B100" s="118"/>
      <c r="D100" s="119" t="s">
        <v>1253</v>
      </c>
      <c r="E100" s="120"/>
      <c r="F100" s="120"/>
      <c r="G100" s="120"/>
      <c r="H100" s="120"/>
      <c r="I100" s="120"/>
      <c r="J100" s="121"/>
      <c r="L100" s="118"/>
    </row>
    <row r="101" spans="1:47" s="9" customFormat="1" ht="24.95" customHeight="1">
      <c r="B101" s="118"/>
      <c r="D101" s="119" t="s">
        <v>1254</v>
      </c>
      <c r="E101" s="120"/>
      <c r="F101" s="120"/>
      <c r="G101" s="120"/>
      <c r="H101" s="120"/>
      <c r="I101" s="120"/>
      <c r="J101" s="121"/>
      <c r="L101" s="118"/>
    </row>
    <row r="102" spans="1:47" s="2" customFormat="1" ht="21.75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47" s="2" customFormat="1" ht="6.95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47" s="2" customFormat="1" ht="29.25" customHeight="1">
      <c r="A104" s="29"/>
      <c r="B104" s="30"/>
      <c r="C104" s="117" t="s">
        <v>163</v>
      </c>
      <c r="D104" s="29"/>
      <c r="E104" s="29"/>
      <c r="F104" s="29"/>
      <c r="G104" s="29"/>
      <c r="H104" s="29"/>
      <c r="I104" s="29"/>
      <c r="J104" s="126"/>
      <c r="K104" s="29"/>
      <c r="L104" s="39"/>
      <c r="N104" s="127" t="s">
        <v>33</v>
      </c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47" s="2" customFormat="1" ht="18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47" s="2" customFormat="1" ht="29.25" customHeight="1">
      <c r="A106" s="29"/>
      <c r="B106" s="30"/>
      <c r="C106" s="128" t="s">
        <v>164</v>
      </c>
      <c r="D106" s="107"/>
      <c r="E106" s="107"/>
      <c r="F106" s="107"/>
      <c r="G106" s="107"/>
      <c r="H106" s="107"/>
      <c r="I106" s="107"/>
      <c r="J106" s="129"/>
      <c r="K106" s="107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47" s="2" customFormat="1" ht="6.95" customHeight="1">
      <c r="A107" s="29"/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11" spans="1:47" s="2" customFormat="1" ht="6.95" customHeight="1">
      <c r="A111" s="29"/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47" s="2" customFormat="1" ht="24.95" customHeight="1">
      <c r="A112" s="29"/>
      <c r="B112" s="30"/>
      <c r="C112" s="214" t="s">
        <v>1743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12" customHeight="1">
      <c r="A114" s="29"/>
      <c r="B114" s="30"/>
      <c r="C114" s="26" t="s">
        <v>10</v>
      </c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6.5" customHeight="1">
      <c r="A115" s="29"/>
      <c r="B115" s="30"/>
      <c r="C115" s="29"/>
      <c r="D115" s="29"/>
      <c r="E115" s="276" t="str">
        <f>E7</f>
        <v>OÚ Skalica, klientske centrum – stavebné úpravy</v>
      </c>
      <c r="F115" s="277"/>
      <c r="G115" s="277"/>
      <c r="H115" s="277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1" customFormat="1" ht="12" customHeight="1">
      <c r="B116" s="20"/>
      <c r="C116" s="26" t="s">
        <v>120</v>
      </c>
      <c r="L116" s="20"/>
    </row>
    <row r="117" spans="1:63" s="2" customFormat="1" ht="16.5" customHeight="1">
      <c r="A117" s="29"/>
      <c r="B117" s="30"/>
      <c r="C117" s="29"/>
      <c r="D117" s="29"/>
      <c r="E117" s="276" t="s">
        <v>124</v>
      </c>
      <c r="F117" s="275"/>
      <c r="G117" s="275"/>
      <c r="H117" s="275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2" customHeight="1">
      <c r="A118" s="29"/>
      <c r="B118" s="30"/>
      <c r="C118" s="26" t="s">
        <v>128</v>
      </c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6.5" customHeight="1">
      <c r="A119" s="29"/>
      <c r="B119" s="30"/>
      <c r="C119" s="29"/>
      <c r="D119" s="29"/>
      <c r="E119" s="266" t="str">
        <f>E11</f>
        <v xml:space="preserve">4 - Elektroinštalácia - Slaboprúdové rozvody EZS </v>
      </c>
      <c r="F119" s="275"/>
      <c r="G119" s="275"/>
      <c r="H119" s="275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12" customHeight="1">
      <c r="A121" s="29"/>
      <c r="B121" s="30"/>
      <c r="C121" s="26" t="s">
        <v>14</v>
      </c>
      <c r="D121" s="29"/>
      <c r="E121" s="29"/>
      <c r="F121" s="24" t="str">
        <f>F14</f>
        <v>Dom zdravia, Štefánikova 2157/20, Skalica</v>
      </c>
      <c r="G121" s="29"/>
      <c r="H121" s="29"/>
      <c r="I121" s="26" t="s">
        <v>16</v>
      </c>
      <c r="J121" s="52" t="str">
        <f>IF(J14="","",J14)</f>
        <v/>
      </c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6.9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25.7" customHeight="1">
      <c r="A123" s="29"/>
      <c r="B123" s="30"/>
      <c r="C123" s="26" t="s">
        <v>17</v>
      </c>
      <c r="D123" s="29"/>
      <c r="E123" s="29"/>
      <c r="F123" s="24" t="str">
        <f>E17</f>
        <v>Ministerstvo vnútra SR, Pribinova 2157/20, Skalica</v>
      </c>
      <c r="G123" s="29"/>
      <c r="H123" s="29"/>
      <c r="I123" s="26" t="s">
        <v>23</v>
      </c>
      <c r="J123" s="27" t="str">
        <f>E23</f>
        <v xml:space="preserve">Modulor Bratislava, s.r.o.    </v>
      </c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5.2" customHeight="1">
      <c r="A124" s="29"/>
      <c r="B124" s="30"/>
      <c r="C124" s="26" t="s">
        <v>21</v>
      </c>
      <c r="D124" s="29"/>
      <c r="E124" s="29"/>
      <c r="F124" s="24" t="str">
        <f>IF(E20="","",E20)</f>
        <v xml:space="preserve"> </v>
      </c>
      <c r="G124" s="29"/>
      <c r="H124" s="29"/>
      <c r="I124" s="26"/>
      <c r="J124" s="27" t="str">
        <f>E26</f>
        <v xml:space="preserve"> </v>
      </c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0.3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11" customFormat="1" ht="29.25" customHeight="1">
      <c r="A126" s="130"/>
      <c r="B126" s="131"/>
      <c r="C126" s="132" t="s">
        <v>165</v>
      </c>
      <c r="D126" s="133" t="s">
        <v>54</v>
      </c>
      <c r="E126" s="133" t="s">
        <v>50</v>
      </c>
      <c r="F126" s="133" t="s">
        <v>51</v>
      </c>
      <c r="G126" s="133" t="s">
        <v>166</v>
      </c>
      <c r="H126" s="133" t="s">
        <v>167</v>
      </c>
      <c r="I126" s="133" t="s">
        <v>168</v>
      </c>
      <c r="J126" s="134" t="s">
        <v>142</v>
      </c>
      <c r="K126" s="135" t="s">
        <v>169</v>
      </c>
      <c r="L126" s="136"/>
      <c r="M126" s="59" t="s">
        <v>1</v>
      </c>
      <c r="N126" s="60" t="s">
        <v>33</v>
      </c>
      <c r="O126" s="60" t="s">
        <v>170</v>
      </c>
      <c r="P126" s="60" t="s">
        <v>171</v>
      </c>
      <c r="Q126" s="60" t="s">
        <v>172</v>
      </c>
      <c r="R126" s="60" t="s">
        <v>173</v>
      </c>
      <c r="S126" s="60" t="s">
        <v>174</v>
      </c>
      <c r="T126" s="61" t="s">
        <v>175</v>
      </c>
      <c r="U126" s="130"/>
      <c r="V126" s="130"/>
      <c r="W126" s="130"/>
      <c r="X126" s="130"/>
      <c r="Y126" s="130"/>
      <c r="Z126" s="130"/>
      <c r="AA126" s="130"/>
      <c r="AB126" s="130"/>
      <c r="AC126" s="130"/>
      <c r="AD126" s="130"/>
      <c r="AE126" s="130"/>
    </row>
    <row r="127" spans="1:63" s="2" customFormat="1" ht="22.9" customHeight="1">
      <c r="A127" s="29"/>
      <c r="B127" s="30"/>
      <c r="C127" s="66" t="s">
        <v>139</v>
      </c>
      <c r="D127" s="29"/>
      <c r="E127" s="29"/>
      <c r="F127" s="29"/>
      <c r="G127" s="29"/>
      <c r="H127" s="29"/>
      <c r="I127" s="29"/>
      <c r="J127" s="137"/>
      <c r="K127" s="29"/>
      <c r="L127" s="30"/>
      <c r="M127" s="62"/>
      <c r="N127" s="53"/>
      <c r="O127" s="63"/>
      <c r="P127" s="138">
        <f>P128+P145+P162</f>
        <v>0</v>
      </c>
      <c r="Q127" s="63"/>
      <c r="R127" s="138">
        <f>R128+R145+R162</f>
        <v>0</v>
      </c>
      <c r="S127" s="63"/>
      <c r="T127" s="139">
        <f>T128+T145+T162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T127" s="17" t="s">
        <v>68</v>
      </c>
      <c r="AU127" s="17" t="s">
        <v>144</v>
      </c>
      <c r="BK127" s="140">
        <f>BK128+BK145+BK162</f>
        <v>0</v>
      </c>
    </row>
    <row r="128" spans="1:63" s="12" customFormat="1" ht="25.9" customHeight="1">
      <c r="B128" s="141"/>
      <c r="D128" s="142" t="s">
        <v>68</v>
      </c>
      <c r="E128" s="143" t="s">
        <v>1215</v>
      </c>
      <c r="F128" s="143" t="s">
        <v>1255</v>
      </c>
      <c r="J128" s="144"/>
      <c r="L128" s="141"/>
      <c r="M128" s="145"/>
      <c r="N128" s="146"/>
      <c r="O128" s="146"/>
      <c r="P128" s="147">
        <f>SUM(P129:P144)</f>
        <v>0</v>
      </c>
      <c r="Q128" s="146"/>
      <c r="R128" s="147">
        <f>SUM(R129:R144)</f>
        <v>0</v>
      </c>
      <c r="S128" s="146"/>
      <c r="T128" s="148">
        <f>SUM(T129:T144)</f>
        <v>0</v>
      </c>
      <c r="AR128" s="142" t="s">
        <v>73</v>
      </c>
      <c r="AT128" s="149" t="s">
        <v>68</v>
      </c>
      <c r="AU128" s="149" t="s">
        <v>69</v>
      </c>
      <c r="AY128" s="142" t="s">
        <v>178</v>
      </c>
      <c r="BK128" s="150">
        <f>SUM(BK129:BK144)</f>
        <v>0</v>
      </c>
    </row>
    <row r="129" spans="1:65" s="2" customFormat="1" ht="25.5" customHeight="1">
      <c r="A129" s="29"/>
      <c r="B129" s="153"/>
      <c r="C129" s="188" t="s">
        <v>73</v>
      </c>
      <c r="D129" s="188" t="s">
        <v>286</v>
      </c>
      <c r="E129" s="189" t="s">
        <v>1218</v>
      </c>
      <c r="F129" s="225" t="s">
        <v>1777</v>
      </c>
      <c r="G129" s="191" t="s">
        <v>216</v>
      </c>
      <c r="H129" s="192">
        <v>140</v>
      </c>
      <c r="I129" s="192"/>
      <c r="J129" s="192"/>
      <c r="K129" s="193"/>
      <c r="L129" s="194"/>
      <c r="M129" s="195" t="s">
        <v>1</v>
      </c>
      <c r="N129" s="196" t="s">
        <v>35</v>
      </c>
      <c r="O129" s="162">
        <v>0</v>
      </c>
      <c r="P129" s="162">
        <f t="shared" ref="P129:P144" si="0">O129*H129</f>
        <v>0</v>
      </c>
      <c r="Q129" s="162">
        <v>0</v>
      </c>
      <c r="R129" s="162">
        <f t="shared" ref="R129:R144" si="1">Q129*H129</f>
        <v>0</v>
      </c>
      <c r="S129" s="162">
        <v>0</v>
      </c>
      <c r="T129" s="163">
        <f t="shared" ref="T129:T144" si="2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64" t="s">
        <v>213</v>
      </c>
      <c r="AT129" s="164" t="s">
        <v>286</v>
      </c>
      <c r="AU129" s="164" t="s">
        <v>73</v>
      </c>
      <c r="AY129" s="17" t="s">
        <v>178</v>
      </c>
      <c r="BE129" s="165">
        <f t="shared" ref="BE129:BE144" si="3">IF(N129="základná",J129,0)</f>
        <v>0</v>
      </c>
      <c r="BF129" s="165">
        <f t="shared" ref="BF129:BF144" si="4">IF(N129="znížená",J129,0)</f>
        <v>0</v>
      </c>
      <c r="BG129" s="165">
        <f t="shared" ref="BG129:BG144" si="5">IF(N129="zákl. prenesená",J129,0)</f>
        <v>0</v>
      </c>
      <c r="BH129" s="165">
        <f t="shared" ref="BH129:BH144" si="6">IF(N129="zníž. prenesená",J129,0)</f>
        <v>0</v>
      </c>
      <c r="BI129" s="165">
        <f t="shared" ref="BI129:BI144" si="7">IF(N129="nulová",J129,0)</f>
        <v>0</v>
      </c>
      <c r="BJ129" s="17" t="s">
        <v>80</v>
      </c>
      <c r="BK129" s="166">
        <f t="shared" ref="BK129:BK144" si="8">ROUND(I129*H129,3)</f>
        <v>0</v>
      </c>
      <c r="BL129" s="17" t="s">
        <v>87</v>
      </c>
      <c r="BM129" s="164" t="s">
        <v>1256</v>
      </c>
    </row>
    <row r="130" spans="1:65" s="2" customFormat="1" ht="16.5" customHeight="1">
      <c r="A130" s="29"/>
      <c r="B130" s="153"/>
      <c r="C130" s="188" t="s">
        <v>80</v>
      </c>
      <c r="D130" s="188" t="s">
        <v>286</v>
      </c>
      <c r="E130" s="189" t="s">
        <v>961</v>
      </c>
      <c r="F130" s="225" t="s">
        <v>1778</v>
      </c>
      <c r="G130" s="191" t="s">
        <v>216</v>
      </c>
      <c r="H130" s="192">
        <v>140</v>
      </c>
      <c r="I130" s="192"/>
      <c r="J130" s="192"/>
      <c r="K130" s="193"/>
      <c r="L130" s="194"/>
      <c r="M130" s="195" t="s">
        <v>1</v>
      </c>
      <c r="N130" s="196" t="s">
        <v>35</v>
      </c>
      <c r="O130" s="162">
        <v>0</v>
      </c>
      <c r="P130" s="162">
        <f t="shared" si="0"/>
        <v>0</v>
      </c>
      <c r="Q130" s="162">
        <v>0</v>
      </c>
      <c r="R130" s="162">
        <f t="shared" si="1"/>
        <v>0</v>
      </c>
      <c r="S130" s="162">
        <v>0</v>
      </c>
      <c r="T130" s="163">
        <f t="shared" si="2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64" t="s">
        <v>213</v>
      </c>
      <c r="AT130" s="164" t="s">
        <v>286</v>
      </c>
      <c r="AU130" s="164" t="s">
        <v>73</v>
      </c>
      <c r="AY130" s="17" t="s">
        <v>178</v>
      </c>
      <c r="BE130" s="165">
        <f t="shared" si="3"/>
        <v>0</v>
      </c>
      <c r="BF130" s="165">
        <f t="shared" si="4"/>
        <v>0</v>
      </c>
      <c r="BG130" s="165">
        <f t="shared" si="5"/>
        <v>0</v>
      </c>
      <c r="BH130" s="165">
        <f t="shared" si="6"/>
        <v>0</v>
      </c>
      <c r="BI130" s="165">
        <f t="shared" si="7"/>
        <v>0</v>
      </c>
      <c r="BJ130" s="17" t="s">
        <v>80</v>
      </c>
      <c r="BK130" s="166">
        <f t="shared" si="8"/>
        <v>0</v>
      </c>
      <c r="BL130" s="17" t="s">
        <v>87</v>
      </c>
      <c r="BM130" s="164" t="s">
        <v>1257</v>
      </c>
    </row>
    <row r="131" spans="1:65" s="2" customFormat="1" ht="16.5" customHeight="1">
      <c r="A131" s="29"/>
      <c r="B131" s="153"/>
      <c r="C131" s="188" t="s">
        <v>84</v>
      </c>
      <c r="D131" s="188" t="s">
        <v>286</v>
      </c>
      <c r="E131" s="189" t="s">
        <v>1258</v>
      </c>
      <c r="F131" s="225" t="s">
        <v>966</v>
      </c>
      <c r="G131" s="191" t="s">
        <v>192</v>
      </c>
      <c r="H131" s="192">
        <v>20</v>
      </c>
      <c r="I131" s="192"/>
      <c r="J131" s="192"/>
      <c r="K131" s="193"/>
      <c r="L131" s="194"/>
      <c r="M131" s="195" t="s">
        <v>1</v>
      </c>
      <c r="N131" s="196" t="s">
        <v>35</v>
      </c>
      <c r="O131" s="162">
        <v>0</v>
      </c>
      <c r="P131" s="162">
        <f t="shared" si="0"/>
        <v>0</v>
      </c>
      <c r="Q131" s="162">
        <v>0</v>
      </c>
      <c r="R131" s="162">
        <f t="shared" si="1"/>
        <v>0</v>
      </c>
      <c r="S131" s="162">
        <v>0</v>
      </c>
      <c r="T131" s="163">
        <f t="shared" si="2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64" t="s">
        <v>213</v>
      </c>
      <c r="AT131" s="164" t="s">
        <v>286</v>
      </c>
      <c r="AU131" s="164" t="s">
        <v>73</v>
      </c>
      <c r="AY131" s="17" t="s">
        <v>178</v>
      </c>
      <c r="BE131" s="165">
        <f t="shared" si="3"/>
        <v>0</v>
      </c>
      <c r="BF131" s="165">
        <f t="shared" si="4"/>
        <v>0</v>
      </c>
      <c r="BG131" s="165">
        <f t="shared" si="5"/>
        <v>0</v>
      </c>
      <c r="BH131" s="165">
        <f t="shared" si="6"/>
        <v>0</v>
      </c>
      <c r="BI131" s="165">
        <f t="shared" si="7"/>
        <v>0</v>
      </c>
      <c r="BJ131" s="17" t="s">
        <v>80</v>
      </c>
      <c r="BK131" s="166">
        <f t="shared" si="8"/>
        <v>0</v>
      </c>
      <c r="BL131" s="17" t="s">
        <v>87</v>
      </c>
      <c r="BM131" s="164" t="s">
        <v>1259</v>
      </c>
    </row>
    <row r="132" spans="1:65" s="2" customFormat="1" ht="16.5" customHeight="1">
      <c r="A132" s="29"/>
      <c r="B132" s="153"/>
      <c r="C132" s="188" t="s">
        <v>87</v>
      </c>
      <c r="D132" s="188" t="s">
        <v>286</v>
      </c>
      <c r="E132" s="189" t="s">
        <v>968</v>
      </c>
      <c r="F132" s="225" t="s">
        <v>1779</v>
      </c>
      <c r="G132" s="191" t="s">
        <v>192</v>
      </c>
      <c r="H132" s="192">
        <v>140</v>
      </c>
      <c r="I132" s="192"/>
      <c r="J132" s="192"/>
      <c r="K132" s="193"/>
      <c r="L132" s="194"/>
      <c r="M132" s="195" t="s">
        <v>1</v>
      </c>
      <c r="N132" s="196" t="s">
        <v>35</v>
      </c>
      <c r="O132" s="162">
        <v>0</v>
      </c>
      <c r="P132" s="162">
        <f t="shared" si="0"/>
        <v>0</v>
      </c>
      <c r="Q132" s="162">
        <v>0</v>
      </c>
      <c r="R132" s="162">
        <f t="shared" si="1"/>
        <v>0</v>
      </c>
      <c r="S132" s="162">
        <v>0</v>
      </c>
      <c r="T132" s="163">
        <f t="shared" si="2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64" t="s">
        <v>213</v>
      </c>
      <c r="AT132" s="164" t="s">
        <v>286</v>
      </c>
      <c r="AU132" s="164" t="s">
        <v>73</v>
      </c>
      <c r="AY132" s="17" t="s">
        <v>178</v>
      </c>
      <c r="BE132" s="165">
        <f t="shared" si="3"/>
        <v>0</v>
      </c>
      <c r="BF132" s="165">
        <f t="shared" si="4"/>
        <v>0</v>
      </c>
      <c r="BG132" s="165">
        <f t="shared" si="5"/>
        <v>0</v>
      </c>
      <c r="BH132" s="165">
        <f t="shared" si="6"/>
        <v>0</v>
      </c>
      <c r="BI132" s="165">
        <f t="shared" si="7"/>
        <v>0</v>
      </c>
      <c r="BJ132" s="17" t="s">
        <v>80</v>
      </c>
      <c r="BK132" s="166">
        <f t="shared" si="8"/>
        <v>0</v>
      </c>
      <c r="BL132" s="17" t="s">
        <v>87</v>
      </c>
      <c r="BM132" s="164" t="s">
        <v>1260</v>
      </c>
    </row>
    <row r="133" spans="1:65" s="2" customFormat="1" ht="16.5" customHeight="1">
      <c r="A133" s="29"/>
      <c r="B133" s="153"/>
      <c r="C133" s="188" t="s">
        <v>90</v>
      </c>
      <c r="D133" s="188" t="s">
        <v>286</v>
      </c>
      <c r="E133" s="189" t="s">
        <v>970</v>
      </c>
      <c r="F133" s="225" t="s">
        <v>971</v>
      </c>
      <c r="G133" s="191" t="s">
        <v>192</v>
      </c>
      <c r="H133" s="192">
        <v>200</v>
      </c>
      <c r="I133" s="192"/>
      <c r="J133" s="192"/>
      <c r="K133" s="193"/>
      <c r="L133" s="194"/>
      <c r="M133" s="195" t="s">
        <v>1</v>
      </c>
      <c r="N133" s="196" t="s">
        <v>35</v>
      </c>
      <c r="O133" s="162">
        <v>0</v>
      </c>
      <c r="P133" s="162">
        <f t="shared" si="0"/>
        <v>0</v>
      </c>
      <c r="Q133" s="162">
        <v>0</v>
      </c>
      <c r="R133" s="162">
        <f t="shared" si="1"/>
        <v>0</v>
      </c>
      <c r="S133" s="162">
        <v>0</v>
      </c>
      <c r="T133" s="163">
        <f t="shared" si="2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4" t="s">
        <v>213</v>
      </c>
      <c r="AT133" s="164" t="s">
        <v>286</v>
      </c>
      <c r="AU133" s="164" t="s">
        <v>73</v>
      </c>
      <c r="AY133" s="17" t="s">
        <v>178</v>
      </c>
      <c r="BE133" s="165">
        <f t="shared" si="3"/>
        <v>0</v>
      </c>
      <c r="BF133" s="165">
        <f t="shared" si="4"/>
        <v>0</v>
      </c>
      <c r="BG133" s="165">
        <f t="shared" si="5"/>
        <v>0</v>
      </c>
      <c r="BH133" s="165">
        <f t="shared" si="6"/>
        <v>0</v>
      </c>
      <c r="BI133" s="165">
        <f t="shared" si="7"/>
        <v>0</v>
      </c>
      <c r="BJ133" s="17" t="s">
        <v>80</v>
      </c>
      <c r="BK133" s="166">
        <f t="shared" si="8"/>
        <v>0</v>
      </c>
      <c r="BL133" s="17" t="s">
        <v>87</v>
      </c>
      <c r="BM133" s="164" t="s">
        <v>1261</v>
      </c>
    </row>
    <row r="134" spans="1:65" s="2" customFormat="1" ht="16.5" customHeight="1">
      <c r="A134" s="29"/>
      <c r="B134" s="153"/>
      <c r="C134" s="188" t="s">
        <v>99</v>
      </c>
      <c r="D134" s="188" t="s">
        <v>286</v>
      </c>
      <c r="E134" s="189" t="s">
        <v>973</v>
      </c>
      <c r="F134" s="225" t="s">
        <v>974</v>
      </c>
      <c r="G134" s="191" t="s">
        <v>192</v>
      </c>
      <c r="H134" s="192">
        <v>50</v>
      </c>
      <c r="I134" s="192"/>
      <c r="J134" s="192"/>
      <c r="K134" s="193"/>
      <c r="L134" s="194"/>
      <c r="M134" s="195" t="s">
        <v>1</v>
      </c>
      <c r="N134" s="196" t="s">
        <v>35</v>
      </c>
      <c r="O134" s="162">
        <v>0</v>
      </c>
      <c r="P134" s="162">
        <f t="shared" si="0"/>
        <v>0</v>
      </c>
      <c r="Q134" s="162">
        <v>0</v>
      </c>
      <c r="R134" s="162">
        <f t="shared" si="1"/>
        <v>0</v>
      </c>
      <c r="S134" s="162">
        <v>0</v>
      </c>
      <c r="T134" s="163">
        <f t="shared" si="2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4" t="s">
        <v>213</v>
      </c>
      <c r="AT134" s="164" t="s">
        <v>286</v>
      </c>
      <c r="AU134" s="164" t="s">
        <v>73</v>
      </c>
      <c r="AY134" s="17" t="s">
        <v>178</v>
      </c>
      <c r="BE134" s="165">
        <f t="shared" si="3"/>
        <v>0</v>
      </c>
      <c r="BF134" s="165">
        <f t="shared" si="4"/>
        <v>0</v>
      </c>
      <c r="BG134" s="165">
        <f t="shared" si="5"/>
        <v>0</v>
      </c>
      <c r="BH134" s="165">
        <f t="shared" si="6"/>
        <v>0</v>
      </c>
      <c r="BI134" s="165">
        <f t="shared" si="7"/>
        <v>0</v>
      </c>
      <c r="BJ134" s="17" t="s">
        <v>80</v>
      </c>
      <c r="BK134" s="166">
        <f t="shared" si="8"/>
        <v>0</v>
      </c>
      <c r="BL134" s="17" t="s">
        <v>87</v>
      </c>
      <c r="BM134" s="164" t="s">
        <v>1262</v>
      </c>
    </row>
    <row r="135" spans="1:65" s="2" customFormat="1" ht="16.5" customHeight="1">
      <c r="A135" s="29"/>
      <c r="B135" s="153"/>
      <c r="C135" s="188" t="s">
        <v>209</v>
      </c>
      <c r="D135" s="188" t="s">
        <v>286</v>
      </c>
      <c r="E135" s="189" t="s">
        <v>1263</v>
      </c>
      <c r="F135" s="225" t="s">
        <v>1264</v>
      </c>
      <c r="G135" s="191" t="s">
        <v>216</v>
      </c>
      <c r="H135" s="192">
        <v>42</v>
      </c>
      <c r="I135" s="192"/>
      <c r="J135" s="192"/>
      <c r="K135" s="193"/>
      <c r="L135" s="194"/>
      <c r="M135" s="195" t="s">
        <v>1</v>
      </c>
      <c r="N135" s="196" t="s">
        <v>35</v>
      </c>
      <c r="O135" s="162">
        <v>0</v>
      </c>
      <c r="P135" s="162">
        <f t="shared" si="0"/>
        <v>0</v>
      </c>
      <c r="Q135" s="162">
        <v>0</v>
      </c>
      <c r="R135" s="162">
        <f t="shared" si="1"/>
        <v>0</v>
      </c>
      <c r="S135" s="162">
        <v>0</v>
      </c>
      <c r="T135" s="163">
        <f t="shared" si="2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4" t="s">
        <v>213</v>
      </c>
      <c r="AT135" s="164" t="s">
        <v>286</v>
      </c>
      <c r="AU135" s="164" t="s">
        <v>73</v>
      </c>
      <c r="AY135" s="17" t="s">
        <v>178</v>
      </c>
      <c r="BE135" s="165">
        <f t="shared" si="3"/>
        <v>0</v>
      </c>
      <c r="BF135" s="165">
        <f t="shared" si="4"/>
        <v>0</v>
      </c>
      <c r="BG135" s="165">
        <f t="shared" si="5"/>
        <v>0</v>
      </c>
      <c r="BH135" s="165">
        <f t="shared" si="6"/>
        <v>0</v>
      </c>
      <c r="BI135" s="165">
        <f t="shared" si="7"/>
        <v>0</v>
      </c>
      <c r="BJ135" s="17" t="s">
        <v>80</v>
      </c>
      <c r="BK135" s="166">
        <f t="shared" si="8"/>
        <v>0</v>
      </c>
      <c r="BL135" s="17" t="s">
        <v>87</v>
      </c>
      <c r="BM135" s="164" t="s">
        <v>1265</v>
      </c>
    </row>
    <row r="136" spans="1:65" s="2" customFormat="1" ht="16.5" customHeight="1">
      <c r="A136" s="29"/>
      <c r="B136" s="153"/>
      <c r="C136" s="188" t="s">
        <v>213</v>
      </c>
      <c r="D136" s="188" t="s">
        <v>286</v>
      </c>
      <c r="E136" s="189" t="s">
        <v>1266</v>
      </c>
      <c r="F136" s="225" t="s">
        <v>1780</v>
      </c>
      <c r="G136" s="191" t="s">
        <v>192</v>
      </c>
      <c r="H136" s="192">
        <v>9</v>
      </c>
      <c r="I136" s="192"/>
      <c r="J136" s="192"/>
      <c r="K136" s="193"/>
      <c r="L136" s="194"/>
      <c r="M136" s="195" t="s">
        <v>1</v>
      </c>
      <c r="N136" s="196" t="s">
        <v>35</v>
      </c>
      <c r="O136" s="162">
        <v>0</v>
      </c>
      <c r="P136" s="162">
        <f t="shared" si="0"/>
        <v>0</v>
      </c>
      <c r="Q136" s="162">
        <v>0</v>
      </c>
      <c r="R136" s="162">
        <f t="shared" si="1"/>
        <v>0</v>
      </c>
      <c r="S136" s="162">
        <v>0</v>
      </c>
      <c r="T136" s="163">
        <f t="shared" si="2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4" t="s">
        <v>213</v>
      </c>
      <c r="AT136" s="164" t="s">
        <v>286</v>
      </c>
      <c r="AU136" s="164" t="s">
        <v>73</v>
      </c>
      <c r="AY136" s="17" t="s">
        <v>178</v>
      </c>
      <c r="BE136" s="165">
        <f t="shared" si="3"/>
        <v>0</v>
      </c>
      <c r="BF136" s="165">
        <f t="shared" si="4"/>
        <v>0</v>
      </c>
      <c r="BG136" s="165">
        <f t="shared" si="5"/>
        <v>0</v>
      </c>
      <c r="BH136" s="165">
        <f t="shared" si="6"/>
        <v>0</v>
      </c>
      <c r="BI136" s="165">
        <f t="shared" si="7"/>
        <v>0</v>
      </c>
      <c r="BJ136" s="17" t="s">
        <v>80</v>
      </c>
      <c r="BK136" s="166">
        <f t="shared" si="8"/>
        <v>0</v>
      </c>
      <c r="BL136" s="17" t="s">
        <v>87</v>
      </c>
      <c r="BM136" s="164" t="s">
        <v>1267</v>
      </c>
    </row>
    <row r="137" spans="1:65" s="2" customFormat="1" ht="22.5" customHeight="1">
      <c r="A137" s="29"/>
      <c r="B137" s="153"/>
      <c r="C137" s="154" t="s">
        <v>221</v>
      </c>
      <c r="D137" s="154" t="s">
        <v>180</v>
      </c>
      <c r="E137" s="155" t="s">
        <v>1218</v>
      </c>
      <c r="F137" s="226" t="s">
        <v>1777</v>
      </c>
      <c r="G137" s="157" t="s">
        <v>216</v>
      </c>
      <c r="H137" s="158">
        <v>140</v>
      </c>
      <c r="I137" s="158"/>
      <c r="J137" s="158"/>
      <c r="K137" s="159"/>
      <c r="L137" s="30"/>
      <c r="M137" s="160" t="s">
        <v>1</v>
      </c>
      <c r="N137" s="161" t="s">
        <v>35</v>
      </c>
      <c r="O137" s="162">
        <v>0</v>
      </c>
      <c r="P137" s="162">
        <f t="shared" si="0"/>
        <v>0</v>
      </c>
      <c r="Q137" s="162">
        <v>0</v>
      </c>
      <c r="R137" s="162">
        <f t="shared" si="1"/>
        <v>0</v>
      </c>
      <c r="S137" s="162">
        <v>0</v>
      </c>
      <c r="T137" s="163">
        <f t="shared" si="2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4" t="s">
        <v>87</v>
      </c>
      <c r="AT137" s="164" t="s">
        <v>180</v>
      </c>
      <c r="AU137" s="164" t="s">
        <v>73</v>
      </c>
      <c r="AY137" s="17" t="s">
        <v>178</v>
      </c>
      <c r="BE137" s="165">
        <f t="shared" si="3"/>
        <v>0</v>
      </c>
      <c r="BF137" s="165">
        <f t="shared" si="4"/>
        <v>0</v>
      </c>
      <c r="BG137" s="165">
        <f t="shared" si="5"/>
        <v>0</v>
      </c>
      <c r="BH137" s="165">
        <f t="shared" si="6"/>
        <v>0</v>
      </c>
      <c r="BI137" s="165">
        <f t="shared" si="7"/>
        <v>0</v>
      </c>
      <c r="BJ137" s="17" t="s">
        <v>80</v>
      </c>
      <c r="BK137" s="166">
        <f t="shared" si="8"/>
        <v>0</v>
      </c>
      <c r="BL137" s="17" t="s">
        <v>87</v>
      </c>
      <c r="BM137" s="164" t="s">
        <v>1268</v>
      </c>
    </row>
    <row r="138" spans="1:65" s="2" customFormat="1" ht="16.5" customHeight="1">
      <c r="A138" s="29"/>
      <c r="B138" s="153"/>
      <c r="C138" s="154" t="s">
        <v>226</v>
      </c>
      <c r="D138" s="154" t="s">
        <v>180</v>
      </c>
      <c r="E138" s="155" t="s">
        <v>961</v>
      </c>
      <c r="F138" s="226" t="s">
        <v>1778</v>
      </c>
      <c r="G138" s="157" t="s">
        <v>216</v>
      </c>
      <c r="H138" s="158">
        <v>140</v>
      </c>
      <c r="I138" s="158"/>
      <c r="J138" s="158"/>
      <c r="K138" s="159"/>
      <c r="L138" s="30"/>
      <c r="M138" s="160" t="s">
        <v>1</v>
      </c>
      <c r="N138" s="161" t="s">
        <v>35</v>
      </c>
      <c r="O138" s="162">
        <v>0</v>
      </c>
      <c r="P138" s="162">
        <f t="shared" si="0"/>
        <v>0</v>
      </c>
      <c r="Q138" s="162">
        <v>0</v>
      </c>
      <c r="R138" s="162">
        <f t="shared" si="1"/>
        <v>0</v>
      </c>
      <c r="S138" s="162">
        <v>0</v>
      </c>
      <c r="T138" s="163">
        <f t="shared" si="2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4" t="s">
        <v>87</v>
      </c>
      <c r="AT138" s="164" t="s">
        <v>180</v>
      </c>
      <c r="AU138" s="164" t="s">
        <v>73</v>
      </c>
      <c r="AY138" s="17" t="s">
        <v>178</v>
      </c>
      <c r="BE138" s="165">
        <f t="shared" si="3"/>
        <v>0</v>
      </c>
      <c r="BF138" s="165">
        <f t="shared" si="4"/>
        <v>0</v>
      </c>
      <c r="BG138" s="165">
        <f t="shared" si="5"/>
        <v>0</v>
      </c>
      <c r="BH138" s="165">
        <f t="shared" si="6"/>
        <v>0</v>
      </c>
      <c r="BI138" s="165">
        <f t="shared" si="7"/>
        <v>0</v>
      </c>
      <c r="BJ138" s="17" t="s">
        <v>80</v>
      </c>
      <c r="BK138" s="166">
        <f t="shared" si="8"/>
        <v>0</v>
      </c>
      <c r="BL138" s="17" t="s">
        <v>87</v>
      </c>
      <c r="BM138" s="164" t="s">
        <v>1269</v>
      </c>
    </row>
    <row r="139" spans="1:65" s="2" customFormat="1" ht="16.5" customHeight="1">
      <c r="A139" s="29"/>
      <c r="B139" s="153"/>
      <c r="C139" s="154" t="s">
        <v>231</v>
      </c>
      <c r="D139" s="154" t="s">
        <v>180</v>
      </c>
      <c r="E139" s="155" t="s">
        <v>963</v>
      </c>
      <c r="F139" s="226" t="s">
        <v>966</v>
      </c>
      <c r="G139" s="157" t="s">
        <v>192</v>
      </c>
      <c r="H139" s="158">
        <v>20</v>
      </c>
      <c r="I139" s="158"/>
      <c r="J139" s="158"/>
      <c r="K139" s="159"/>
      <c r="L139" s="30"/>
      <c r="M139" s="160" t="s">
        <v>1</v>
      </c>
      <c r="N139" s="161" t="s">
        <v>35</v>
      </c>
      <c r="O139" s="162">
        <v>0</v>
      </c>
      <c r="P139" s="162">
        <f t="shared" si="0"/>
        <v>0</v>
      </c>
      <c r="Q139" s="162">
        <v>0</v>
      </c>
      <c r="R139" s="162">
        <f t="shared" si="1"/>
        <v>0</v>
      </c>
      <c r="S139" s="162">
        <v>0</v>
      </c>
      <c r="T139" s="163">
        <f t="shared" si="2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4" t="s">
        <v>87</v>
      </c>
      <c r="AT139" s="164" t="s">
        <v>180</v>
      </c>
      <c r="AU139" s="164" t="s">
        <v>73</v>
      </c>
      <c r="AY139" s="17" t="s">
        <v>178</v>
      </c>
      <c r="BE139" s="165">
        <f t="shared" si="3"/>
        <v>0</v>
      </c>
      <c r="BF139" s="165">
        <f t="shared" si="4"/>
        <v>0</v>
      </c>
      <c r="BG139" s="165">
        <f t="shared" si="5"/>
        <v>0</v>
      </c>
      <c r="BH139" s="165">
        <f t="shared" si="6"/>
        <v>0</v>
      </c>
      <c r="BI139" s="165">
        <f t="shared" si="7"/>
        <v>0</v>
      </c>
      <c r="BJ139" s="17" t="s">
        <v>80</v>
      </c>
      <c r="BK139" s="166">
        <f t="shared" si="8"/>
        <v>0</v>
      </c>
      <c r="BL139" s="17" t="s">
        <v>87</v>
      </c>
      <c r="BM139" s="164" t="s">
        <v>1270</v>
      </c>
    </row>
    <row r="140" spans="1:65" s="2" customFormat="1" ht="16.5" customHeight="1">
      <c r="A140" s="29"/>
      <c r="B140" s="153"/>
      <c r="C140" s="154" t="s">
        <v>236</v>
      </c>
      <c r="D140" s="154" t="s">
        <v>180</v>
      </c>
      <c r="E140" s="155" t="s">
        <v>968</v>
      </c>
      <c r="F140" s="226" t="s">
        <v>1779</v>
      </c>
      <c r="G140" s="157" t="s">
        <v>192</v>
      </c>
      <c r="H140" s="158">
        <v>140</v>
      </c>
      <c r="I140" s="158"/>
      <c r="J140" s="158"/>
      <c r="K140" s="159"/>
      <c r="L140" s="30"/>
      <c r="M140" s="160" t="s">
        <v>1</v>
      </c>
      <c r="N140" s="161" t="s">
        <v>35</v>
      </c>
      <c r="O140" s="162">
        <v>0</v>
      </c>
      <c r="P140" s="162">
        <f t="shared" si="0"/>
        <v>0</v>
      </c>
      <c r="Q140" s="162">
        <v>0</v>
      </c>
      <c r="R140" s="162">
        <f t="shared" si="1"/>
        <v>0</v>
      </c>
      <c r="S140" s="162">
        <v>0</v>
      </c>
      <c r="T140" s="163">
        <f t="shared" si="2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4" t="s">
        <v>87</v>
      </c>
      <c r="AT140" s="164" t="s">
        <v>180</v>
      </c>
      <c r="AU140" s="164" t="s">
        <v>73</v>
      </c>
      <c r="AY140" s="17" t="s">
        <v>178</v>
      </c>
      <c r="BE140" s="165">
        <f t="shared" si="3"/>
        <v>0</v>
      </c>
      <c r="BF140" s="165">
        <f t="shared" si="4"/>
        <v>0</v>
      </c>
      <c r="BG140" s="165">
        <f t="shared" si="5"/>
        <v>0</v>
      </c>
      <c r="BH140" s="165">
        <f t="shared" si="6"/>
        <v>0</v>
      </c>
      <c r="BI140" s="165">
        <f t="shared" si="7"/>
        <v>0</v>
      </c>
      <c r="BJ140" s="17" t="s">
        <v>80</v>
      </c>
      <c r="BK140" s="166">
        <f t="shared" si="8"/>
        <v>0</v>
      </c>
      <c r="BL140" s="17" t="s">
        <v>87</v>
      </c>
      <c r="BM140" s="164" t="s">
        <v>1271</v>
      </c>
    </row>
    <row r="141" spans="1:65" s="2" customFormat="1" ht="16.5" customHeight="1">
      <c r="A141" s="29"/>
      <c r="B141" s="153"/>
      <c r="C141" s="154" t="s">
        <v>240</v>
      </c>
      <c r="D141" s="154" t="s">
        <v>180</v>
      </c>
      <c r="E141" s="155" t="s">
        <v>970</v>
      </c>
      <c r="F141" s="226" t="s">
        <v>971</v>
      </c>
      <c r="G141" s="157" t="s">
        <v>192</v>
      </c>
      <c r="H141" s="158">
        <v>200</v>
      </c>
      <c r="I141" s="158"/>
      <c r="J141" s="158"/>
      <c r="K141" s="159"/>
      <c r="L141" s="30"/>
      <c r="M141" s="160" t="s">
        <v>1</v>
      </c>
      <c r="N141" s="161" t="s">
        <v>35</v>
      </c>
      <c r="O141" s="162">
        <v>0</v>
      </c>
      <c r="P141" s="162">
        <f t="shared" si="0"/>
        <v>0</v>
      </c>
      <c r="Q141" s="162">
        <v>0</v>
      </c>
      <c r="R141" s="162">
        <f t="shared" si="1"/>
        <v>0</v>
      </c>
      <c r="S141" s="162">
        <v>0</v>
      </c>
      <c r="T141" s="163">
        <f t="shared" si="2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4" t="s">
        <v>87</v>
      </c>
      <c r="AT141" s="164" t="s">
        <v>180</v>
      </c>
      <c r="AU141" s="164" t="s">
        <v>73</v>
      </c>
      <c r="AY141" s="17" t="s">
        <v>178</v>
      </c>
      <c r="BE141" s="165">
        <f t="shared" si="3"/>
        <v>0</v>
      </c>
      <c r="BF141" s="165">
        <f t="shared" si="4"/>
        <v>0</v>
      </c>
      <c r="BG141" s="165">
        <f t="shared" si="5"/>
        <v>0</v>
      </c>
      <c r="BH141" s="165">
        <f t="shared" si="6"/>
        <v>0</v>
      </c>
      <c r="BI141" s="165">
        <f t="shared" si="7"/>
        <v>0</v>
      </c>
      <c r="BJ141" s="17" t="s">
        <v>80</v>
      </c>
      <c r="BK141" s="166">
        <f t="shared" si="8"/>
        <v>0</v>
      </c>
      <c r="BL141" s="17" t="s">
        <v>87</v>
      </c>
      <c r="BM141" s="164" t="s">
        <v>1272</v>
      </c>
    </row>
    <row r="142" spans="1:65" s="2" customFormat="1" ht="16.5" customHeight="1">
      <c r="A142" s="29"/>
      <c r="B142" s="153"/>
      <c r="C142" s="154" t="s">
        <v>244</v>
      </c>
      <c r="D142" s="154" t="s">
        <v>180</v>
      </c>
      <c r="E142" s="155" t="s">
        <v>973</v>
      </c>
      <c r="F142" s="226" t="s">
        <v>974</v>
      </c>
      <c r="G142" s="157" t="s">
        <v>192</v>
      </c>
      <c r="H142" s="158">
        <v>50</v>
      </c>
      <c r="I142" s="158"/>
      <c r="J142" s="158"/>
      <c r="K142" s="159"/>
      <c r="L142" s="30"/>
      <c r="M142" s="160" t="s">
        <v>1</v>
      </c>
      <c r="N142" s="161" t="s">
        <v>35</v>
      </c>
      <c r="O142" s="162">
        <v>0</v>
      </c>
      <c r="P142" s="162">
        <f t="shared" si="0"/>
        <v>0</v>
      </c>
      <c r="Q142" s="162">
        <v>0</v>
      </c>
      <c r="R142" s="162">
        <f t="shared" si="1"/>
        <v>0</v>
      </c>
      <c r="S142" s="162">
        <v>0</v>
      </c>
      <c r="T142" s="163">
        <f t="shared" si="2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4" t="s">
        <v>87</v>
      </c>
      <c r="AT142" s="164" t="s">
        <v>180</v>
      </c>
      <c r="AU142" s="164" t="s">
        <v>73</v>
      </c>
      <c r="AY142" s="17" t="s">
        <v>178</v>
      </c>
      <c r="BE142" s="165">
        <f t="shared" si="3"/>
        <v>0</v>
      </c>
      <c r="BF142" s="165">
        <f t="shared" si="4"/>
        <v>0</v>
      </c>
      <c r="BG142" s="165">
        <f t="shared" si="5"/>
        <v>0</v>
      </c>
      <c r="BH142" s="165">
        <f t="shared" si="6"/>
        <v>0</v>
      </c>
      <c r="BI142" s="165">
        <f t="shared" si="7"/>
        <v>0</v>
      </c>
      <c r="BJ142" s="17" t="s">
        <v>80</v>
      </c>
      <c r="BK142" s="166">
        <f t="shared" si="8"/>
        <v>0</v>
      </c>
      <c r="BL142" s="17" t="s">
        <v>87</v>
      </c>
      <c r="BM142" s="164" t="s">
        <v>1273</v>
      </c>
    </row>
    <row r="143" spans="1:65" s="2" customFormat="1" ht="21.75" customHeight="1">
      <c r="A143" s="29"/>
      <c r="B143" s="153"/>
      <c r="C143" s="154" t="s">
        <v>251</v>
      </c>
      <c r="D143" s="154" t="s">
        <v>180</v>
      </c>
      <c r="E143" s="155" t="s">
        <v>1274</v>
      </c>
      <c r="F143" s="156" t="s">
        <v>1275</v>
      </c>
      <c r="G143" s="157" t="s">
        <v>216</v>
      </c>
      <c r="H143" s="158">
        <v>42</v>
      </c>
      <c r="I143" s="158"/>
      <c r="J143" s="158"/>
      <c r="K143" s="159"/>
      <c r="L143" s="30"/>
      <c r="M143" s="160" t="s">
        <v>1</v>
      </c>
      <c r="N143" s="161" t="s">
        <v>35</v>
      </c>
      <c r="O143" s="162">
        <v>0</v>
      </c>
      <c r="P143" s="162">
        <f t="shared" si="0"/>
        <v>0</v>
      </c>
      <c r="Q143" s="162">
        <v>0</v>
      </c>
      <c r="R143" s="162">
        <f t="shared" si="1"/>
        <v>0</v>
      </c>
      <c r="S143" s="162">
        <v>0</v>
      </c>
      <c r="T143" s="163">
        <f t="shared" si="2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4" t="s">
        <v>87</v>
      </c>
      <c r="AT143" s="164" t="s">
        <v>180</v>
      </c>
      <c r="AU143" s="164" t="s">
        <v>73</v>
      </c>
      <c r="AY143" s="17" t="s">
        <v>178</v>
      </c>
      <c r="BE143" s="165">
        <f t="shared" si="3"/>
        <v>0</v>
      </c>
      <c r="BF143" s="165">
        <f t="shared" si="4"/>
        <v>0</v>
      </c>
      <c r="BG143" s="165">
        <f t="shared" si="5"/>
        <v>0</v>
      </c>
      <c r="BH143" s="165">
        <f t="shared" si="6"/>
        <v>0</v>
      </c>
      <c r="BI143" s="165">
        <f t="shared" si="7"/>
        <v>0</v>
      </c>
      <c r="BJ143" s="17" t="s">
        <v>80</v>
      </c>
      <c r="BK143" s="166">
        <f t="shared" si="8"/>
        <v>0</v>
      </c>
      <c r="BL143" s="17" t="s">
        <v>87</v>
      </c>
      <c r="BM143" s="164" t="s">
        <v>1276</v>
      </c>
    </row>
    <row r="144" spans="1:65" s="2" customFormat="1" ht="16.5" customHeight="1">
      <c r="A144" s="29"/>
      <c r="B144" s="153"/>
      <c r="C144" s="154" t="s">
        <v>256</v>
      </c>
      <c r="D144" s="154" t="s">
        <v>180</v>
      </c>
      <c r="E144" s="155" t="s">
        <v>1277</v>
      </c>
      <c r="F144" s="156" t="s">
        <v>1278</v>
      </c>
      <c r="G144" s="157" t="s">
        <v>192</v>
      </c>
      <c r="H144" s="158">
        <v>9</v>
      </c>
      <c r="I144" s="158"/>
      <c r="J144" s="158"/>
      <c r="K144" s="159"/>
      <c r="L144" s="30"/>
      <c r="M144" s="160" t="s">
        <v>1</v>
      </c>
      <c r="N144" s="161" t="s">
        <v>35</v>
      </c>
      <c r="O144" s="162">
        <v>0</v>
      </c>
      <c r="P144" s="162">
        <f t="shared" si="0"/>
        <v>0</v>
      </c>
      <c r="Q144" s="162">
        <v>0</v>
      </c>
      <c r="R144" s="162">
        <f t="shared" si="1"/>
        <v>0</v>
      </c>
      <c r="S144" s="162">
        <v>0</v>
      </c>
      <c r="T144" s="163">
        <f t="shared" si="2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4" t="s">
        <v>87</v>
      </c>
      <c r="AT144" s="164" t="s">
        <v>180</v>
      </c>
      <c r="AU144" s="164" t="s">
        <v>73</v>
      </c>
      <c r="AY144" s="17" t="s">
        <v>178</v>
      </c>
      <c r="BE144" s="165">
        <f t="shared" si="3"/>
        <v>0</v>
      </c>
      <c r="BF144" s="165">
        <f t="shared" si="4"/>
        <v>0</v>
      </c>
      <c r="BG144" s="165">
        <f t="shared" si="5"/>
        <v>0</v>
      </c>
      <c r="BH144" s="165">
        <f t="shared" si="6"/>
        <v>0</v>
      </c>
      <c r="BI144" s="165">
        <f t="shared" si="7"/>
        <v>0</v>
      </c>
      <c r="BJ144" s="17" t="s">
        <v>80</v>
      </c>
      <c r="BK144" s="166">
        <f t="shared" si="8"/>
        <v>0</v>
      </c>
      <c r="BL144" s="17" t="s">
        <v>87</v>
      </c>
      <c r="BM144" s="164" t="s">
        <v>1279</v>
      </c>
    </row>
    <row r="145" spans="1:65" s="12" customFormat="1" ht="25.9" customHeight="1">
      <c r="B145" s="141"/>
      <c r="D145" s="142" t="s">
        <v>68</v>
      </c>
      <c r="E145" s="143" t="s">
        <v>827</v>
      </c>
      <c r="F145" s="143" t="s">
        <v>1280</v>
      </c>
      <c r="J145" s="144"/>
      <c r="L145" s="141"/>
      <c r="M145" s="145"/>
      <c r="N145" s="146"/>
      <c r="O145" s="146"/>
      <c r="P145" s="147">
        <f>SUM(P146:P161)</f>
        <v>0</v>
      </c>
      <c r="Q145" s="146"/>
      <c r="R145" s="147">
        <f>SUM(R146:R161)</f>
        <v>0</v>
      </c>
      <c r="S145" s="146"/>
      <c r="T145" s="148">
        <f>SUM(T146:T161)</f>
        <v>0</v>
      </c>
      <c r="AR145" s="142" t="s">
        <v>73</v>
      </c>
      <c r="AT145" s="149" t="s">
        <v>68</v>
      </c>
      <c r="AU145" s="149" t="s">
        <v>69</v>
      </c>
      <c r="AY145" s="142" t="s">
        <v>178</v>
      </c>
      <c r="BK145" s="150">
        <f>SUM(BK146:BK161)</f>
        <v>0</v>
      </c>
    </row>
    <row r="146" spans="1:65" s="2" customFormat="1" ht="24" customHeight="1">
      <c r="A146" s="29"/>
      <c r="B146" s="153"/>
      <c r="C146" s="188" t="s">
        <v>260</v>
      </c>
      <c r="D146" s="188" t="s">
        <v>286</v>
      </c>
      <c r="E146" s="189" t="s">
        <v>1218</v>
      </c>
      <c r="F146" s="225" t="s">
        <v>1777</v>
      </c>
      <c r="G146" s="191" t="s">
        <v>216</v>
      </c>
      <c r="H146" s="192">
        <v>290</v>
      </c>
      <c r="I146" s="192"/>
      <c r="J146" s="192"/>
      <c r="K146" s="193"/>
      <c r="L146" s="194"/>
      <c r="M146" s="195" t="s">
        <v>1</v>
      </c>
      <c r="N146" s="196" t="s">
        <v>35</v>
      </c>
      <c r="O146" s="162">
        <v>0</v>
      </c>
      <c r="P146" s="162">
        <f t="shared" ref="P146:P161" si="9">O146*H146</f>
        <v>0</v>
      </c>
      <c r="Q146" s="162">
        <v>0</v>
      </c>
      <c r="R146" s="162">
        <f t="shared" ref="R146:R161" si="10">Q146*H146</f>
        <v>0</v>
      </c>
      <c r="S146" s="162">
        <v>0</v>
      </c>
      <c r="T146" s="163">
        <f t="shared" ref="T146:T161" si="11"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4" t="s">
        <v>213</v>
      </c>
      <c r="AT146" s="164" t="s">
        <v>286</v>
      </c>
      <c r="AU146" s="164" t="s">
        <v>73</v>
      </c>
      <c r="AY146" s="17" t="s">
        <v>178</v>
      </c>
      <c r="BE146" s="165">
        <f t="shared" ref="BE146:BE161" si="12">IF(N146="základná",J146,0)</f>
        <v>0</v>
      </c>
      <c r="BF146" s="165">
        <f t="shared" ref="BF146:BF161" si="13">IF(N146="znížená",J146,0)</f>
        <v>0</v>
      </c>
      <c r="BG146" s="165">
        <f t="shared" ref="BG146:BG161" si="14">IF(N146="zákl. prenesená",J146,0)</f>
        <v>0</v>
      </c>
      <c r="BH146" s="165">
        <f t="shared" ref="BH146:BH161" si="15">IF(N146="zníž. prenesená",J146,0)</f>
        <v>0</v>
      </c>
      <c r="BI146" s="165">
        <f t="shared" ref="BI146:BI161" si="16">IF(N146="nulová",J146,0)</f>
        <v>0</v>
      </c>
      <c r="BJ146" s="17" t="s">
        <v>80</v>
      </c>
      <c r="BK146" s="166">
        <f t="shared" ref="BK146:BK161" si="17">ROUND(I146*H146,3)</f>
        <v>0</v>
      </c>
      <c r="BL146" s="17" t="s">
        <v>87</v>
      </c>
      <c r="BM146" s="164" t="s">
        <v>1281</v>
      </c>
    </row>
    <row r="147" spans="1:65" s="2" customFormat="1" ht="16.5" customHeight="1">
      <c r="A147" s="29"/>
      <c r="B147" s="153"/>
      <c r="C147" s="188" t="s">
        <v>267</v>
      </c>
      <c r="D147" s="188" t="s">
        <v>286</v>
      </c>
      <c r="E147" s="189" t="s">
        <v>961</v>
      </c>
      <c r="F147" s="225" t="s">
        <v>1781</v>
      </c>
      <c r="G147" s="191" t="s">
        <v>216</v>
      </c>
      <c r="H147" s="192">
        <v>290</v>
      </c>
      <c r="I147" s="192"/>
      <c r="J147" s="192"/>
      <c r="K147" s="193"/>
      <c r="L147" s="194"/>
      <c r="M147" s="195" t="s">
        <v>1</v>
      </c>
      <c r="N147" s="196" t="s">
        <v>35</v>
      </c>
      <c r="O147" s="162">
        <v>0</v>
      </c>
      <c r="P147" s="162">
        <f t="shared" si="9"/>
        <v>0</v>
      </c>
      <c r="Q147" s="162">
        <v>0</v>
      </c>
      <c r="R147" s="162">
        <f t="shared" si="10"/>
        <v>0</v>
      </c>
      <c r="S147" s="162">
        <v>0</v>
      </c>
      <c r="T147" s="163">
        <f t="shared" si="11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4" t="s">
        <v>213</v>
      </c>
      <c r="AT147" s="164" t="s">
        <v>286</v>
      </c>
      <c r="AU147" s="164" t="s">
        <v>73</v>
      </c>
      <c r="AY147" s="17" t="s">
        <v>178</v>
      </c>
      <c r="BE147" s="165">
        <f t="shared" si="12"/>
        <v>0</v>
      </c>
      <c r="BF147" s="165">
        <f t="shared" si="13"/>
        <v>0</v>
      </c>
      <c r="BG147" s="165">
        <f t="shared" si="14"/>
        <v>0</v>
      </c>
      <c r="BH147" s="165">
        <f t="shared" si="15"/>
        <v>0</v>
      </c>
      <c r="BI147" s="165">
        <f t="shared" si="16"/>
        <v>0</v>
      </c>
      <c r="BJ147" s="17" t="s">
        <v>80</v>
      </c>
      <c r="BK147" s="166">
        <f t="shared" si="17"/>
        <v>0</v>
      </c>
      <c r="BL147" s="17" t="s">
        <v>87</v>
      </c>
      <c r="BM147" s="164" t="s">
        <v>1282</v>
      </c>
    </row>
    <row r="148" spans="1:65" s="2" customFormat="1" ht="16.5" customHeight="1">
      <c r="A148" s="29"/>
      <c r="B148" s="153"/>
      <c r="C148" s="188" t="s">
        <v>271</v>
      </c>
      <c r="D148" s="188" t="s">
        <v>286</v>
      </c>
      <c r="E148" s="189" t="s">
        <v>1258</v>
      </c>
      <c r="F148" s="225" t="s">
        <v>966</v>
      </c>
      <c r="G148" s="191" t="s">
        <v>192</v>
      </c>
      <c r="H148" s="192">
        <v>40</v>
      </c>
      <c r="I148" s="192"/>
      <c r="J148" s="192"/>
      <c r="K148" s="193"/>
      <c r="L148" s="194"/>
      <c r="M148" s="195" t="s">
        <v>1</v>
      </c>
      <c r="N148" s="196" t="s">
        <v>35</v>
      </c>
      <c r="O148" s="162">
        <v>0</v>
      </c>
      <c r="P148" s="162">
        <f t="shared" si="9"/>
        <v>0</v>
      </c>
      <c r="Q148" s="162">
        <v>0</v>
      </c>
      <c r="R148" s="162">
        <f t="shared" si="10"/>
        <v>0</v>
      </c>
      <c r="S148" s="162">
        <v>0</v>
      </c>
      <c r="T148" s="163">
        <f t="shared" si="11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4" t="s">
        <v>213</v>
      </c>
      <c r="AT148" s="164" t="s">
        <v>286</v>
      </c>
      <c r="AU148" s="164" t="s">
        <v>73</v>
      </c>
      <c r="AY148" s="17" t="s">
        <v>178</v>
      </c>
      <c r="BE148" s="165">
        <f t="shared" si="12"/>
        <v>0</v>
      </c>
      <c r="BF148" s="165">
        <f t="shared" si="13"/>
        <v>0</v>
      </c>
      <c r="BG148" s="165">
        <f t="shared" si="14"/>
        <v>0</v>
      </c>
      <c r="BH148" s="165">
        <f t="shared" si="15"/>
        <v>0</v>
      </c>
      <c r="BI148" s="165">
        <f t="shared" si="16"/>
        <v>0</v>
      </c>
      <c r="BJ148" s="17" t="s">
        <v>80</v>
      </c>
      <c r="BK148" s="166">
        <f t="shared" si="17"/>
        <v>0</v>
      </c>
      <c r="BL148" s="17" t="s">
        <v>87</v>
      </c>
      <c r="BM148" s="164" t="s">
        <v>1283</v>
      </c>
    </row>
    <row r="149" spans="1:65" s="2" customFormat="1" ht="16.5" customHeight="1">
      <c r="A149" s="29"/>
      <c r="B149" s="153"/>
      <c r="C149" s="188" t="s">
        <v>7</v>
      </c>
      <c r="D149" s="188" t="s">
        <v>286</v>
      </c>
      <c r="E149" s="189" t="s">
        <v>968</v>
      </c>
      <c r="F149" s="225" t="s">
        <v>1779</v>
      </c>
      <c r="G149" s="191" t="s">
        <v>192</v>
      </c>
      <c r="H149" s="192">
        <v>290</v>
      </c>
      <c r="I149" s="192"/>
      <c r="J149" s="192"/>
      <c r="K149" s="193"/>
      <c r="L149" s="194"/>
      <c r="M149" s="195" t="s">
        <v>1</v>
      </c>
      <c r="N149" s="196" t="s">
        <v>35</v>
      </c>
      <c r="O149" s="162">
        <v>0</v>
      </c>
      <c r="P149" s="162">
        <f t="shared" si="9"/>
        <v>0</v>
      </c>
      <c r="Q149" s="162">
        <v>0</v>
      </c>
      <c r="R149" s="162">
        <f t="shared" si="10"/>
        <v>0</v>
      </c>
      <c r="S149" s="162">
        <v>0</v>
      </c>
      <c r="T149" s="163">
        <f t="shared" si="11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4" t="s">
        <v>213</v>
      </c>
      <c r="AT149" s="164" t="s">
        <v>286</v>
      </c>
      <c r="AU149" s="164" t="s">
        <v>73</v>
      </c>
      <c r="AY149" s="17" t="s">
        <v>178</v>
      </c>
      <c r="BE149" s="165">
        <f t="shared" si="12"/>
        <v>0</v>
      </c>
      <c r="BF149" s="165">
        <f t="shared" si="13"/>
        <v>0</v>
      </c>
      <c r="BG149" s="165">
        <f t="shared" si="14"/>
        <v>0</v>
      </c>
      <c r="BH149" s="165">
        <f t="shared" si="15"/>
        <v>0</v>
      </c>
      <c r="BI149" s="165">
        <f t="shared" si="16"/>
        <v>0</v>
      </c>
      <c r="BJ149" s="17" t="s">
        <v>80</v>
      </c>
      <c r="BK149" s="166">
        <f t="shared" si="17"/>
        <v>0</v>
      </c>
      <c r="BL149" s="17" t="s">
        <v>87</v>
      </c>
      <c r="BM149" s="164" t="s">
        <v>1284</v>
      </c>
    </row>
    <row r="150" spans="1:65" s="2" customFormat="1" ht="16.5" customHeight="1">
      <c r="A150" s="29"/>
      <c r="B150" s="153"/>
      <c r="C150" s="188" t="s">
        <v>279</v>
      </c>
      <c r="D150" s="188" t="s">
        <v>286</v>
      </c>
      <c r="E150" s="189" t="s">
        <v>970</v>
      </c>
      <c r="F150" s="225" t="s">
        <v>971</v>
      </c>
      <c r="G150" s="191" t="s">
        <v>192</v>
      </c>
      <c r="H150" s="192">
        <v>300</v>
      </c>
      <c r="I150" s="192"/>
      <c r="J150" s="192"/>
      <c r="K150" s="193"/>
      <c r="L150" s="194"/>
      <c r="M150" s="195" t="s">
        <v>1</v>
      </c>
      <c r="N150" s="196" t="s">
        <v>35</v>
      </c>
      <c r="O150" s="162">
        <v>0</v>
      </c>
      <c r="P150" s="162">
        <f t="shared" si="9"/>
        <v>0</v>
      </c>
      <c r="Q150" s="162">
        <v>0</v>
      </c>
      <c r="R150" s="162">
        <f t="shared" si="10"/>
        <v>0</v>
      </c>
      <c r="S150" s="162">
        <v>0</v>
      </c>
      <c r="T150" s="163">
        <f t="shared" si="11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4" t="s">
        <v>213</v>
      </c>
      <c r="AT150" s="164" t="s">
        <v>286</v>
      </c>
      <c r="AU150" s="164" t="s">
        <v>73</v>
      </c>
      <c r="AY150" s="17" t="s">
        <v>178</v>
      </c>
      <c r="BE150" s="165">
        <f t="shared" si="12"/>
        <v>0</v>
      </c>
      <c r="BF150" s="165">
        <f t="shared" si="13"/>
        <v>0</v>
      </c>
      <c r="BG150" s="165">
        <f t="shared" si="14"/>
        <v>0</v>
      </c>
      <c r="BH150" s="165">
        <f t="shared" si="15"/>
        <v>0</v>
      </c>
      <c r="BI150" s="165">
        <f t="shared" si="16"/>
        <v>0</v>
      </c>
      <c r="BJ150" s="17" t="s">
        <v>80</v>
      </c>
      <c r="BK150" s="166">
        <f t="shared" si="17"/>
        <v>0</v>
      </c>
      <c r="BL150" s="17" t="s">
        <v>87</v>
      </c>
      <c r="BM150" s="164" t="s">
        <v>1285</v>
      </c>
    </row>
    <row r="151" spans="1:65" s="2" customFormat="1" ht="16.5" customHeight="1">
      <c r="A151" s="29"/>
      <c r="B151" s="153"/>
      <c r="C151" s="188" t="s">
        <v>285</v>
      </c>
      <c r="D151" s="188" t="s">
        <v>286</v>
      </c>
      <c r="E151" s="189" t="s">
        <v>973</v>
      </c>
      <c r="F151" s="225" t="s">
        <v>974</v>
      </c>
      <c r="G151" s="191" t="s">
        <v>192</v>
      </c>
      <c r="H151" s="192">
        <v>150</v>
      </c>
      <c r="I151" s="192"/>
      <c r="J151" s="192"/>
      <c r="K151" s="193"/>
      <c r="L151" s="194"/>
      <c r="M151" s="195" t="s">
        <v>1</v>
      </c>
      <c r="N151" s="196" t="s">
        <v>35</v>
      </c>
      <c r="O151" s="162">
        <v>0</v>
      </c>
      <c r="P151" s="162">
        <f t="shared" si="9"/>
        <v>0</v>
      </c>
      <c r="Q151" s="162">
        <v>0</v>
      </c>
      <c r="R151" s="162">
        <f t="shared" si="10"/>
        <v>0</v>
      </c>
      <c r="S151" s="162">
        <v>0</v>
      </c>
      <c r="T151" s="163">
        <f t="shared" si="11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4" t="s">
        <v>213</v>
      </c>
      <c r="AT151" s="164" t="s">
        <v>286</v>
      </c>
      <c r="AU151" s="164" t="s">
        <v>73</v>
      </c>
      <c r="AY151" s="17" t="s">
        <v>178</v>
      </c>
      <c r="BE151" s="165">
        <f t="shared" si="12"/>
        <v>0</v>
      </c>
      <c r="BF151" s="165">
        <f t="shared" si="13"/>
        <v>0</v>
      </c>
      <c r="BG151" s="165">
        <f t="shared" si="14"/>
        <v>0</v>
      </c>
      <c r="BH151" s="165">
        <f t="shared" si="15"/>
        <v>0</v>
      </c>
      <c r="BI151" s="165">
        <f t="shared" si="16"/>
        <v>0</v>
      </c>
      <c r="BJ151" s="17" t="s">
        <v>80</v>
      </c>
      <c r="BK151" s="166">
        <f t="shared" si="17"/>
        <v>0</v>
      </c>
      <c r="BL151" s="17" t="s">
        <v>87</v>
      </c>
      <c r="BM151" s="164" t="s">
        <v>1286</v>
      </c>
    </row>
    <row r="152" spans="1:65" s="2" customFormat="1" ht="16.5" customHeight="1">
      <c r="A152" s="29"/>
      <c r="B152" s="153"/>
      <c r="C152" s="188" t="s">
        <v>290</v>
      </c>
      <c r="D152" s="188" t="s">
        <v>286</v>
      </c>
      <c r="E152" s="189" t="s">
        <v>1263</v>
      </c>
      <c r="F152" s="225" t="s">
        <v>1264</v>
      </c>
      <c r="G152" s="191" t="s">
        <v>216</v>
      </c>
      <c r="H152" s="192">
        <v>88</v>
      </c>
      <c r="I152" s="192"/>
      <c r="J152" s="192"/>
      <c r="K152" s="193"/>
      <c r="L152" s="194"/>
      <c r="M152" s="195" t="s">
        <v>1</v>
      </c>
      <c r="N152" s="196" t="s">
        <v>35</v>
      </c>
      <c r="O152" s="162">
        <v>0</v>
      </c>
      <c r="P152" s="162">
        <f t="shared" si="9"/>
        <v>0</v>
      </c>
      <c r="Q152" s="162">
        <v>0</v>
      </c>
      <c r="R152" s="162">
        <f t="shared" si="10"/>
        <v>0</v>
      </c>
      <c r="S152" s="162">
        <v>0</v>
      </c>
      <c r="T152" s="163">
        <f t="shared" si="11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4" t="s">
        <v>213</v>
      </c>
      <c r="AT152" s="164" t="s">
        <v>286</v>
      </c>
      <c r="AU152" s="164" t="s">
        <v>73</v>
      </c>
      <c r="AY152" s="17" t="s">
        <v>178</v>
      </c>
      <c r="BE152" s="165">
        <f t="shared" si="12"/>
        <v>0</v>
      </c>
      <c r="BF152" s="165">
        <f t="shared" si="13"/>
        <v>0</v>
      </c>
      <c r="BG152" s="165">
        <f t="shared" si="14"/>
        <v>0</v>
      </c>
      <c r="BH152" s="165">
        <f t="shared" si="15"/>
        <v>0</v>
      </c>
      <c r="BI152" s="165">
        <f t="shared" si="16"/>
        <v>0</v>
      </c>
      <c r="BJ152" s="17" t="s">
        <v>80</v>
      </c>
      <c r="BK152" s="166">
        <f t="shared" si="17"/>
        <v>0</v>
      </c>
      <c r="BL152" s="17" t="s">
        <v>87</v>
      </c>
      <c r="BM152" s="164" t="s">
        <v>1287</v>
      </c>
    </row>
    <row r="153" spans="1:65" s="2" customFormat="1" ht="16.5" customHeight="1">
      <c r="A153" s="29"/>
      <c r="B153" s="153"/>
      <c r="C153" s="188" t="s">
        <v>294</v>
      </c>
      <c r="D153" s="188" t="s">
        <v>286</v>
      </c>
      <c r="E153" s="189" t="s">
        <v>1266</v>
      </c>
      <c r="F153" s="225" t="s">
        <v>1780</v>
      </c>
      <c r="G153" s="191" t="s">
        <v>192</v>
      </c>
      <c r="H153" s="192">
        <v>10</v>
      </c>
      <c r="I153" s="192"/>
      <c r="J153" s="192"/>
      <c r="K153" s="193"/>
      <c r="L153" s="194"/>
      <c r="M153" s="195" t="s">
        <v>1</v>
      </c>
      <c r="N153" s="196" t="s">
        <v>35</v>
      </c>
      <c r="O153" s="162">
        <v>0</v>
      </c>
      <c r="P153" s="162">
        <f t="shared" si="9"/>
        <v>0</v>
      </c>
      <c r="Q153" s="162">
        <v>0</v>
      </c>
      <c r="R153" s="162">
        <f t="shared" si="10"/>
        <v>0</v>
      </c>
      <c r="S153" s="162">
        <v>0</v>
      </c>
      <c r="T153" s="163">
        <f t="shared" si="11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4" t="s">
        <v>213</v>
      </c>
      <c r="AT153" s="164" t="s">
        <v>286</v>
      </c>
      <c r="AU153" s="164" t="s">
        <v>73</v>
      </c>
      <c r="AY153" s="17" t="s">
        <v>178</v>
      </c>
      <c r="BE153" s="165">
        <f t="shared" si="12"/>
        <v>0</v>
      </c>
      <c r="BF153" s="165">
        <f t="shared" si="13"/>
        <v>0</v>
      </c>
      <c r="BG153" s="165">
        <f t="shared" si="14"/>
        <v>0</v>
      </c>
      <c r="BH153" s="165">
        <f t="shared" si="15"/>
        <v>0</v>
      </c>
      <c r="BI153" s="165">
        <f t="shared" si="16"/>
        <v>0</v>
      </c>
      <c r="BJ153" s="17" t="s">
        <v>80</v>
      </c>
      <c r="BK153" s="166">
        <f t="shared" si="17"/>
        <v>0</v>
      </c>
      <c r="BL153" s="17" t="s">
        <v>87</v>
      </c>
      <c r="BM153" s="164" t="s">
        <v>1288</v>
      </c>
    </row>
    <row r="154" spans="1:65" s="2" customFormat="1" ht="25.5" customHeight="1">
      <c r="A154" s="29"/>
      <c r="B154" s="153"/>
      <c r="C154" s="154" t="s">
        <v>298</v>
      </c>
      <c r="D154" s="154" t="s">
        <v>180</v>
      </c>
      <c r="E154" s="155" t="s">
        <v>1218</v>
      </c>
      <c r="F154" s="226" t="s">
        <v>1777</v>
      </c>
      <c r="G154" s="157" t="s">
        <v>216</v>
      </c>
      <c r="H154" s="158">
        <v>290</v>
      </c>
      <c r="I154" s="158"/>
      <c r="J154" s="158"/>
      <c r="K154" s="159"/>
      <c r="L154" s="30"/>
      <c r="M154" s="160" t="s">
        <v>1</v>
      </c>
      <c r="N154" s="161" t="s">
        <v>35</v>
      </c>
      <c r="O154" s="162">
        <v>0</v>
      </c>
      <c r="P154" s="162">
        <f t="shared" si="9"/>
        <v>0</v>
      </c>
      <c r="Q154" s="162">
        <v>0</v>
      </c>
      <c r="R154" s="162">
        <f t="shared" si="10"/>
        <v>0</v>
      </c>
      <c r="S154" s="162">
        <v>0</v>
      </c>
      <c r="T154" s="163">
        <f t="shared" si="11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4" t="s">
        <v>87</v>
      </c>
      <c r="AT154" s="164" t="s">
        <v>180</v>
      </c>
      <c r="AU154" s="164" t="s">
        <v>73</v>
      </c>
      <c r="AY154" s="17" t="s">
        <v>178</v>
      </c>
      <c r="BE154" s="165">
        <f t="shared" si="12"/>
        <v>0</v>
      </c>
      <c r="BF154" s="165">
        <f t="shared" si="13"/>
        <v>0</v>
      </c>
      <c r="BG154" s="165">
        <f t="shared" si="14"/>
        <v>0</v>
      </c>
      <c r="BH154" s="165">
        <f t="shared" si="15"/>
        <v>0</v>
      </c>
      <c r="BI154" s="165">
        <f t="shared" si="16"/>
        <v>0</v>
      </c>
      <c r="BJ154" s="17" t="s">
        <v>80</v>
      </c>
      <c r="BK154" s="166">
        <f t="shared" si="17"/>
        <v>0</v>
      </c>
      <c r="BL154" s="17" t="s">
        <v>87</v>
      </c>
      <c r="BM154" s="164" t="s">
        <v>1289</v>
      </c>
    </row>
    <row r="155" spans="1:65" s="2" customFormat="1" ht="16.5" customHeight="1">
      <c r="A155" s="29"/>
      <c r="B155" s="153"/>
      <c r="C155" s="154" t="s">
        <v>302</v>
      </c>
      <c r="D155" s="154" t="s">
        <v>180</v>
      </c>
      <c r="E155" s="155" t="s">
        <v>961</v>
      </c>
      <c r="F155" s="226" t="s">
        <v>1781</v>
      </c>
      <c r="G155" s="157" t="s">
        <v>216</v>
      </c>
      <c r="H155" s="158">
        <v>290</v>
      </c>
      <c r="I155" s="158"/>
      <c r="J155" s="158"/>
      <c r="K155" s="159"/>
      <c r="L155" s="30"/>
      <c r="M155" s="160" t="s">
        <v>1</v>
      </c>
      <c r="N155" s="161" t="s">
        <v>35</v>
      </c>
      <c r="O155" s="162">
        <v>0</v>
      </c>
      <c r="P155" s="162">
        <f t="shared" si="9"/>
        <v>0</v>
      </c>
      <c r="Q155" s="162">
        <v>0</v>
      </c>
      <c r="R155" s="162">
        <f t="shared" si="10"/>
        <v>0</v>
      </c>
      <c r="S155" s="162">
        <v>0</v>
      </c>
      <c r="T155" s="163">
        <f t="shared" si="11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4" t="s">
        <v>87</v>
      </c>
      <c r="AT155" s="164" t="s">
        <v>180</v>
      </c>
      <c r="AU155" s="164" t="s">
        <v>73</v>
      </c>
      <c r="AY155" s="17" t="s">
        <v>178</v>
      </c>
      <c r="BE155" s="165">
        <f t="shared" si="12"/>
        <v>0</v>
      </c>
      <c r="BF155" s="165">
        <f t="shared" si="13"/>
        <v>0</v>
      </c>
      <c r="BG155" s="165">
        <f t="shared" si="14"/>
        <v>0</v>
      </c>
      <c r="BH155" s="165">
        <f t="shared" si="15"/>
        <v>0</v>
      </c>
      <c r="BI155" s="165">
        <f t="shared" si="16"/>
        <v>0</v>
      </c>
      <c r="BJ155" s="17" t="s">
        <v>80</v>
      </c>
      <c r="BK155" s="166">
        <f t="shared" si="17"/>
        <v>0</v>
      </c>
      <c r="BL155" s="17" t="s">
        <v>87</v>
      </c>
      <c r="BM155" s="164" t="s">
        <v>1290</v>
      </c>
    </row>
    <row r="156" spans="1:65" s="2" customFormat="1" ht="16.5" customHeight="1">
      <c r="A156" s="29"/>
      <c r="B156" s="153"/>
      <c r="C156" s="154" t="s">
        <v>307</v>
      </c>
      <c r="D156" s="154" t="s">
        <v>180</v>
      </c>
      <c r="E156" s="155" t="s">
        <v>963</v>
      </c>
      <c r="F156" s="226" t="s">
        <v>966</v>
      </c>
      <c r="G156" s="157" t="s">
        <v>192</v>
      </c>
      <c r="H156" s="158">
        <v>40</v>
      </c>
      <c r="I156" s="158"/>
      <c r="J156" s="158"/>
      <c r="K156" s="159"/>
      <c r="L156" s="30"/>
      <c r="M156" s="160" t="s">
        <v>1</v>
      </c>
      <c r="N156" s="161" t="s">
        <v>35</v>
      </c>
      <c r="O156" s="162">
        <v>0</v>
      </c>
      <c r="P156" s="162">
        <f t="shared" si="9"/>
        <v>0</v>
      </c>
      <c r="Q156" s="162">
        <v>0</v>
      </c>
      <c r="R156" s="162">
        <f t="shared" si="10"/>
        <v>0</v>
      </c>
      <c r="S156" s="162">
        <v>0</v>
      </c>
      <c r="T156" s="163">
        <f t="shared" si="11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4" t="s">
        <v>87</v>
      </c>
      <c r="AT156" s="164" t="s">
        <v>180</v>
      </c>
      <c r="AU156" s="164" t="s">
        <v>73</v>
      </c>
      <c r="AY156" s="17" t="s">
        <v>178</v>
      </c>
      <c r="BE156" s="165">
        <f t="shared" si="12"/>
        <v>0</v>
      </c>
      <c r="BF156" s="165">
        <f t="shared" si="13"/>
        <v>0</v>
      </c>
      <c r="BG156" s="165">
        <f t="shared" si="14"/>
        <v>0</v>
      </c>
      <c r="BH156" s="165">
        <f t="shared" si="15"/>
        <v>0</v>
      </c>
      <c r="BI156" s="165">
        <f t="shared" si="16"/>
        <v>0</v>
      </c>
      <c r="BJ156" s="17" t="s">
        <v>80</v>
      </c>
      <c r="BK156" s="166">
        <f t="shared" si="17"/>
        <v>0</v>
      </c>
      <c r="BL156" s="17" t="s">
        <v>87</v>
      </c>
      <c r="BM156" s="164" t="s">
        <v>1291</v>
      </c>
    </row>
    <row r="157" spans="1:65" s="2" customFormat="1" ht="16.5" customHeight="1">
      <c r="A157" s="29"/>
      <c r="B157" s="153"/>
      <c r="C157" s="154" t="s">
        <v>312</v>
      </c>
      <c r="D157" s="154" t="s">
        <v>180</v>
      </c>
      <c r="E157" s="155" t="s">
        <v>968</v>
      </c>
      <c r="F157" s="226" t="s">
        <v>1782</v>
      </c>
      <c r="G157" s="157" t="s">
        <v>192</v>
      </c>
      <c r="H157" s="158">
        <v>290</v>
      </c>
      <c r="I157" s="158"/>
      <c r="J157" s="158"/>
      <c r="K157" s="159"/>
      <c r="L157" s="30"/>
      <c r="M157" s="160" t="s">
        <v>1</v>
      </c>
      <c r="N157" s="161" t="s">
        <v>35</v>
      </c>
      <c r="O157" s="162">
        <v>0</v>
      </c>
      <c r="P157" s="162">
        <f t="shared" si="9"/>
        <v>0</v>
      </c>
      <c r="Q157" s="162">
        <v>0</v>
      </c>
      <c r="R157" s="162">
        <f t="shared" si="10"/>
        <v>0</v>
      </c>
      <c r="S157" s="162">
        <v>0</v>
      </c>
      <c r="T157" s="163">
        <f t="shared" si="11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4" t="s">
        <v>87</v>
      </c>
      <c r="AT157" s="164" t="s">
        <v>180</v>
      </c>
      <c r="AU157" s="164" t="s">
        <v>73</v>
      </c>
      <c r="AY157" s="17" t="s">
        <v>178</v>
      </c>
      <c r="BE157" s="165">
        <f t="shared" si="12"/>
        <v>0</v>
      </c>
      <c r="BF157" s="165">
        <f t="shared" si="13"/>
        <v>0</v>
      </c>
      <c r="BG157" s="165">
        <f t="shared" si="14"/>
        <v>0</v>
      </c>
      <c r="BH157" s="165">
        <f t="shared" si="15"/>
        <v>0</v>
      </c>
      <c r="BI157" s="165">
        <f t="shared" si="16"/>
        <v>0</v>
      </c>
      <c r="BJ157" s="17" t="s">
        <v>80</v>
      </c>
      <c r="BK157" s="166">
        <f t="shared" si="17"/>
        <v>0</v>
      </c>
      <c r="BL157" s="17" t="s">
        <v>87</v>
      </c>
      <c r="BM157" s="164" t="s">
        <v>1292</v>
      </c>
    </row>
    <row r="158" spans="1:65" s="2" customFormat="1" ht="16.5" customHeight="1">
      <c r="A158" s="29"/>
      <c r="B158" s="153"/>
      <c r="C158" s="154" t="s">
        <v>317</v>
      </c>
      <c r="D158" s="154" t="s">
        <v>180</v>
      </c>
      <c r="E158" s="155" t="s">
        <v>970</v>
      </c>
      <c r="F158" s="226" t="s">
        <v>971</v>
      </c>
      <c r="G158" s="157" t="s">
        <v>192</v>
      </c>
      <c r="H158" s="158">
        <v>300</v>
      </c>
      <c r="I158" s="158"/>
      <c r="J158" s="158"/>
      <c r="K158" s="159"/>
      <c r="L158" s="30"/>
      <c r="M158" s="160" t="s">
        <v>1</v>
      </c>
      <c r="N158" s="161" t="s">
        <v>35</v>
      </c>
      <c r="O158" s="162">
        <v>0</v>
      </c>
      <c r="P158" s="162">
        <f t="shared" si="9"/>
        <v>0</v>
      </c>
      <c r="Q158" s="162">
        <v>0</v>
      </c>
      <c r="R158" s="162">
        <f t="shared" si="10"/>
        <v>0</v>
      </c>
      <c r="S158" s="162">
        <v>0</v>
      </c>
      <c r="T158" s="163">
        <f t="shared" si="11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4" t="s">
        <v>87</v>
      </c>
      <c r="AT158" s="164" t="s">
        <v>180</v>
      </c>
      <c r="AU158" s="164" t="s">
        <v>73</v>
      </c>
      <c r="AY158" s="17" t="s">
        <v>178</v>
      </c>
      <c r="BE158" s="165">
        <f t="shared" si="12"/>
        <v>0</v>
      </c>
      <c r="BF158" s="165">
        <f t="shared" si="13"/>
        <v>0</v>
      </c>
      <c r="BG158" s="165">
        <f t="shared" si="14"/>
        <v>0</v>
      </c>
      <c r="BH158" s="165">
        <f t="shared" si="15"/>
        <v>0</v>
      </c>
      <c r="BI158" s="165">
        <f t="shared" si="16"/>
        <v>0</v>
      </c>
      <c r="BJ158" s="17" t="s">
        <v>80</v>
      </c>
      <c r="BK158" s="166">
        <f t="shared" si="17"/>
        <v>0</v>
      </c>
      <c r="BL158" s="17" t="s">
        <v>87</v>
      </c>
      <c r="BM158" s="164" t="s">
        <v>1293</v>
      </c>
    </row>
    <row r="159" spans="1:65" s="2" customFormat="1" ht="16.5" customHeight="1">
      <c r="A159" s="29"/>
      <c r="B159" s="153"/>
      <c r="C159" s="154" t="s">
        <v>329</v>
      </c>
      <c r="D159" s="154" t="s">
        <v>180</v>
      </c>
      <c r="E159" s="155" t="s">
        <v>973</v>
      </c>
      <c r="F159" s="156" t="s">
        <v>974</v>
      </c>
      <c r="G159" s="157" t="s">
        <v>192</v>
      </c>
      <c r="H159" s="158">
        <v>150</v>
      </c>
      <c r="I159" s="158"/>
      <c r="J159" s="158"/>
      <c r="K159" s="159"/>
      <c r="L159" s="30"/>
      <c r="M159" s="160" t="s">
        <v>1</v>
      </c>
      <c r="N159" s="161" t="s">
        <v>35</v>
      </c>
      <c r="O159" s="162">
        <v>0</v>
      </c>
      <c r="P159" s="162">
        <f t="shared" si="9"/>
        <v>0</v>
      </c>
      <c r="Q159" s="162">
        <v>0</v>
      </c>
      <c r="R159" s="162">
        <f t="shared" si="10"/>
        <v>0</v>
      </c>
      <c r="S159" s="162">
        <v>0</v>
      </c>
      <c r="T159" s="163">
        <f t="shared" si="11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4" t="s">
        <v>87</v>
      </c>
      <c r="AT159" s="164" t="s">
        <v>180</v>
      </c>
      <c r="AU159" s="164" t="s">
        <v>73</v>
      </c>
      <c r="AY159" s="17" t="s">
        <v>178</v>
      </c>
      <c r="BE159" s="165">
        <f t="shared" si="12"/>
        <v>0</v>
      </c>
      <c r="BF159" s="165">
        <f t="shared" si="13"/>
        <v>0</v>
      </c>
      <c r="BG159" s="165">
        <f t="shared" si="14"/>
        <v>0</v>
      </c>
      <c r="BH159" s="165">
        <f t="shared" si="15"/>
        <v>0</v>
      </c>
      <c r="BI159" s="165">
        <f t="shared" si="16"/>
        <v>0</v>
      </c>
      <c r="BJ159" s="17" t="s">
        <v>80</v>
      </c>
      <c r="BK159" s="166">
        <f t="shared" si="17"/>
        <v>0</v>
      </c>
      <c r="BL159" s="17" t="s">
        <v>87</v>
      </c>
      <c r="BM159" s="164" t="s">
        <v>1294</v>
      </c>
    </row>
    <row r="160" spans="1:65" s="2" customFormat="1" ht="21.75" customHeight="1">
      <c r="A160" s="29"/>
      <c r="B160" s="153"/>
      <c r="C160" s="154" t="s">
        <v>333</v>
      </c>
      <c r="D160" s="154" t="s">
        <v>180</v>
      </c>
      <c r="E160" s="155" t="s">
        <v>1274</v>
      </c>
      <c r="F160" s="156" t="s">
        <v>1275</v>
      </c>
      <c r="G160" s="157" t="s">
        <v>216</v>
      </c>
      <c r="H160" s="158">
        <v>88</v>
      </c>
      <c r="I160" s="158"/>
      <c r="J160" s="158"/>
      <c r="K160" s="159"/>
      <c r="L160" s="30"/>
      <c r="M160" s="160" t="s">
        <v>1</v>
      </c>
      <c r="N160" s="161" t="s">
        <v>35</v>
      </c>
      <c r="O160" s="162">
        <v>0</v>
      </c>
      <c r="P160" s="162">
        <f t="shared" si="9"/>
        <v>0</v>
      </c>
      <c r="Q160" s="162">
        <v>0</v>
      </c>
      <c r="R160" s="162">
        <f t="shared" si="10"/>
        <v>0</v>
      </c>
      <c r="S160" s="162">
        <v>0</v>
      </c>
      <c r="T160" s="163">
        <f t="shared" si="11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4" t="s">
        <v>87</v>
      </c>
      <c r="AT160" s="164" t="s">
        <v>180</v>
      </c>
      <c r="AU160" s="164" t="s">
        <v>73</v>
      </c>
      <c r="AY160" s="17" t="s">
        <v>178</v>
      </c>
      <c r="BE160" s="165">
        <f t="shared" si="12"/>
        <v>0</v>
      </c>
      <c r="BF160" s="165">
        <f t="shared" si="13"/>
        <v>0</v>
      </c>
      <c r="BG160" s="165">
        <f t="shared" si="14"/>
        <v>0</v>
      </c>
      <c r="BH160" s="165">
        <f t="shared" si="15"/>
        <v>0</v>
      </c>
      <c r="BI160" s="165">
        <f t="shared" si="16"/>
        <v>0</v>
      </c>
      <c r="BJ160" s="17" t="s">
        <v>80</v>
      </c>
      <c r="BK160" s="166">
        <f t="shared" si="17"/>
        <v>0</v>
      </c>
      <c r="BL160" s="17" t="s">
        <v>87</v>
      </c>
      <c r="BM160" s="164" t="s">
        <v>1295</v>
      </c>
    </row>
    <row r="161" spans="1:65" s="2" customFormat="1" ht="16.5" customHeight="1">
      <c r="A161" s="29"/>
      <c r="B161" s="153"/>
      <c r="C161" s="154" t="s">
        <v>337</v>
      </c>
      <c r="D161" s="154" t="s">
        <v>180</v>
      </c>
      <c r="E161" s="155" t="s">
        <v>1277</v>
      </c>
      <c r="F161" s="156" t="s">
        <v>1278</v>
      </c>
      <c r="G161" s="157" t="s">
        <v>192</v>
      </c>
      <c r="H161" s="158">
        <v>10</v>
      </c>
      <c r="I161" s="158"/>
      <c r="J161" s="158"/>
      <c r="K161" s="159"/>
      <c r="L161" s="30"/>
      <c r="M161" s="160" t="s">
        <v>1</v>
      </c>
      <c r="N161" s="161" t="s">
        <v>35</v>
      </c>
      <c r="O161" s="162">
        <v>0</v>
      </c>
      <c r="P161" s="162">
        <f t="shared" si="9"/>
        <v>0</v>
      </c>
      <c r="Q161" s="162">
        <v>0</v>
      </c>
      <c r="R161" s="162">
        <f t="shared" si="10"/>
        <v>0</v>
      </c>
      <c r="S161" s="162">
        <v>0</v>
      </c>
      <c r="T161" s="163">
        <f t="shared" si="11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4" t="s">
        <v>87</v>
      </c>
      <c r="AT161" s="164" t="s">
        <v>180</v>
      </c>
      <c r="AU161" s="164" t="s">
        <v>73</v>
      </c>
      <c r="AY161" s="17" t="s">
        <v>178</v>
      </c>
      <c r="BE161" s="165">
        <f t="shared" si="12"/>
        <v>0</v>
      </c>
      <c r="BF161" s="165">
        <f t="shared" si="13"/>
        <v>0</v>
      </c>
      <c r="BG161" s="165">
        <f t="shared" si="14"/>
        <v>0</v>
      </c>
      <c r="BH161" s="165">
        <f t="shared" si="15"/>
        <v>0</v>
      </c>
      <c r="BI161" s="165">
        <f t="shared" si="16"/>
        <v>0</v>
      </c>
      <c r="BJ161" s="17" t="s">
        <v>80</v>
      </c>
      <c r="BK161" s="166">
        <f t="shared" si="17"/>
        <v>0</v>
      </c>
      <c r="BL161" s="17" t="s">
        <v>87</v>
      </c>
      <c r="BM161" s="164" t="s">
        <v>1296</v>
      </c>
    </row>
    <row r="162" spans="1:65" s="12" customFormat="1" ht="25.9" customHeight="1">
      <c r="B162" s="141"/>
      <c r="D162" s="142" t="s">
        <v>68</v>
      </c>
      <c r="E162" s="143" t="s">
        <v>838</v>
      </c>
      <c r="F162" s="143" t="s">
        <v>1004</v>
      </c>
      <c r="J162" s="144"/>
      <c r="L162" s="141"/>
      <c r="M162" s="145"/>
      <c r="N162" s="146"/>
      <c r="O162" s="146"/>
      <c r="P162" s="147">
        <f>P163</f>
        <v>0</v>
      </c>
      <c r="Q162" s="146"/>
      <c r="R162" s="147">
        <f>R163</f>
        <v>0</v>
      </c>
      <c r="S162" s="146"/>
      <c r="T162" s="148">
        <f>T163</f>
        <v>0</v>
      </c>
      <c r="AR162" s="142" t="s">
        <v>73</v>
      </c>
      <c r="AT162" s="149" t="s">
        <v>68</v>
      </c>
      <c r="AU162" s="149" t="s">
        <v>69</v>
      </c>
      <c r="AY162" s="142" t="s">
        <v>178</v>
      </c>
      <c r="BK162" s="150">
        <f>BK163</f>
        <v>0</v>
      </c>
    </row>
    <row r="163" spans="1:65" s="2" customFormat="1" ht="16.5" customHeight="1">
      <c r="A163" s="29"/>
      <c r="B163" s="153"/>
      <c r="C163" s="154" t="s">
        <v>341</v>
      </c>
      <c r="D163" s="154" t="s">
        <v>180</v>
      </c>
      <c r="E163" s="155" t="s">
        <v>1010</v>
      </c>
      <c r="F163" s="156" t="s">
        <v>1297</v>
      </c>
      <c r="G163" s="157" t="s">
        <v>794</v>
      </c>
      <c r="H163" s="158">
        <v>12</v>
      </c>
      <c r="I163" s="158"/>
      <c r="J163" s="158"/>
      <c r="K163" s="159"/>
      <c r="L163" s="30"/>
      <c r="M163" s="204" t="s">
        <v>1</v>
      </c>
      <c r="N163" s="205" t="s">
        <v>35</v>
      </c>
      <c r="O163" s="202">
        <v>0</v>
      </c>
      <c r="P163" s="202">
        <f>O163*H163</f>
        <v>0</v>
      </c>
      <c r="Q163" s="202">
        <v>0</v>
      </c>
      <c r="R163" s="202">
        <f>Q163*H163</f>
        <v>0</v>
      </c>
      <c r="S163" s="202">
        <v>0</v>
      </c>
      <c r="T163" s="203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4" t="s">
        <v>87</v>
      </c>
      <c r="AT163" s="164" t="s">
        <v>180</v>
      </c>
      <c r="AU163" s="164" t="s">
        <v>73</v>
      </c>
      <c r="AY163" s="17" t="s">
        <v>178</v>
      </c>
      <c r="BE163" s="165">
        <f>IF(N163="základná",J163,0)</f>
        <v>0</v>
      </c>
      <c r="BF163" s="165">
        <f>IF(N163="znížená",J163,0)</f>
        <v>0</v>
      </c>
      <c r="BG163" s="165">
        <f>IF(N163="zákl. prenesená",J163,0)</f>
        <v>0</v>
      </c>
      <c r="BH163" s="165">
        <f>IF(N163="zníž. prenesená",J163,0)</f>
        <v>0</v>
      </c>
      <c r="BI163" s="165">
        <f>IF(N163="nulová",J163,0)</f>
        <v>0</v>
      </c>
      <c r="BJ163" s="17" t="s">
        <v>80</v>
      </c>
      <c r="BK163" s="166">
        <f>ROUND(I163*H163,3)</f>
        <v>0</v>
      </c>
      <c r="BL163" s="17" t="s">
        <v>87</v>
      </c>
      <c r="BM163" s="164" t="s">
        <v>1298</v>
      </c>
    </row>
    <row r="164" spans="1:65" s="2" customFormat="1" ht="6.95" customHeight="1">
      <c r="A164" s="29"/>
      <c r="B164" s="44"/>
      <c r="C164" s="45"/>
      <c r="D164" s="45"/>
      <c r="E164" s="45"/>
      <c r="F164" s="45"/>
      <c r="G164" s="45"/>
      <c r="H164" s="45"/>
      <c r="I164" s="45"/>
      <c r="J164" s="45"/>
      <c r="K164" s="45"/>
      <c r="L164" s="30"/>
      <c r="M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</row>
  </sheetData>
  <autoFilter ref="C126:K163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69"/>
  <sheetViews>
    <sheetView showGridLines="0" topLeftCell="A92" workbookViewId="0">
      <selection activeCell="J16" sqref="J16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5"/>
    </row>
    <row r="2" spans="1:46" s="1" customFormat="1" ht="36.950000000000003" customHeight="1">
      <c r="L2" s="236" t="s">
        <v>5</v>
      </c>
      <c r="M2" s="237"/>
      <c r="N2" s="237"/>
      <c r="O2" s="237"/>
      <c r="P2" s="237"/>
      <c r="Q2" s="237"/>
      <c r="R2" s="237"/>
      <c r="S2" s="237"/>
      <c r="T2" s="237"/>
      <c r="U2" s="237"/>
      <c r="V2" s="237"/>
      <c r="AT2" s="17" t="s">
        <v>95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69</v>
      </c>
    </row>
    <row r="4" spans="1:46" s="1" customFormat="1" ht="24.95" customHeight="1">
      <c r="B4" s="20"/>
      <c r="D4" s="214" t="s">
        <v>1741</v>
      </c>
      <c r="L4" s="20"/>
      <c r="M4" s="97" t="s">
        <v>8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6" t="s">
        <v>10</v>
      </c>
      <c r="L6" s="20"/>
    </row>
    <row r="7" spans="1:46" s="1" customFormat="1" ht="16.5" customHeight="1">
      <c r="B7" s="20"/>
      <c r="E7" s="276" t="str">
        <f>'Rekapitulácia stavby'!K6</f>
        <v>OÚ Skalica, klientske centrum – stavebné úpravy</v>
      </c>
      <c r="F7" s="277"/>
      <c r="G7" s="277"/>
      <c r="H7" s="277"/>
      <c r="L7" s="20"/>
    </row>
    <row r="8" spans="1:46" ht="12.75">
      <c r="B8" s="20"/>
      <c r="D8" s="26" t="s">
        <v>120</v>
      </c>
      <c r="L8" s="20"/>
    </row>
    <row r="9" spans="1:46" s="1" customFormat="1" ht="16.5" customHeight="1">
      <c r="B9" s="20"/>
      <c r="E9" s="276" t="s">
        <v>124</v>
      </c>
      <c r="F9" s="237"/>
      <c r="G9" s="237"/>
      <c r="H9" s="237"/>
      <c r="L9" s="20"/>
    </row>
    <row r="10" spans="1:46" s="1" customFormat="1" ht="12" customHeight="1">
      <c r="B10" s="20"/>
      <c r="D10" s="26" t="s">
        <v>128</v>
      </c>
      <c r="L10" s="20"/>
    </row>
    <row r="11" spans="1:46" s="2" customFormat="1" ht="16.5" customHeight="1">
      <c r="A11" s="29"/>
      <c r="B11" s="30"/>
      <c r="C11" s="29"/>
      <c r="D11" s="29"/>
      <c r="E11" s="278" t="s">
        <v>1299</v>
      </c>
      <c r="F11" s="275"/>
      <c r="G11" s="275"/>
      <c r="H11" s="275"/>
      <c r="I11" s="2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6" t="s">
        <v>1300</v>
      </c>
      <c r="E12" s="29"/>
      <c r="F12" s="29"/>
      <c r="G12" s="29"/>
      <c r="H12" s="29"/>
      <c r="I12" s="2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6.5" customHeight="1">
      <c r="A13" s="29"/>
      <c r="B13" s="30"/>
      <c r="C13" s="29"/>
      <c r="D13" s="29"/>
      <c r="E13" s="266" t="s">
        <v>1301</v>
      </c>
      <c r="F13" s="275"/>
      <c r="G13" s="275"/>
      <c r="H13" s="275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6" t="s">
        <v>12</v>
      </c>
      <c r="E15" s="29"/>
      <c r="F15" s="24" t="s">
        <v>1</v>
      </c>
      <c r="G15" s="29"/>
      <c r="H15" s="29"/>
      <c r="I15" s="26" t="s">
        <v>13</v>
      </c>
      <c r="J15" s="24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6" t="s">
        <v>14</v>
      </c>
      <c r="E16" s="29"/>
      <c r="F16" s="24" t="s">
        <v>15</v>
      </c>
      <c r="G16" s="29"/>
      <c r="H16" s="29"/>
      <c r="I16" s="26" t="s">
        <v>16</v>
      </c>
      <c r="J16" s="52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0.9" customHeight="1">
      <c r="A17" s="29"/>
      <c r="B17" s="30"/>
      <c r="C17" s="29"/>
      <c r="D17" s="29"/>
      <c r="E17" s="29"/>
      <c r="F17" s="29"/>
      <c r="G17" s="29"/>
      <c r="H17" s="29"/>
      <c r="I17" s="29"/>
      <c r="J17" s="29"/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6" t="s">
        <v>17</v>
      </c>
      <c r="E18" s="29"/>
      <c r="F18" s="29"/>
      <c r="G18" s="29"/>
      <c r="H18" s="29"/>
      <c r="I18" s="26" t="s">
        <v>18</v>
      </c>
      <c r="J18" s="24" t="s">
        <v>1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4" t="s">
        <v>19</v>
      </c>
      <c r="F19" s="29"/>
      <c r="G19" s="29"/>
      <c r="H19" s="29"/>
      <c r="I19" s="26" t="s">
        <v>20</v>
      </c>
      <c r="J19" s="24" t="s">
        <v>1</v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6" t="s">
        <v>21</v>
      </c>
      <c r="E21" s="29"/>
      <c r="F21" s="29"/>
      <c r="G21" s="29"/>
      <c r="H21" s="29"/>
      <c r="I21" s="26" t="s">
        <v>18</v>
      </c>
      <c r="J21" s="24" t="str">
        <f>'Rekapitulácia stavby'!AN13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45" t="str">
        <f>'Rekapitulácia stavby'!E14</f>
        <v xml:space="preserve"> </v>
      </c>
      <c r="F22" s="245"/>
      <c r="G22" s="245"/>
      <c r="H22" s="245"/>
      <c r="I22" s="26" t="s">
        <v>20</v>
      </c>
      <c r="J22" s="24" t="str">
        <f>'Rekapitulácia stavby'!AN14</f>
        <v/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29"/>
      <c r="J23" s="29"/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6" t="s">
        <v>23</v>
      </c>
      <c r="E24" s="29"/>
      <c r="F24" s="29"/>
      <c r="G24" s="29"/>
      <c r="H24" s="29"/>
      <c r="I24" s="26" t="s">
        <v>18</v>
      </c>
      <c r="J24" s="24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8" customHeight="1">
      <c r="A25" s="29"/>
      <c r="B25" s="30"/>
      <c r="C25" s="29"/>
      <c r="D25" s="29"/>
      <c r="E25" s="24" t="s">
        <v>24</v>
      </c>
      <c r="F25" s="29"/>
      <c r="G25" s="29"/>
      <c r="H25" s="29"/>
      <c r="I25" s="26" t="s">
        <v>20</v>
      </c>
      <c r="J25" s="24" t="s">
        <v>1</v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12" customHeight="1">
      <c r="A27" s="29"/>
      <c r="B27" s="30"/>
      <c r="C27" s="29"/>
      <c r="D27" s="26" t="s">
        <v>27</v>
      </c>
      <c r="E27" s="29"/>
      <c r="F27" s="29"/>
      <c r="G27" s="29"/>
      <c r="H27" s="29"/>
      <c r="I27" s="26" t="s">
        <v>18</v>
      </c>
      <c r="J27" s="24" t="str">
        <f>IF('Rekapitulácia stavby'!AN19="","",'Rekapitulácia stavby'!AN19)</f>
        <v/>
      </c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8" customHeight="1">
      <c r="A28" s="29"/>
      <c r="B28" s="30"/>
      <c r="C28" s="29"/>
      <c r="D28" s="29"/>
      <c r="E28" s="24" t="str">
        <f>IF('Rekapitulácia stavby'!E20="","",'Rekapitulácia stavby'!E20)</f>
        <v xml:space="preserve"> </v>
      </c>
      <c r="F28" s="29"/>
      <c r="G28" s="29"/>
      <c r="H28" s="29"/>
      <c r="I28" s="26" t="s">
        <v>20</v>
      </c>
      <c r="J28" s="24" t="str">
        <f>IF('Rekapitulácia stavby'!AN20="","",'Rekapitulácia stavby'!AN20)</f>
        <v/>
      </c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29"/>
      <c r="E29" s="29"/>
      <c r="F29" s="29"/>
      <c r="G29" s="29"/>
      <c r="H29" s="29"/>
      <c r="I29" s="29"/>
      <c r="J29" s="29"/>
      <c r="K29" s="29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2" customHeight="1">
      <c r="A30" s="29"/>
      <c r="B30" s="30"/>
      <c r="C30" s="29"/>
      <c r="D30" s="26" t="s">
        <v>28</v>
      </c>
      <c r="E30" s="29"/>
      <c r="F30" s="29"/>
      <c r="G30" s="29"/>
      <c r="H30" s="29"/>
      <c r="I30" s="2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8" customFormat="1" ht="16.5" customHeight="1">
      <c r="A31" s="98"/>
      <c r="B31" s="99"/>
      <c r="C31" s="98"/>
      <c r="D31" s="98"/>
      <c r="E31" s="247" t="s">
        <v>1</v>
      </c>
      <c r="F31" s="247"/>
      <c r="G31" s="247"/>
      <c r="H31" s="247"/>
      <c r="I31" s="98"/>
      <c r="J31" s="98"/>
      <c r="K31" s="98"/>
      <c r="L31" s="100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</row>
    <row r="32" spans="1:31" s="2" customFormat="1" ht="6.95" customHeight="1">
      <c r="A32" s="29"/>
      <c r="B32" s="30"/>
      <c r="C32" s="29"/>
      <c r="D32" s="29"/>
      <c r="E32" s="29"/>
      <c r="F32" s="29"/>
      <c r="G32" s="29"/>
      <c r="H32" s="29"/>
      <c r="I32" s="29"/>
      <c r="J32" s="29"/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63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4" t="s">
        <v>139</v>
      </c>
      <c r="E34" s="29"/>
      <c r="F34" s="29"/>
      <c r="G34" s="29"/>
      <c r="H34" s="29"/>
      <c r="I34" s="29"/>
      <c r="J34" s="101"/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2" t="s">
        <v>140</v>
      </c>
      <c r="E35" s="29"/>
      <c r="F35" s="29"/>
      <c r="G35" s="29"/>
      <c r="H35" s="29"/>
      <c r="I35" s="29"/>
      <c r="J35" s="101"/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25.35" customHeight="1">
      <c r="A36" s="29"/>
      <c r="B36" s="30"/>
      <c r="C36" s="29"/>
      <c r="D36" s="103" t="s">
        <v>29</v>
      </c>
      <c r="E36" s="29"/>
      <c r="F36" s="29"/>
      <c r="G36" s="29"/>
      <c r="H36" s="29"/>
      <c r="I36" s="29"/>
      <c r="J36" s="68"/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6.95" customHeight="1">
      <c r="A37" s="29"/>
      <c r="B37" s="30"/>
      <c r="C37" s="29"/>
      <c r="D37" s="63"/>
      <c r="E37" s="63"/>
      <c r="F37" s="63"/>
      <c r="G37" s="63"/>
      <c r="H37" s="63"/>
      <c r="I37" s="63"/>
      <c r="J37" s="63"/>
      <c r="K37" s="63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9"/>
      <c r="F38" s="33" t="s">
        <v>31</v>
      </c>
      <c r="G38" s="29"/>
      <c r="H38" s="29"/>
      <c r="I38" s="33" t="s">
        <v>30</v>
      </c>
      <c r="J38" s="33" t="s">
        <v>32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customHeight="1">
      <c r="A39" s="29"/>
      <c r="B39" s="30"/>
      <c r="C39" s="29"/>
      <c r="D39" s="104" t="s">
        <v>33</v>
      </c>
      <c r="E39" s="26" t="s">
        <v>34</v>
      </c>
      <c r="F39" s="105"/>
      <c r="G39" s="29"/>
      <c r="H39" s="29"/>
      <c r="I39" s="106"/>
      <c r="J39" s="105"/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6" t="s">
        <v>35</v>
      </c>
      <c r="F40" s="105"/>
      <c r="G40" s="29"/>
      <c r="H40" s="29"/>
      <c r="I40" s="106"/>
      <c r="J40" s="105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>
      <c r="A41" s="29"/>
      <c r="B41" s="30"/>
      <c r="C41" s="29"/>
      <c r="D41" s="29"/>
      <c r="E41" s="26" t="s">
        <v>36</v>
      </c>
      <c r="F41" s="105">
        <f>ROUND((SUM(BG109:BG110) + SUM(BG134:BG168)),  2)</f>
        <v>0</v>
      </c>
      <c r="G41" s="29"/>
      <c r="H41" s="29"/>
      <c r="I41" s="106">
        <v>0.2</v>
      </c>
      <c r="J41" s="105"/>
      <c r="K41" s="29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hidden="1" customHeight="1">
      <c r="A42" s="29"/>
      <c r="B42" s="30"/>
      <c r="C42" s="29"/>
      <c r="D42" s="29"/>
      <c r="E42" s="26" t="s">
        <v>37</v>
      </c>
      <c r="F42" s="105">
        <f>ROUND((SUM(BH109:BH110) + SUM(BH134:BH168)),  2)</f>
        <v>0</v>
      </c>
      <c r="G42" s="29"/>
      <c r="H42" s="29"/>
      <c r="I42" s="106">
        <v>0.2</v>
      </c>
      <c r="J42" s="105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14.45" hidden="1" customHeight="1">
      <c r="A43" s="29"/>
      <c r="B43" s="30"/>
      <c r="C43" s="29"/>
      <c r="D43" s="29"/>
      <c r="E43" s="26" t="s">
        <v>38</v>
      </c>
      <c r="F43" s="105">
        <f>ROUND((SUM(BI109:BI110) + SUM(BI134:BI168)),  2)</f>
        <v>0</v>
      </c>
      <c r="G43" s="29"/>
      <c r="H43" s="29"/>
      <c r="I43" s="106">
        <v>0</v>
      </c>
      <c r="J43" s="105"/>
      <c r="K43" s="29"/>
      <c r="L43" s="3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6.95" customHeight="1">
      <c r="A44" s="29"/>
      <c r="B44" s="30"/>
      <c r="C44" s="29"/>
      <c r="D44" s="29"/>
      <c r="E44" s="29"/>
      <c r="F44" s="29"/>
      <c r="G44" s="29"/>
      <c r="H44" s="29"/>
      <c r="I44" s="29"/>
      <c r="J44" s="29"/>
      <c r="K44" s="29"/>
      <c r="L44" s="3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2" customFormat="1" ht="25.35" customHeight="1">
      <c r="A45" s="29"/>
      <c r="B45" s="30"/>
      <c r="C45" s="107"/>
      <c r="D45" s="108" t="s">
        <v>39</v>
      </c>
      <c r="E45" s="57"/>
      <c r="F45" s="57"/>
      <c r="G45" s="109" t="s">
        <v>40</v>
      </c>
      <c r="H45" s="110" t="s">
        <v>41</v>
      </c>
      <c r="I45" s="57"/>
      <c r="J45" s="111"/>
      <c r="K45" s="112"/>
      <c r="L45" s="3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</row>
    <row r="46" spans="1:31" s="2" customFormat="1" ht="14.45" customHeight="1">
      <c r="A46" s="29"/>
      <c r="B46" s="30"/>
      <c r="C46" s="29"/>
      <c r="D46" s="29"/>
      <c r="E46" s="29"/>
      <c r="F46" s="29"/>
      <c r="G46" s="29"/>
      <c r="H46" s="29"/>
      <c r="I46" s="29"/>
      <c r="J46" s="29"/>
      <c r="K46" s="29"/>
      <c r="L46" s="3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29"/>
      <c r="B61" s="30"/>
      <c r="C61" s="29"/>
      <c r="D61" s="42" t="s">
        <v>44</v>
      </c>
      <c r="E61" s="32"/>
      <c r="F61" s="113" t="s">
        <v>45</v>
      </c>
      <c r="G61" s="42" t="s">
        <v>44</v>
      </c>
      <c r="H61" s="32"/>
      <c r="I61" s="32"/>
      <c r="J61" s="114" t="s">
        <v>45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29"/>
      <c r="B65" s="30"/>
      <c r="C65" s="29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29"/>
      <c r="B76" s="30"/>
      <c r="C76" s="29"/>
      <c r="D76" s="42" t="s">
        <v>44</v>
      </c>
      <c r="E76" s="32"/>
      <c r="F76" s="113" t="s">
        <v>45</v>
      </c>
      <c r="G76" s="42" t="s">
        <v>44</v>
      </c>
      <c r="H76" s="32"/>
      <c r="I76" s="32"/>
      <c r="J76" s="114" t="s">
        <v>45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214" t="s">
        <v>1742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6" t="s">
        <v>10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>
      <c r="A85" s="29"/>
      <c r="B85" s="30"/>
      <c r="C85" s="29"/>
      <c r="D85" s="29"/>
      <c r="E85" s="276" t="str">
        <f>E7</f>
        <v>OÚ Skalica, klientske centrum – stavebné úpravy</v>
      </c>
      <c r="F85" s="277"/>
      <c r="G85" s="277"/>
      <c r="H85" s="277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20"/>
      <c r="C86" s="26" t="s">
        <v>120</v>
      </c>
      <c r="L86" s="20"/>
    </row>
    <row r="87" spans="1:31" s="1" customFormat="1" ht="16.5" customHeight="1">
      <c r="B87" s="20"/>
      <c r="E87" s="276" t="s">
        <v>124</v>
      </c>
      <c r="F87" s="237"/>
      <c r="G87" s="237"/>
      <c r="H87" s="237"/>
      <c r="L87" s="20"/>
    </row>
    <row r="88" spans="1:31" s="1" customFormat="1" ht="12" customHeight="1">
      <c r="B88" s="20"/>
      <c r="C88" s="26" t="s">
        <v>128</v>
      </c>
      <c r="L88" s="20"/>
    </row>
    <row r="89" spans="1:31" s="2" customFormat="1" ht="16.5" customHeight="1">
      <c r="A89" s="29"/>
      <c r="B89" s="30"/>
      <c r="C89" s="29"/>
      <c r="D89" s="29"/>
      <c r="E89" s="278" t="s">
        <v>1299</v>
      </c>
      <c r="F89" s="275"/>
      <c r="G89" s="275"/>
      <c r="H89" s="275"/>
      <c r="I89" s="2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12" customHeight="1">
      <c r="A90" s="29"/>
      <c r="B90" s="30"/>
      <c r="C90" s="26" t="s">
        <v>1300</v>
      </c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6.5" customHeight="1">
      <c r="A91" s="29"/>
      <c r="B91" s="30"/>
      <c r="C91" s="29"/>
      <c r="D91" s="29"/>
      <c r="E91" s="266" t="str">
        <f>E13</f>
        <v>Demontaž - Zdravotechnika - Demontáž</v>
      </c>
      <c r="F91" s="275"/>
      <c r="G91" s="275"/>
      <c r="H91" s="275"/>
      <c r="I91" s="29"/>
      <c r="J91" s="29"/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2" customHeight="1">
      <c r="A93" s="29"/>
      <c r="B93" s="30"/>
      <c r="C93" s="26" t="s">
        <v>14</v>
      </c>
      <c r="D93" s="29"/>
      <c r="E93" s="29"/>
      <c r="F93" s="24" t="str">
        <f>F16</f>
        <v>Dom zdravia, Štefánikova 2157/20, Skalica</v>
      </c>
      <c r="G93" s="29"/>
      <c r="H93" s="29"/>
      <c r="I93" s="26" t="s">
        <v>16</v>
      </c>
      <c r="J93" s="52" t="str">
        <f>IF(J16="","",J16)</f>
        <v/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6.95" customHeight="1">
      <c r="A94" s="29"/>
      <c r="B94" s="30"/>
      <c r="C94" s="29"/>
      <c r="D94" s="29"/>
      <c r="E94" s="29"/>
      <c r="F94" s="29"/>
      <c r="G94" s="29"/>
      <c r="H94" s="29"/>
      <c r="I94" s="29"/>
      <c r="J94" s="29"/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25.7" customHeight="1">
      <c r="A95" s="29"/>
      <c r="B95" s="30"/>
      <c r="C95" s="26" t="s">
        <v>17</v>
      </c>
      <c r="D95" s="29"/>
      <c r="E95" s="29"/>
      <c r="F95" s="24" t="str">
        <f>E19</f>
        <v>Ministerstvo vnútra SR, Pribinova 2157/20, Skalica</v>
      </c>
      <c r="G95" s="29"/>
      <c r="H95" s="29"/>
      <c r="I95" s="26" t="s">
        <v>23</v>
      </c>
      <c r="J95" s="27" t="str">
        <f>E25</f>
        <v xml:space="preserve">Modulor Bratislava, s.r.o.    </v>
      </c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15.2" customHeight="1">
      <c r="A96" s="29"/>
      <c r="B96" s="30"/>
      <c r="C96" s="26" t="s">
        <v>21</v>
      </c>
      <c r="D96" s="29"/>
      <c r="E96" s="29"/>
      <c r="F96" s="24" t="str">
        <f>IF(E22="","",E22)</f>
        <v xml:space="preserve"> </v>
      </c>
      <c r="G96" s="29"/>
      <c r="H96" s="29"/>
      <c r="I96" s="26"/>
      <c r="J96" s="27" t="str">
        <f>E28</f>
        <v xml:space="preserve"> 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9.25" customHeight="1">
      <c r="A98" s="29"/>
      <c r="B98" s="30"/>
      <c r="C98" s="115" t="s">
        <v>141</v>
      </c>
      <c r="D98" s="107"/>
      <c r="E98" s="107"/>
      <c r="F98" s="107"/>
      <c r="G98" s="107"/>
      <c r="H98" s="107"/>
      <c r="I98" s="107"/>
      <c r="J98" s="116" t="s">
        <v>142</v>
      </c>
      <c r="K98" s="107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99" spans="1:47" s="2" customFormat="1" ht="10.35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47" s="2" customFormat="1" ht="22.9" customHeight="1">
      <c r="A100" s="29"/>
      <c r="B100" s="30"/>
      <c r="C100" s="117" t="s">
        <v>143</v>
      </c>
      <c r="D100" s="29"/>
      <c r="E100" s="29"/>
      <c r="F100" s="29"/>
      <c r="G100" s="29"/>
      <c r="H100" s="29"/>
      <c r="I100" s="29"/>
      <c r="J100" s="68"/>
      <c r="K100" s="29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U100" s="17" t="s">
        <v>144</v>
      </c>
    </row>
    <row r="101" spans="1:47" s="9" customFormat="1" ht="24.95" customHeight="1">
      <c r="B101" s="118"/>
      <c r="D101" s="119" t="s">
        <v>145</v>
      </c>
      <c r="E101" s="120"/>
      <c r="F101" s="120"/>
      <c r="G101" s="120"/>
      <c r="H101" s="120"/>
      <c r="I101" s="120"/>
      <c r="J101" s="121"/>
      <c r="L101" s="118"/>
    </row>
    <row r="102" spans="1:47" s="10" customFormat="1" ht="19.899999999999999" customHeight="1">
      <c r="B102" s="122"/>
      <c r="D102" s="123" t="s">
        <v>148</v>
      </c>
      <c r="E102" s="124"/>
      <c r="F102" s="124"/>
      <c r="G102" s="124"/>
      <c r="H102" s="124"/>
      <c r="I102" s="124"/>
      <c r="J102" s="125"/>
      <c r="L102" s="122"/>
    </row>
    <row r="103" spans="1:47" s="9" customFormat="1" ht="24.95" customHeight="1">
      <c r="B103" s="118"/>
      <c r="D103" s="119" t="s">
        <v>150</v>
      </c>
      <c r="E103" s="120"/>
      <c r="F103" s="120"/>
      <c r="G103" s="120"/>
      <c r="H103" s="120"/>
      <c r="I103" s="120"/>
      <c r="J103" s="121"/>
      <c r="L103" s="118"/>
    </row>
    <row r="104" spans="1:47" s="10" customFormat="1" ht="19.899999999999999" customHeight="1">
      <c r="B104" s="122"/>
      <c r="D104" s="123" t="s">
        <v>1302</v>
      </c>
      <c r="E104" s="124"/>
      <c r="F104" s="124"/>
      <c r="G104" s="124"/>
      <c r="H104" s="124"/>
      <c r="I104" s="124"/>
      <c r="J104" s="125"/>
      <c r="L104" s="122"/>
    </row>
    <row r="105" spans="1:47" s="10" customFormat="1" ht="19.899999999999999" customHeight="1">
      <c r="B105" s="122"/>
      <c r="D105" s="123" t="s">
        <v>1303</v>
      </c>
      <c r="E105" s="124"/>
      <c r="F105" s="124"/>
      <c r="G105" s="124"/>
      <c r="H105" s="124"/>
      <c r="I105" s="124"/>
      <c r="J105" s="125"/>
      <c r="L105" s="122"/>
    </row>
    <row r="106" spans="1:47" s="10" customFormat="1" ht="19.899999999999999" customHeight="1">
      <c r="B106" s="122"/>
      <c r="D106" s="123" t="s">
        <v>1304</v>
      </c>
      <c r="E106" s="124"/>
      <c r="F106" s="124"/>
      <c r="G106" s="124"/>
      <c r="H106" s="124"/>
      <c r="I106" s="124"/>
      <c r="J106" s="125"/>
      <c r="L106" s="122"/>
    </row>
    <row r="107" spans="1:47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47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47" s="2" customFormat="1" ht="29.25" customHeight="1">
      <c r="A109" s="29"/>
      <c r="B109" s="30"/>
      <c r="C109" s="117" t="s">
        <v>163</v>
      </c>
      <c r="D109" s="29"/>
      <c r="E109" s="29"/>
      <c r="F109" s="29"/>
      <c r="G109" s="29"/>
      <c r="H109" s="29"/>
      <c r="I109" s="29"/>
      <c r="J109" s="126"/>
      <c r="K109" s="29"/>
      <c r="L109" s="39"/>
      <c r="N109" s="127" t="s">
        <v>33</v>
      </c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47" s="2" customFormat="1" ht="18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47" s="2" customFormat="1" ht="29.25" customHeight="1">
      <c r="A111" s="29"/>
      <c r="B111" s="30"/>
      <c r="C111" s="128" t="s">
        <v>164</v>
      </c>
      <c r="D111" s="107"/>
      <c r="E111" s="107"/>
      <c r="F111" s="107"/>
      <c r="G111" s="107"/>
      <c r="H111" s="107"/>
      <c r="I111" s="107"/>
      <c r="J111" s="129"/>
      <c r="K111" s="107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47" s="2" customFormat="1" ht="6.95" customHeight="1">
      <c r="A112" s="29"/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6" spans="1:31" s="2" customFormat="1" ht="6.95" customHeight="1">
      <c r="A116" s="29"/>
      <c r="B116" s="46"/>
      <c r="C116" s="47"/>
      <c r="D116" s="47"/>
      <c r="E116" s="47"/>
      <c r="F116" s="47"/>
      <c r="G116" s="47"/>
      <c r="H116" s="47"/>
      <c r="I116" s="47"/>
      <c r="J116" s="47"/>
      <c r="K116" s="47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24.95" customHeight="1">
      <c r="A117" s="29"/>
      <c r="B117" s="30"/>
      <c r="C117" s="214" t="s">
        <v>1743</v>
      </c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12" customHeight="1">
      <c r="A119" s="29"/>
      <c r="B119" s="30"/>
      <c r="C119" s="26" t="s">
        <v>10</v>
      </c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6.5" customHeight="1">
      <c r="A120" s="29"/>
      <c r="B120" s="30"/>
      <c r="C120" s="29"/>
      <c r="D120" s="29"/>
      <c r="E120" s="276" t="str">
        <f>E7</f>
        <v>OÚ Skalica, klientske centrum – stavebné úpravy</v>
      </c>
      <c r="F120" s="277"/>
      <c r="G120" s="277"/>
      <c r="H120" s="277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1" customFormat="1" ht="12" customHeight="1">
      <c r="B121" s="20"/>
      <c r="C121" s="26" t="s">
        <v>120</v>
      </c>
      <c r="L121" s="20"/>
    </row>
    <row r="122" spans="1:31" s="1" customFormat="1" ht="16.5" customHeight="1">
      <c r="B122" s="20"/>
      <c r="E122" s="276" t="s">
        <v>124</v>
      </c>
      <c r="F122" s="237"/>
      <c r="G122" s="237"/>
      <c r="H122" s="237"/>
      <c r="L122" s="20"/>
    </row>
    <row r="123" spans="1:31" s="1" customFormat="1" ht="12" customHeight="1">
      <c r="B123" s="20"/>
      <c r="C123" s="26" t="s">
        <v>128</v>
      </c>
      <c r="L123" s="20"/>
    </row>
    <row r="124" spans="1:31" s="2" customFormat="1" ht="16.5" customHeight="1">
      <c r="A124" s="29"/>
      <c r="B124" s="30"/>
      <c r="C124" s="29"/>
      <c r="D124" s="29"/>
      <c r="E124" s="278" t="s">
        <v>1299</v>
      </c>
      <c r="F124" s="275"/>
      <c r="G124" s="275"/>
      <c r="H124" s="275"/>
      <c r="I124" s="2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>
      <c r="A125" s="29"/>
      <c r="B125" s="30"/>
      <c r="C125" s="26" t="s">
        <v>1300</v>
      </c>
      <c r="D125" s="29"/>
      <c r="E125" s="29"/>
      <c r="F125" s="29"/>
      <c r="G125" s="29"/>
      <c r="H125" s="29"/>
      <c r="I125" s="2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6.5" customHeight="1">
      <c r="A126" s="29"/>
      <c r="B126" s="30"/>
      <c r="C126" s="29"/>
      <c r="D126" s="29"/>
      <c r="E126" s="266" t="str">
        <f>E13</f>
        <v>Demontaž - Zdravotechnika - Demontáž</v>
      </c>
      <c r="F126" s="275"/>
      <c r="G126" s="275"/>
      <c r="H126" s="275"/>
      <c r="I126" s="29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6.95" customHeight="1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2" customHeight="1">
      <c r="A128" s="29"/>
      <c r="B128" s="30"/>
      <c r="C128" s="26" t="s">
        <v>14</v>
      </c>
      <c r="D128" s="29"/>
      <c r="E128" s="29"/>
      <c r="F128" s="24" t="str">
        <f>F16</f>
        <v>Dom zdravia, Štefánikova 2157/20, Skalica</v>
      </c>
      <c r="G128" s="29"/>
      <c r="H128" s="29"/>
      <c r="I128" s="26" t="s">
        <v>16</v>
      </c>
      <c r="J128" s="52" t="str">
        <f>IF(J16="","",J16)</f>
        <v/>
      </c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6.95" customHeight="1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25.7" customHeight="1">
      <c r="A130" s="29"/>
      <c r="B130" s="30"/>
      <c r="C130" s="26" t="s">
        <v>17</v>
      </c>
      <c r="D130" s="29"/>
      <c r="E130" s="29"/>
      <c r="F130" s="24" t="str">
        <f>E19</f>
        <v>Ministerstvo vnútra SR, Pribinova 2157/20, Skalica</v>
      </c>
      <c r="G130" s="29"/>
      <c r="H130" s="29"/>
      <c r="I130" s="26" t="s">
        <v>23</v>
      </c>
      <c r="J130" s="27" t="str">
        <f>E25</f>
        <v xml:space="preserve">Modulor Bratislava, s.r.o.    </v>
      </c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5.2" customHeight="1">
      <c r="A131" s="29"/>
      <c r="B131" s="30"/>
      <c r="C131" s="26" t="s">
        <v>21</v>
      </c>
      <c r="D131" s="29"/>
      <c r="E131" s="29"/>
      <c r="F131" s="24" t="str">
        <f>IF(E22="","",E22)</f>
        <v xml:space="preserve"> </v>
      </c>
      <c r="G131" s="29"/>
      <c r="H131" s="29"/>
      <c r="I131" s="26"/>
      <c r="J131" s="27" t="str">
        <f>E28</f>
        <v xml:space="preserve"> </v>
      </c>
      <c r="K131" s="29"/>
      <c r="L131" s="3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0.35" customHeight="1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3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11" customFormat="1" ht="29.25" customHeight="1">
      <c r="A133" s="130"/>
      <c r="B133" s="131"/>
      <c r="C133" s="132" t="s">
        <v>165</v>
      </c>
      <c r="D133" s="133" t="s">
        <v>54</v>
      </c>
      <c r="E133" s="133" t="s">
        <v>50</v>
      </c>
      <c r="F133" s="133" t="s">
        <v>51</v>
      </c>
      <c r="G133" s="133" t="s">
        <v>166</v>
      </c>
      <c r="H133" s="133" t="s">
        <v>167</v>
      </c>
      <c r="I133" s="133" t="s">
        <v>168</v>
      </c>
      <c r="J133" s="134" t="s">
        <v>142</v>
      </c>
      <c r="K133" s="135" t="s">
        <v>169</v>
      </c>
      <c r="L133" s="136"/>
      <c r="M133" s="59" t="s">
        <v>1</v>
      </c>
      <c r="N133" s="60" t="s">
        <v>33</v>
      </c>
      <c r="O133" s="60" t="s">
        <v>170</v>
      </c>
      <c r="P133" s="60" t="s">
        <v>171</v>
      </c>
      <c r="Q133" s="60" t="s">
        <v>172</v>
      </c>
      <c r="R133" s="60" t="s">
        <v>173</v>
      </c>
      <c r="S133" s="60" t="s">
        <v>174</v>
      </c>
      <c r="T133" s="61" t="s">
        <v>175</v>
      </c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</row>
    <row r="134" spans="1:65" s="2" customFormat="1" ht="22.9" customHeight="1">
      <c r="A134" s="29"/>
      <c r="B134" s="30"/>
      <c r="C134" s="66" t="s">
        <v>139</v>
      </c>
      <c r="D134" s="29"/>
      <c r="E134" s="29"/>
      <c r="F134" s="29"/>
      <c r="G134" s="29"/>
      <c r="H134" s="29"/>
      <c r="I134" s="29"/>
      <c r="J134" s="137"/>
      <c r="K134" s="29"/>
      <c r="L134" s="30"/>
      <c r="M134" s="62"/>
      <c r="N134" s="53"/>
      <c r="O134" s="63"/>
      <c r="P134" s="138">
        <f>P135+P144</f>
        <v>3.8657719999999998</v>
      </c>
      <c r="Q134" s="63"/>
      <c r="R134" s="138">
        <f>R135+R144</f>
        <v>0</v>
      </c>
      <c r="S134" s="63"/>
      <c r="T134" s="139">
        <f>T135+T144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T134" s="17" t="s">
        <v>68</v>
      </c>
      <c r="AU134" s="17" t="s">
        <v>144</v>
      </c>
      <c r="BK134" s="140">
        <f>BK135+BK144</f>
        <v>0</v>
      </c>
    </row>
    <row r="135" spans="1:65" s="12" customFormat="1" ht="25.9" customHeight="1">
      <c r="B135" s="141"/>
      <c r="D135" s="142" t="s">
        <v>68</v>
      </c>
      <c r="E135" s="143" t="s">
        <v>176</v>
      </c>
      <c r="F135" s="143" t="s">
        <v>177</v>
      </c>
      <c r="J135" s="144"/>
      <c r="L135" s="141"/>
      <c r="M135" s="145"/>
      <c r="N135" s="146"/>
      <c r="O135" s="146"/>
      <c r="P135" s="147">
        <f>P136</f>
        <v>3.8657719999999998</v>
      </c>
      <c r="Q135" s="146"/>
      <c r="R135" s="147">
        <f>R136</f>
        <v>0</v>
      </c>
      <c r="S135" s="146"/>
      <c r="T135" s="148">
        <f>T136</f>
        <v>0</v>
      </c>
      <c r="AR135" s="142" t="s">
        <v>73</v>
      </c>
      <c r="AT135" s="149" t="s">
        <v>68</v>
      </c>
      <c r="AU135" s="149" t="s">
        <v>69</v>
      </c>
      <c r="AY135" s="142" t="s">
        <v>178</v>
      </c>
      <c r="BK135" s="150">
        <f>BK136</f>
        <v>0</v>
      </c>
    </row>
    <row r="136" spans="1:65" s="12" customFormat="1" ht="22.9" customHeight="1">
      <c r="B136" s="141"/>
      <c r="D136" s="142" t="s">
        <v>68</v>
      </c>
      <c r="E136" s="151" t="s">
        <v>221</v>
      </c>
      <c r="F136" s="151" t="s">
        <v>311</v>
      </c>
      <c r="J136" s="152"/>
      <c r="L136" s="141"/>
      <c r="M136" s="145"/>
      <c r="N136" s="146"/>
      <c r="O136" s="146"/>
      <c r="P136" s="147">
        <f>SUM(P137:P143)</f>
        <v>3.8657719999999998</v>
      </c>
      <c r="Q136" s="146"/>
      <c r="R136" s="147">
        <f>SUM(R137:R143)</f>
        <v>0</v>
      </c>
      <c r="S136" s="146"/>
      <c r="T136" s="148">
        <f>SUM(T137:T143)</f>
        <v>0</v>
      </c>
      <c r="AR136" s="142" t="s">
        <v>73</v>
      </c>
      <c r="AT136" s="149" t="s">
        <v>68</v>
      </c>
      <c r="AU136" s="149" t="s">
        <v>73</v>
      </c>
      <c r="AY136" s="142" t="s">
        <v>178</v>
      </c>
      <c r="BK136" s="150">
        <f>SUM(BK137:BK143)</f>
        <v>0</v>
      </c>
    </row>
    <row r="137" spans="1:65" s="2" customFormat="1" ht="16.5" customHeight="1">
      <c r="A137" s="29"/>
      <c r="B137" s="153"/>
      <c r="C137" s="154" t="s">
        <v>73</v>
      </c>
      <c r="D137" s="154" t="s">
        <v>180</v>
      </c>
      <c r="E137" s="155" t="s">
        <v>432</v>
      </c>
      <c r="F137" s="156" t="s">
        <v>433</v>
      </c>
      <c r="G137" s="157" t="s">
        <v>434</v>
      </c>
      <c r="H137" s="158">
        <v>1.492</v>
      </c>
      <c r="I137" s="158"/>
      <c r="J137" s="158"/>
      <c r="K137" s="159"/>
      <c r="L137" s="30"/>
      <c r="M137" s="160" t="s">
        <v>1</v>
      </c>
      <c r="N137" s="161" t="s">
        <v>35</v>
      </c>
      <c r="O137" s="162">
        <v>1.972</v>
      </c>
      <c r="P137" s="162">
        <f>O137*H137</f>
        <v>2.942224</v>
      </c>
      <c r="Q137" s="162">
        <v>0</v>
      </c>
      <c r="R137" s="162">
        <f>Q137*H137</f>
        <v>0</v>
      </c>
      <c r="S137" s="162">
        <v>0</v>
      </c>
      <c r="T137" s="163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4" t="s">
        <v>87</v>
      </c>
      <c r="AT137" s="164" t="s">
        <v>180</v>
      </c>
      <c r="AU137" s="164" t="s">
        <v>80</v>
      </c>
      <c r="AY137" s="17" t="s">
        <v>178</v>
      </c>
      <c r="BE137" s="165">
        <f>IF(N137="základná",J137,0)</f>
        <v>0</v>
      </c>
      <c r="BF137" s="165">
        <f>IF(N137="znížená",J137,0)</f>
        <v>0</v>
      </c>
      <c r="BG137" s="165">
        <f>IF(N137="zákl. prenesená",J137,0)</f>
        <v>0</v>
      </c>
      <c r="BH137" s="165">
        <f>IF(N137="zníž. prenesená",J137,0)</f>
        <v>0</v>
      </c>
      <c r="BI137" s="165">
        <f>IF(N137="nulová",J137,0)</f>
        <v>0</v>
      </c>
      <c r="BJ137" s="17" t="s">
        <v>80</v>
      </c>
      <c r="BK137" s="166">
        <f>ROUND(I137*H137,3)</f>
        <v>0</v>
      </c>
      <c r="BL137" s="17" t="s">
        <v>87</v>
      </c>
      <c r="BM137" s="164" t="s">
        <v>1305</v>
      </c>
    </row>
    <row r="138" spans="1:65" s="2" customFormat="1" ht="16.5" customHeight="1">
      <c r="A138" s="29"/>
      <c r="B138" s="153"/>
      <c r="C138" s="154" t="s">
        <v>80</v>
      </c>
      <c r="D138" s="154" t="s">
        <v>180</v>
      </c>
      <c r="E138" s="155" t="s">
        <v>437</v>
      </c>
      <c r="F138" s="156" t="s">
        <v>438</v>
      </c>
      <c r="G138" s="157" t="s">
        <v>434</v>
      </c>
      <c r="H138" s="158">
        <v>1.492</v>
      </c>
      <c r="I138" s="158"/>
      <c r="J138" s="158"/>
      <c r="K138" s="159"/>
      <c r="L138" s="30"/>
      <c r="M138" s="160" t="s">
        <v>1</v>
      </c>
      <c r="N138" s="161" t="s">
        <v>35</v>
      </c>
      <c r="O138" s="162">
        <v>0.61899999999999999</v>
      </c>
      <c r="P138" s="162">
        <f>O138*H138</f>
        <v>0.92354800000000004</v>
      </c>
      <c r="Q138" s="162">
        <v>0</v>
      </c>
      <c r="R138" s="162">
        <f>Q138*H138</f>
        <v>0</v>
      </c>
      <c r="S138" s="162">
        <v>0</v>
      </c>
      <c r="T138" s="163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4" t="s">
        <v>87</v>
      </c>
      <c r="AT138" s="164" t="s">
        <v>180</v>
      </c>
      <c r="AU138" s="164" t="s">
        <v>80</v>
      </c>
      <c r="AY138" s="17" t="s">
        <v>178</v>
      </c>
      <c r="BE138" s="165">
        <f>IF(N138="základná",J138,0)</f>
        <v>0</v>
      </c>
      <c r="BF138" s="165">
        <f>IF(N138="znížená",J138,0)</f>
        <v>0</v>
      </c>
      <c r="BG138" s="165">
        <f>IF(N138="zákl. prenesená",J138,0)</f>
        <v>0</v>
      </c>
      <c r="BH138" s="165">
        <f>IF(N138="zníž. prenesená",J138,0)</f>
        <v>0</v>
      </c>
      <c r="BI138" s="165">
        <f>IF(N138="nulová",J138,0)</f>
        <v>0</v>
      </c>
      <c r="BJ138" s="17" t="s">
        <v>80</v>
      </c>
      <c r="BK138" s="166">
        <f>ROUND(I138*H138,3)</f>
        <v>0</v>
      </c>
      <c r="BL138" s="17" t="s">
        <v>87</v>
      </c>
      <c r="BM138" s="164" t="s">
        <v>1306</v>
      </c>
    </row>
    <row r="139" spans="1:65" s="2" customFormat="1" ht="16.5" customHeight="1">
      <c r="A139" s="29"/>
      <c r="B139" s="153"/>
      <c r="C139" s="154" t="s">
        <v>84</v>
      </c>
      <c r="D139" s="154" t="s">
        <v>180</v>
      </c>
      <c r="E139" s="155" t="s">
        <v>441</v>
      </c>
      <c r="F139" s="156" t="s">
        <v>442</v>
      </c>
      <c r="G139" s="157" t="s">
        <v>434</v>
      </c>
      <c r="H139" s="158">
        <v>1.492</v>
      </c>
      <c r="I139" s="158"/>
      <c r="J139" s="158"/>
      <c r="K139" s="159"/>
      <c r="L139" s="30"/>
      <c r="M139" s="160" t="s">
        <v>1</v>
      </c>
      <c r="N139" s="161" t="s">
        <v>35</v>
      </c>
      <c r="O139" s="162">
        <v>0</v>
      </c>
      <c r="P139" s="162">
        <f>O139*H139</f>
        <v>0</v>
      </c>
      <c r="Q139" s="162">
        <v>0</v>
      </c>
      <c r="R139" s="162">
        <f>Q139*H139</f>
        <v>0</v>
      </c>
      <c r="S139" s="162">
        <v>0</v>
      </c>
      <c r="T139" s="163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64" t="s">
        <v>87</v>
      </c>
      <c r="AT139" s="164" t="s">
        <v>180</v>
      </c>
      <c r="AU139" s="164" t="s">
        <v>80</v>
      </c>
      <c r="AY139" s="17" t="s">
        <v>178</v>
      </c>
      <c r="BE139" s="165">
        <f>IF(N139="základná",J139,0)</f>
        <v>0</v>
      </c>
      <c r="BF139" s="165">
        <f>IF(N139="znížená",J139,0)</f>
        <v>0</v>
      </c>
      <c r="BG139" s="165">
        <f>IF(N139="zákl. prenesená",J139,0)</f>
        <v>0</v>
      </c>
      <c r="BH139" s="165">
        <f>IF(N139="zníž. prenesená",J139,0)</f>
        <v>0</v>
      </c>
      <c r="BI139" s="165">
        <f>IF(N139="nulová",J139,0)</f>
        <v>0</v>
      </c>
      <c r="BJ139" s="17" t="s">
        <v>80</v>
      </c>
      <c r="BK139" s="166">
        <f>ROUND(I139*H139,3)</f>
        <v>0</v>
      </c>
      <c r="BL139" s="17" t="s">
        <v>87</v>
      </c>
      <c r="BM139" s="164" t="s">
        <v>1307</v>
      </c>
    </row>
    <row r="140" spans="1:65" s="2" customFormat="1" ht="21.75" customHeight="1">
      <c r="A140" s="29"/>
      <c r="B140" s="153"/>
      <c r="C140" s="154" t="s">
        <v>87</v>
      </c>
      <c r="D140" s="154" t="s">
        <v>180</v>
      </c>
      <c r="E140" s="155" t="s">
        <v>445</v>
      </c>
      <c r="F140" s="156" t="s">
        <v>446</v>
      </c>
      <c r="G140" s="157" t="s">
        <v>434</v>
      </c>
      <c r="H140" s="158">
        <v>28.347999999999999</v>
      </c>
      <c r="I140" s="158"/>
      <c r="J140" s="158"/>
      <c r="K140" s="159"/>
      <c r="L140" s="30"/>
      <c r="M140" s="160" t="s">
        <v>1</v>
      </c>
      <c r="N140" s="161" t="s">
        <v>35</v>
      </c>
      <c r="O140" s="162">
        <v>0</v>
      </c>
      <c r="P140" s="162">
        <f>O140*H140</f>
        <v>0</v>
      </c>
      <c r="Q140" s="162">
        <v>0</v>
      </c>
      <c r="R140" s="162">
        <f>Q140*H140</f>
        <v>0</v>
      </c>
      <c r="S140" s="162">
        <v>0</v>
      </c>
      <c r="T140" s="163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4" t="s">
        <v>87</v>
      </c>
      <c r="AT140" s="164" t="s">
        <v>180</v>
      </c>
      <c r="AU140" s="164" t="s">
        <v>80</v>
      </c>
      <c r="AY140" s="17" t="s">
        <v>178</v>
      </c>
      <c r="BE140" s="165">
        <f>IF(N140="základná",J140,0)</f>
        <v>0</v>
      </c>
      <c r="BF140" s="165">
        <f>IF(N140="znížená",J140,0)</f>
        <v>0</v>
      </c>
      <c r="BG140" s="165">
        <f>IF(N140="zákl. prenesená",J140,0)</f>
        <v>0</v>
      </c>
      <c r="BH140" s="165">
        <f>IF(N140="zníž. prenesená",J140,0)</f>
        <v>0</v>
      </c>
      <c r="BI140" s="165">
        <f>IF(N140="nulová",J140,0)</f>
        <v>0</v>
      </c>
      <c r="BJ140" s="17" t="s">
        <v>80</v>
      </c>
      <c r="BK140" s="166">
        <f>ROUND(I140*H140,3)</f>
        <v>0</v>
      </c>
      <c r="BL140" s="17" t="s">
        <v>87</v>
      </c>
      <c r="BM140" s="164" t="s">
        <v>1308</v>
      </c>
    </row>
    <row r="141" spans="1:65" s="13" customFormat="1">
      <c r="B141" s="167"/>
      <c r="D141" s="168" t="s">
        <v>184</v>
      </c>
      <c r="E141" s="169" t="s">
        <v>1</v>
      </c>
      <c r="F141" s="170" t="s">
        <v>1309</v>
      </c>
      <c r="H141" s="169" t="s">
        <v>1</v>
      </c>
      <c r="L141" s="167"/>
      <c r="M141" s="171"/>
      <c r="N141" s="172"/>
      <c r="O141" s="172"/>
      <c r="P141" s="172"/>
      <c r="Q141" s="172"/>
      <c r="R141" s="172"/>
      <c r="S141" s="172"/>
      <c r="T141" s="173"/>
      <c r="AT141" s="169" t="s">
        <v>184</v>
      </c>
      <c r="AU141" s="169" t="s">
        <v>80</v>
      </c>
      <c r="AV141" s="13" t="s">
        <v>73</v>
      </c>
      <c r="AW141" s="13" t="s">
        <v>25</v>
      </c>
      <c r="AX141" s="13" t="s">
        <v>69</v>
      </c>
      <c r="AY141" s="169" t="s">
        <v>178</v>
      </c>
    </row>
    <row r="142" spans="1:65" s="14" customFormat="1">
      <c r="B142" s="174"/>
      <c r="D142" s="168" t="s">
        <v>184</v>
      </c>
      <c r="E142" s="175" t="s">
        <v>1</v>
      </c>
      <c r="F142" s="176" t="s">
        <v>1310</v>
      </c>
      <c r="H142" s="177">
        <v>28.347999999999999</v>
      </c>
      <c r="L142" s="174"/>
      <c r="M142" s="178"/>
      <c r="N142" s="179"/>
      <c r="O142" s="179"/>
      <c r="P142" s="179"/>
      <c r="Q142" s="179"/>
      <c r="R142" s="179"/>
      <c r="S142" s="179"/>
      <c r="T142" s="180"/>
      <c r="AT142" s="175" t="s">
        <v>184</v>
      </c>
      <c r="AU142" s="175" t="s">
        <v>80</v>
      </c>
      <c r="AV142" s="14" t="s">
        <v>80</v>
      </c>
      <c r="AW142" s="14" t="s">
        <v>25</v>
      </c>
      <c r="AX142" s="14" t="s">
        <v>73</v>
      </c>
      <c r="AY142" s="175" t="s">
        <v>178</v>
      </c>
    </row>
    <row r="143" spans="1:65" s="2" customFormat="1" ht="21.75" customHeight="1">
      <c r="A143" s="29"/>
      <c r="B143" s="153"/>
      <c r="C143" s="154" t="s">
        <v>90</v>
      </c>
      <c r="D143" s="154" t="s">
        <v>180</v>
      </c>
      <c r="E143" s="155" t="s">
        <v>1311</v>
      </c>
      <c r="F143" s="156" t="s">
        <v>1312</v>
      </c>
      <c r="G143" s="157" t="s">
        <v>434</v>
      </c>
      <c r="H143" s="158">
        <v>1.492</v>
      </c>
      <c r="I143" s="158"/>
      <c r="J143" s="158"/>
      <c r="K143" s="159"/>
      <c r="L143" s="30"/>
      <c r="M143" s="160" t="s">
        <v>1</v>
      </c>
      <c r="N143" s="161" t="s">
        <v>35</v>
      </c>
      <c r="O143" s="162">
        <v>0</v>
      </c>
      <c r="P143" s="162">
        <f>O143*H143</f>
        <v>0</v>
      </c>
      <c r="Q143" s="162">
        <v>0</v>
      </c>
      <c r="R143" s="162">
        <f>Q143*H143</f>
        <v>0</v>
      </c>
      <c r="S143" s="162">
        <v>0</v>
      </c>
      <c r="T143" s="163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64" t="s">
        <v>87</v>
      </c>
      <c r="AT143" s="164" t="s">
        <v>180</v>
      </c>
      <c r="AU143" s="164" t="s">
        <v>80</v>
      </c>
      <c r="AY143" s="17" t="s">
        <v>178</v>
      </c>
      <c r="BE143" s="165">
        <f>IF(N143="základná",J143,0)</f>
        <v>0</v>
      </c>
      <c r="BF143" s="165">
        <f>IF(N143="znížená",J143,0)</f>
        <v>0</v>
      </c>
      <c r="BG143" s="165">
        <f>IF(N143="zákl. prenesená",J143,0)</f>
        <v>0</v>
      </c>
      <c r="BH143" s="165">
        <f>IF(N143="zníž. prenesená",J143,0)</f>
        <v>0</v>
      </c>
      <c r="BI143" s="165">
        <f>IF(N143="nulová",J143,0)</f>
        <v>0</v>
      </c>
      <c r="BJ143" s="17" t="s">
        <v>80</v>
      </c>
      <c r="BK143" s="166">
        <f>ROUND(I143*H143,3)</f>
        <v>0</v>
      </c>
      <c r="BL143" s="17" t="s">
        <v>87</v>
      </c>
      <c r="BM143" s="164" t="s">
        <v>1313</v>
      </c>
    </row>
    <row r="144" spans="1:65" s="12" customFormat="1" ht="25.9" customHeight="1">
      <c r="B144" s="141"/>
      <c r="D144" s="142" t="s">
        <v>68</v>
      </c>
      <c r="E144" s="143" t="s">
        <v>472</v>
      </c>
      <c r="F144" s="143" t="s">
        <v>473</v>
      </c>
      <c r="J144" s="144"/>
      <c r="L144" s="141"/>
      <c r="M144" s="145"/>
      <c r="N144" s="146"/>
      <c r="O144" s="146"/>
      <c r="P144" s="147">
        <f>P145+P150+P153</f>
        <v>0</v>
      </c>
      <c r="Q144" s="146"/>
      <c r="R144" s="147">
        <f>R145+R150+R153</f>
        <v>0</v>
      </c>
      <c r="S144" s="146"/>
      <c r="T144" s="148">
        <f>T145+T150+T153</f>
        <v>0</v>
      </c>
      <c r="AR144" s="142" t="s">
        <v>80</v>
      </c>
      <c r="AT144" s="149" t="s">
        <v>68</v>
      </c>
      <c r="AU144" s="149" t="s">
        <v>69</v>
      </c>
      <c r="AY144" s="142" t="s">
        <v>178</v>
      </c>
      <c r="BK144" s="150">
        <f>BK145+BK150+BK153</f>
        <v>0</v>
      </c>
    </row>
    <row r="145" spans="1:65" s="12" customFormat="1" ht="22.9" customHeight="1">
      <c r="B145" s="141"/>
      <c r="D145" s="142" t="s">
        <v>68</v>
      </c>
      <c r="E145" s="151" t="s">
        <v>1314</v>
      </c>
      <c r="F145" s="151" t="s">
        <v>1315</v>
      </c>
      <c r="J145" s="152"/>
      <c r="L145" s="141"/>
      <c r="M145" s="145"/>
      <c r="N145" s="146"/>
      <c r="O145" s="146"/>
      <c r="P145" s="147">
        <f>SUM(P146:P149)</f>
        <v>0</v>
      </c>
      <c r="Q145" s="146"/>
      <c r="R145" s="147">
        <f>SUM(R146:R149)</f>
        <v>0</v>
      </c>
      <c r="S145" s="146"/>
      <c r="T145" s="148">
        <f>SUM(T146:T149)</f>
        <v>0</v>
      </c>
      <c r="AR145" s="142" t="s">
        <v>80</v>
      </c>
      <c r="AT145" s="149" t="s">
        <v>68</v>
      </c>
      <c r="AU145" s="149" t="s">
        <v>73</v>
      </c>
      <c r="AY145" s="142" t="s">
        <v>178</v>
      </c>
      <c r="BK145" s="150">
        <f>SUM(BK146:BK149)</f>
        <v>0</v>
      </c>
    </row>
    <row r="146" spans="1:65" s="2" customFormat="1" ht="21.75" customHeight="1">
      <c r="A146" s="29"/>
      <c r="B146" s="153"/>
      <c r="C146" s="154" t="s">
        <v>99</v>
      </c>
      <c r="D146" s="154" t="s">
        <v>180</v>
      </c>
      <c r="E146" s="155" t="s">
        <v>1316</v>
      </c>
      <c r="F146" s="156" t="s">
        <v>1317</v>
      </c>
      <c r="G146" s="157" t="s">
        <v>216</v>
      </c>
      <c r="H146" s="158">
        <v>15</v>
      </c>
      <c r="I146" s="158"/>
      <c r="J146" s="158"/>
      <c r="K146" s="159"/>
      <c r="L146" s="30"/>
      <c r="M146" s="160" t="s">
        <v>1</v>
      </c>
      <c r="N146" s="161" t="s">
        <v>35</v>
      </c>
      <c r="O146" s="162">
        <v>0</v>
      </c>
      <c r="P146" s="162">
        <f>O146*H146</f>
        <v>0</v>
      </c>
      <c r="Q146" s="162">
        <v>0</v>
      </c>
      <c r="R146" s="162">
        <f>Q146*H146</f>
        <v>0</v>
      </c>
      <c r="S146" s="162">
        <v>0</v>
      </c>
      <c r="T146" s="163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4" t="s">
        <v>256</v>
      </c>
      <c r="AT146" s="164" t="s">
        <v>180</v>
      </c>
      <c r="AU146" s="164" t="s">
        <v>80</v>
      </c>
      <c r="AY146" s="17" t="s">
        <v>178</v>
      </c>
      <c r="BE146" s="165">
        <f>IF(N146="základná",J146,0)</f>
        <v>0</v>
      </c>
      <c r="BF146" s="165">
        <f>IF(N146="znížená",J146,0)</f>
        <v>0</v>
      </c>
      <c r="BG146" s="165">
        <f>IF(N146="zákl. prenesená",J146,0)</f>
        <v>0</v>
      </c>
      <c r="BH146" s="165">
        <f>IF(N146="zníž. prenesená",J146,0)</f>
        <v>0</v>
      </c>
      <c r="BI146" s="165">
        <f>IF(N146="nulová",J146,0)</f>
        <v>0</v>
      </c>
      <c r="BJ146" s="17" t="s">
        <v>80</v>
      </c>
      <c r="BK146" s="166">
        <f>ROUND(I146*H146,3)</f>
        <v>0</v>
      </c>
      <c r="BL146" s="17" t="s">
        <v>256</v>
      </c>
      <c r="BM146" s="164" t="s">
        <v>1318</v>
      </c>
    </row>
    <row r="147" spans="1:65" s="2" customFormat="1" ht="21.75" customHeight="1">
      <c r="A147" s="29"/>
      <c r="B147" s="153"/>
      <c r="C147" s="154" t="s">
        <v>209</v>
      </c>
      <c r="D147" s="154" t="s">
        <v>180</v>
      </c>
      <c r="E147" s="155" t="s">
        <v>1319</v>
      </c>
      <c r="F147" s="156" t="s">
        <v>1320</v>
      </c>
      <c r="G147" s="157" t="s">
        <v>216</v>
      </c>
      <c r="H147" s="158">
        <v>45</v>
      </c>
      <c r="I147" s="158"/>
      <c r="J147" s="158"/>
      <c r="K147" s="159"/>
      <c r="L147" s="30"/>
      <c r="M147" s="160" t="s">
        <v>1</v>
      </c>
      <c r="N147" s="161" t="s">
        <v>35</v>
      </c>
      <c r="O147" s="162">
        <v>0</v>
      </c>
      <c r="P147" s="162">
        <f>O147*H147</f>
        <v>0</v>
      </c>
      <c r="Q147" s="162">
        <v>0</v>
      </c>
      <c r="R147" s="162">
        <f>Q147*H147</f>
        <v>0</v>
      </c>
      <c r="S147" s="162">
        <v>0</v>
      </c>
      <c r="T147" s="163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4" t="s">
        <v>256</v>
      </c>
      <c r="AT147" s="164" t="s">
        <v>180</v>
      </c>
      <c r="AU147" s="164" t="s">
        <v>80</v>
      </c>
      <c r="AY147" s="17" t="s">
        <v>178</v>
      </c>
      <c r="BE147" s="165">
        <f>IF(N147="základná",J147,0)</f>
        <v>0</v>
      </c>
      <c r="BF147" s="165">
        <f>IF(N147="znížená",J147,0)</f>
        <v>0</v>
      </c>
      <c r="BG147" s="165">
        <f>IF(N147="zákl. prenesená",J147,0)</f>
        <v>0</v>
      </c>
      <c r="BH147" s="165">
        <f>IF(N147="zníž. prenesená",J147,0)</f>
        <v>0</v>
      </c>
      <c r="BI147" s="165">
        <f>IF(N147="nulová",J147,0)</f>
        <v>0</v>
      </c>
      <c r="BJ147" s="17" t="s">
        <v>80</v>
      </c>
      <c r="BK147" s="166">
        <f>ROUND(I147*H147,3)</f>
        <v>0</v>
      </c>
      <c r="BL147" s="17" t="s">
        <v>256</v>
      </c>
      <c r="BM147" s="164" t="s">
        <v>1321</v>
      </c>
    </row>
    <row r="148" spans="1:65" s="2" customFormat="1" ht="21.75" customHeight="1">
      <c r="A148" s="29"/>
      <c r="B148" s="153"/>
      <c r="C148" s="154" t="s">
        <v>213</v>
      </c>
      <c r="D148" s="154" t="s">
        <v>180</v>
      </c>
      <c r="E148" s="155" t="s">
        <v>1322</v>
      </c>
      <c r="F148" s="156" t="s">
        <v>1323</v>
      </c>
      <c r="G148" s="157" t="s">
        <v>216</v>
      </c>
      <c r="H148" s="158">
        <v>5</v>
      </c>
      <c r="I148" s="158"/>
      <c r="J148" s="158"/>
      <c r="K148" s="159"/>
      <c r="L148" s="30"/>
      <c r="M148" s="160" t="s">
        <v>1</v>
      </c>
      <c r="N148" s="161" t="s">
        <v>35</v>
      </c>
      <c r="O148" s="162">
        <v>0</v>
      </c>
      <c r="P148" s="162">
        <f>O148*H148</f>
        <v>0</v>
      </c>
      <c r="Q148" s="162">
        <v>0</v>
      </c>
      <c r="R148" s="162">
        <f>Q148*H148</f>
        <v>0</v>
      </c>
      <c r="S148" s="162">
        <v>0</v>
      </c>
      <c r="T148" s="163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4" t="s">
        <v>256</v>
      </c>
      <c r="AT148" s="164" t="s">
        <v>180</v>
      </c>
      <c r="AU148" s="164" t="s">
        <v>80</v>
      </c>
      <c r="AY148" s="17" t="s">
        <v>178</v>
      </c>
      <c r="BE148" s="165">
        <f>IF(N148="základná",J148,0)</f>
        <v>0</v>
      </c>
      <c r="BF148" s="165">
        <f>IF(N148="znížená",J148,0)</f>
        <v>0</v>
      </c>
      <c r="BG148" s="165">
        <f>IF(N148="zákl. prenesená",J148,0)</f>
        <v>0</v>
      </c>
      <c r="BH148" s="165">
        <f>IF(N148="zníž. prenesená",J148,0)</f>
        <v>0</v>
      </c>
      <c r="BI148" s="165">
        <f>IF(N148="nulová",J148,0)</f>
        <v>0</v>
      </c>
      <c r="BJ148" s="17" t="s">
        <v>80</v>
      </c>
      <c r="BK148" s="166">
        <f>ROUND(I148*H148,3)</f>
        <v>0</v>
      </c>
      <c r="BL148" s="17" t="s">
        <v>256</v>
      </c>
      <c r="BM148" s="164" t="s">
        <v>1324</v>
      </c>
    </row>
    <row r="149" spans="1:65" s="2" customFormat="1" ht="21.75" customHeight="1">
      <c r="A149" s="29"/>
      <c r="B149" s="153"/>
      <c r="C149" s="154" t="s">
        <v>221</v>
      </c>
      <c r="D149" s="154" t="s">
        <v>180</v>
      </c>
      <c r="E149" s="155" t="s">
        <v>1325</v>
      </c>
      <c r="F149" s="156" t="s">
        <v>1326</v>
      </c>
      <c r="G149" s="157" t="s">
        <v>434</v>
      </c>
      <c r="H149" s="158">
        <v>0.32800000000000001</v>
      </c>
      <c r="I149" s="158"/>
      <c r="J149" s="158"/>
      <c r="K149" s="159"/>
      <c r="L149" s="30"/>
      <c r="M149" s="160" t="s">
        <v>1</v>
      </c>
      <c r="N149" s="161" t="s">
        <v>35</v>
      </c>
      <c r="O149" s="162">
        <v>0</v>
      </c>
      <c r="P149" s="162">
        <f>O149*H149</f>
        <v>0</v>
      </c>
      <c r="Q149" s="162">
        <v>0</v>
      </c>
      <c r="R149" s="162">
        <f>Q149*H149</f>
        <v>0</v>
      </c>
      <c r="S149" s="162">
        <v>0</v>
      </c>
      <c r="T149" s="163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4" t="s">
        <v>256</v>
      </c>
      <c r="AT149" s="164" t="s">
        <v>180</v>
      </c>
      <c r="AU149" s="164" t="s">
        <v>80</v>
      </c>
      <c r="AY149" s="17" t="s">
        <v>178</v>
      </c>
      <c r="BE149" s="165">
        <f>IF(N149="základná",J149,0)</f>
        <v>0</v>
      </c>
      <c r="BF149" s="165">
        <f>IF(N149="znížená",J149,0)</f>
        <v>0</v>
      </c>
      <c r="BG149" s="165">
        <f>IF(N149="zákl. prenesená",J149,0)</f>
        <v>0</v>
      </c>
      <c r="BH149" s="165">
        <f>IF(N149="zníž. prenesená",J149,0)</f>
        <v>0</v>
      </c>
      <c r="BI149" s="165">
        <f>IF(N149="nulová",J149,0)</f>
        <v>0</v>
      </c>
      <c r="BJ149" s="17" t="s">
        <v>80</v>
      </c>
      <c r="BK149" s="166">
        <f>ROUND(I149*H149,3)</f>
        <v>0</v>
      </c>
      <c r="BL149" s="17" t="s">
        <v>256</v>
      </c>
      <c r="BM149" s="164" t="s">
        <v>1327</v>
      </c>
    </row>
    <row r="150" spans="1:65" s="12" customFormat="1" ht="22.9" customHeight="1">
      <c r="B150" s="141"/>
      <c r="D150" s="142" t="s">
        <v>68</v>
      </c>
      <c r="E150" s="151" t="s">
        <v>1328</v>
      </c>
      <c r="F150" s="151" t="s">
        <v>1329</v>
      </c>
      <c r="J150" s="152"/>
      <c r="L150" s="141"/>
      <c r="M150" s="145"/>
      <c r="N150" s="146"/>
      <c r="O150" s="146"/>
      <c r="P150" s="147">
        <f>SUM(P151:P152)</f>
        <v>0</v>
      </c>
      <c r="Q150" s="146"/>
      <c r="R150" s="147">
        <f>SUM(R151:R152)</f>
        <v>0</v>
      </c>
      <c r="S150" s="146"/>
      <c r="T150" s="148">
        <f>SUM(T151:T152)</f>
        <v>0</v>
      </c>
      <c r="AR150" s="142" t="s">
        <v>80</v>
      </c>
      <c r="AT150" s="149" t="s">
        <v>68</v>
      </c>
      <c r="AU150" s="149" t="s">
        <v>73</v>
      </c>
      <c r="AY150" s="142" t="s">
        <v>178</v>
      </c>
      <c r="BK150" s="150">
        <f>SUM(BK151:BK152)</f>
        <v>0</v>
      </c>
    </row>
    <row r="151" spans="1:65" s="2" customFormat="1" ht="21.75" customHeight="1">
      <c r="A151" s="29"/>
      <c r="B151" s="153"/>
      <c r="C151" s="154" t="s">
        <v>226</v>
      </c>
      <c r="D151" s="154" t="s">
        <v>180</v>
      </c>
      <c r="E151" s="155" t="s">
        <v>1330</v>
      </c>
      <c r="F151" s="156" t="s">
        <v>1331</v>
      </c>
      <c r="G151" s="157" t="s">
        <v>216</v>
      </c>
      <c r="H151" s="158">
        <v>60</v>
      </c>
      <c r="I151" s="158"/>
      <c r="J151" s="158"/>
      <c r="K151" s="159"/>
      <c r="L151" s="30"/>
      <c r="M151" s="160" t="s">
        <v>1</v>
      </c>
      <c r="N151" s="161" t="s">
        <v>35</v>
      </c>
      <c r="O151" s="162">
        <v>0</v>
      </c>
      <c r="P151" s="162">
        <f>O151*H151</f>
        <v>0</v>
      </c>
      <c r="Q151" s="162">
        <v>0</v>
      </c>
      <c r="R151" s="162">
        <f>Q151*H151</f>
        <v>0</v>
      </c>
      <c r="S151" s="162">
        <v>0</v>
      </c>
      <c r="T151" s="163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4" t="s">
        <v>256</v>
      </c>
      <c r="AT151" s="164" t="s">
        <v>180</v>
      </c>
      <c r="AU151" s="164" t="s">
        <v>80</v>
      </c>
      <c r="AY151" s="17" t="s">
        <v>178</v>
      </c>
      <c r="BE151" s="165">
        <f>IF(N151="základná",J151,0)</f>
        <v>0</v>
      </c>
      <c r="BF151" s="165">
        <f>IF(N151="znížená",J151,0)</f>
        <v>0</v>
      </c>
      <c r="BG151" s="165">
        <f>IF(N151="zákl. prenesená",J151,0)</f>
        <v>0</v>
      </c>
      <c r="BH151" s="165">
        <f>IF(N151="zníž. prenesená",J151,0)</f>
        <v>0</v>
      </c>
      <c r="BI151" s="165">
        <f>IF(N151="nulová",J151,0)</f>
        <v>0</v>
      </c>
      <c r="BJ151" s="17" t="s">
        <v>80</v>
      </c>
      <c r="BK151" s="166">
        <f>ROUND(I151*H151,3)</f>
        <v>0</v>
      </c>
      <c r="BL151" s="17" t="s">
        <v>256</v>
      </c>
      <c r="BM151" s="164" t="s">
        <v>1332</v>
      </c>
    </row>
    <row r="152" spans="1:65" s="2" customFormat="1" ht="21.75" customHeight="1">
      <c r="A152" s="29"/>
      <c r="B152" s="153"/>
      <c r="C152" s="154" t="s">
        <v>231</v>
      </c>
      <c r="D152" s="154" t="s">
        <v>180</v>
      </c>
      <c r="E152" s="155" t="s">
        <v>1333</v>
      </c>
      <c r="F152" s="156" t="s">
        <v>1334</v>
      </c>
      <c r="G152" s="157" t="s">
        <v>434</v>
      </c>
      <c r="H152" s="158">
        <v>0.128</v>
      </c>
      <c r="I152" s="158"/>
      <c r="J152" s="158"/>
      <c r="K152" s="159"/>
      <c r="L152" s="30"/>
      <c r="M152" s="160" t="s">
        <v>1</v>
      </c>
      <c r="N152" s="161" t="s">
        <v>35</v>
      </c>
      <c r="O152" s="162">
        <v>0</v>
      </c>
      <c r="P152" s="162">
        <f>O152*H152</f>
        <v>0</v>
      </c>
      <c r="Q152" s="162">
        <v>0</v>
      </c>
      <c r="R152" s="162">
        <f>Q152*H152</f>
        <v>0</v>
      </c>
      <c r="S152" s="162">
        <v>0</v>
      </c>
      <c r="T152" s="163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4" t="s">
        <v>256</v>
      </c>
      <c r="AT152" s="164" t="s">
        <v>180</v>
      </c>
      <c r="AU152" s="164" t="s">
        <v>80</v>
      </c>
      <c r="AY152" s="17" t="s">
        <v>178</v>
      </c>
      <c r="BE152" s="165">
        <f>IF(N152="základná",J152,0)</f>
        <v>0</v>
      </c>
      <c r="BF152" s="165">
        <f>IF(N152="znížená",J152,0)</f>
        <v>0</v>
      </c>
      <c r="BG152" s="165">
        <f>IF(N152="zákl. prenesená",J152,0)</f>
        <v>0</v>
      </c>
      <c r="BH152" s="165">
        <f>IF(N152="zníž. prenesená",J152,0)</f>
        <v>0</v>
      </c>
      <c r="BI152" s="165">
        <f>IF(N152="nulová",J152,0)</f>
        <v>0</v>
      </c>
      <c r="BJ152" s="17" t="s">
        <v>80</v>
      </c>
      <c r="BK152" s="166">
        <f>ROUND(I152*H152,3)</f>
        <v>0</v>
      </c>
      <c r="BL152" s="17" t="s">
        <v>256</v>
      </c>
      <c r="BM152" s="164" t="s">
        <v>1335</v>
      </c>
    </row>
    <row r="153" spans="1:65" s="12" customFormat="1" ht="22.9" customHeight="1">
      <c r="B153" s="141"/>
      <c r="D153" s="142" t="s">
        <v>68</v>
      </c>
      <c r="E153" s="151" t="s">
        <v>1336</v>
      </c>
      <c r="F153" s="151" t="s">
        <v>1337</v>
      </c>
      <c r="J153" s="152"/>
      <c r="L153" s="141"/>
      <c r="M153" s="145"/>
      <c r="N153" s="146"/>
      <c r="O153" s="146"/>
      <c r="P153" s="147">
        <f>SUM(P154:P168)</f>
        <v>0</v>
      </c>
      <c r="Q153" s="146"/>
      <c r="R153" s="147">
        <f>SUM(R154:R168)</f>
        <v>0</v>
      </c>
      <c r="S153" s="146"/>
      <c r="T153" s="148">
        <f>SUM(T154:T168)</f>
        <v>0</v>
      </c>
      <c r="AR153" s="142" t="s">
        <v>80</v>
      </c>
      <c r="AT153" s="149" t="s">
        <v>68</v>
      </c>
      <c r="AU153" s="149" t="s">
        <v>73</v>
      </c>
      <c r="AY153" s="142" t="s">
        <v>178</v>
      </c>
      <c r="BK153" s="150">
        <f>SUM(BK154:BK168)</f>
        <v>0</v>
      </c>
    </row>
    <row r="154" spans="1:65" s="2" customFormat="1" ht="21.75" customHeight="1">
      <c r="A154" s="29"/>
      <c r="B154" s="153"/>
      <c r="C154" s="154" t="s">
        <v>236</v>
      </c>
      <c r="D154" s="154" t="s">
        <v>180</v>
      </c>
      <c r="E154" s="155" t="s">
        <v>1338</v>
      </c>
      <c r="F154" s="156" t="s">
        <v>1339</v>
      </c>
      <c r="G154" s="157" t="s">
        <v>1340</v>
      </c>
      <c r="H154" s="158">
        <v>3</v>
      </c>
      <c r="I154" s="158"/>
      <c r="J154" s="158"/>
      <c r="K154" s="159"/>
      <c r="L154" s="30"/>
      <c r="M154" s="160" t="s">
        <v>1</v>
      </c>
      <c r="N154" s="161" t="s">
        <v>35</v>
      </c>
      <c r="O154" s="162">
        <v>0</v>
      </c>
      <c r="P154" s="162">
        <f>O154*H154</f>
        <v>0</v>
      </c>
      <c r="Q154" s="162">
        <v>0</v>
      </c>
      <c r="R154" s="162">
        <f>Q154*H154</f>
        <v>0</v>
      </c>
      <c r="S154" s="162">
        <v>0</v>
      </c>
      <c r="T154" s="163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4" t="s">
        <v>256</v>
      </c>
      <c r="AT154" s="164" t="s">
        <v>180</v>
      </c>
      <c r="AU154" s="164" t="s">
        <v>80</v>
      </c>
      <c r="AY154" s="17" t="s">
        <v>178</v>
      </c>
      <c r="BE154" s="165">
        <f>IF(N154="základná",J154,0)</f>
        <v>0</v>
      </c>
      <c r="BF154" s="165">
        <f>IF(N154="znížená",J154,0)</f>
        <v>0</v>
      </c>
      <c r="BG154" s="165">
        <f>IF(N154="zákl. prenesená",J154,0)</f>
        <v>0</v>
      </c>
      <c r="BH154" s="165">
        <f>IF(N154="zníž. prenesená",J154,0)</f>
        <v>0</v>
      </c>
      <c r="BI154" s="165">
        <f>IF(N154="nulová",J154,0)</f>
        <v>0</v>
      </c>
      <c r="BJ154" s="17" t="s">
        <v>80</v>
      </c>
      <c r="BK154" s="166">
        <f>ROUND(I154*H154,3)</f>
        <v>0</v>
      </c>
      <c r="BL154" s="17" t="s">
        <v>256</v>
      </c>
      <c r="BM154" s="164" t="s">
        <v>1341</v>
      </c>
    </row>
    <row r="155" spans="1:65" s="2" customFormat="1" ht="21.75" customHeight="1">
      <c r="A155" s="29"/>
      <c r="B155" s="153"/>
      <c r="C155" s="154" t="s">
        <v>240</v>
      </c>
      <c r="D155" s="154" t="s">
        <v>180</v>
      </c>
      <c r="E155" s="155" t="s">
        <v>1342</v>
      </c>
      <c r="F155" s="156" t="s">
        <v>1343</v>
      </c>
      <c r="G155" s="157" t="s">
        <v>1340</v>
      </c>
      <c r="H155" s="158">
        <v>7</v>
      </c>
      <c r="I155" s="158"/>
      <c r="J155" s="158"/>
      <c r="K155" s="159"/>
      <c r="L155" s="30"/>
      <c r="M155" s="160" t="s">
        <v>1</v>
      </c>
      <c r="N155" s="161" t="s">
        <v>35</v>
      </c>
      <c r="O155" s="162">
        <v>0</v>
      </c>
      <c r="P155" s="162">
        <f>O155*H155</f>
        <v>0</v>
      </c>
      <c r="Q155" s="162">
        <v>0</v>
      </c>
      <c r="R155" s="162">
        <f>Q155*H155</f>
        <v>0</v>
      </c>
      <c r="S155" s="162">
        <v>0</v>
      </c>
      <c r="T155" s="163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4" t="s">
        <v>256</v>
      </c>
      <c r="AT155" s="164" t="s">
        <v>180</v>
      </c>
      <c r="AU155" s="164" t="s">
        <v>80</v>
      </c>
      <c r="AY155" s="17" t="s">
        <v>178</v>
      </c>
      <c r="BE155" s="165">
        <f>IF(N155="základná",J155,0)</f>
        <v>0</v>
      </c>
      <c r="BF155" s="165">
        <f>IF(N155="znížená",J155,0)</f>
        <v>0</v>
      </c>
      <c r="BG155" s="165">
        <f>IF(N155="zákl. prenesená",J155,0)</f>
        <v>0</v>
      </c>
      <c r="BH155" s="165">
        <f>IF(N155="zníž. prenesená",J155,0)</f>
        <v>0</v>
      </c>
      <c r="BI155" s="165">
        <f>IF(N155="nulová",J155,0)</f>
        <v>0</v>
      </c>
      <c r="BJ155" s="17" t="s">
        <v>80</v>
      </c>
      <c r="BK155" s="166">
        <f>ROUND(I155*H155,3)</f>
        <v>0</v>
      </c>
      <c r="BL155" s="17" t="s">
        <v>256</v>
      </c>
      <c r="BM155" s="164" t="s">
        <v>1344</v>
      </c>
    </row>
    <row r="156" spans="1:65" s="14" customFormat="1">
      <c r="B156" s="174"/>
      <c r="D156" s="168" t="s">
        <v>184</v>
      </c>
      <c r="E156" s="175" t="s">
        <v>1</v>
      </c>
      <c r="F156" s="176" t="s">
        <v>1345</v>
      </c>
      <c r="H156" s="177">
        <v>3</v>
      </c>
      <c r="L156" s="174"/>
      <c r="M156" s="178"/>
      <c r="N156" s="179"/>
      <c r="O156" s="179"/>
      <c r="P156" s="179"/>
      <c r="Q156" s="179"/>
      <c r="R156" s="179"/>
      <c r="S156" s="179"/>
      <c r="T156" s="180"/>
      <c r="AT156" s="175" t="s">
        <v>184</v>
      </c>
      <c r="AU156" s="175" t="s">
        <v>80</v>
      </c>
      <c r="AV156" s="14" t="s">
        <v>80</v>
      </c>
      <c r="AW156" s="14" t="s">
        <v>25</v>
      </c>
      <c r="AX156" s="14" t="s">
        <v>69</v>
      </c>
      <c r="AY156" s="175" t="s">
        <v>178</v>
      </c>
    </row>
    <row r="157" spans="1:65" s="14" customFormat="1">
      <c r="B157" s="174"/>
      <c r="D157" s="168" t="s">
        <v>184</v>
      </c>
      <c r="E157" s="175" t="s">
        <v>1</v>
      </c>
      <c r="F157" s="176" t="s">
        <v>1346</v>
      </c>
      <c r="H157" s="177">
        <v>4</v>
      </c>
      <c r="L157" s="174"/>
      <c r="M157" s="178"/>
      <c r="N157" s="179"/>
      <c r="O157" s="179"/>
      <c r="P157" s="179"/>
      <c r="Q157" s="179"/>
      <c r="R157" s="179"/>
      <c r="S157" s="179"/>
      <c r="T157" s="180"/>
      <c r="AT157" s="175" t="s">
        <v>184</v>
      </c>
      <c r="AU157" s="175" t="s">
        <v>80</v>
      </c>
      <c r="AV157" s="14" t="s">
        <v>80</v>
      </c>
      <c r="AW157" s="14" t="s">
        <v>25</v>
      </c>
      <c r="AX157" s="14" t="s">
        <v>69</v>
      </c>
      <c r="AY157" s="175" t="s">
        <v>178</v>
      </c>
    </row>
    <row r="158" spans="1:65" s="15" customFormat="1">
      <c r="B158" s="181"/>
      <c r="D158" s="168" t="s">
        <v>184</v>
      </c>
      <c r="E158" s="182" t="s">
        <v>1</v>
      </c>
      <c r="F158" s="183" t="s">
        <v>190</v>
      </c>
      <c r="H158" s="184">
        <v>7</v>
      </c>
      <c r="L158" s="181"/>
      <c r="M158" s="185"/>
      <c r="N158" s="186"/>
      <c r="O158" s="186"/>
      <c r="P158" s="186"/>
      <c r="Q158" s="186"/>
      <c r="R158" s="186"/>
      <c r="S158" s="186"/>
      <c r="T158" s="187"/>
      <c r="AT158" s="182" t="s">
        <v>184</v>
      </c>
      <c r="AU158" s="182" t="s">
        <v>80</v>
      </c>
      <c r="AV158" s="15" t="s">
        <v>87</v>
      </c>
      <c r="AW158" s="15" t="s">
        <v>25</v>
      </c>
      <c r="AX158" s="15" t="s">
        <v>73</v>
      </c>
      <c r="AY158" s="182" t="s">
        <v>178</v>
      </c>
    </row>
    <row r="159" spans="1:65" s="2" customFormat="1" ht="21.75" customHeight="1">
      <c r="A159" s="29"/>
      <c r="B159" s="153"/>
      <c r="C159" s="154" t="s">
        <v>244</v>
      </c>
      <c r="D159" s="154" t="s">
        <v>180</v>
      </c>
      <c r="E159" s="155" t="s">
        <v>1347</v>
      </c>
      <c r="F159" s="156" t="s">
        <v>1348</v>
      </c>
      <c r="G159" s="157" t="s">
        <v>1340</v>
      </c>
      <c r="H159" s="158">
        <v>1</v>
      </c>
      <c r="I159" s="158"/>
      <c r="J159" s="158"/>
      <c r="K159" s="159"/>
      <c r="L159" s="30"/>
      <c r="M159" s="160" t="s">
        <v>1</v>
      </c>
      <c r="N159" s="161" t="s">
        <v>35</v>
      </c>
      <c r="O159" s="162">
        <v>0</v>
      </c>
      <c r="P159" s="162">
        <f>O159*H159</f>
        <v>0</v>
      </c>
      <c r="Q159" s="162">
        <v>0</v>
      </c>
      <c r="R159" s="162">
        <f>Q159*H159</f>
        <v>0</v>
      </c>
      <c r="S159" s="162">
        <v>0</v>
      </c>
      <c r="T159" s="163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4" t="s">
        <v>256</v>
      </c>
      <c r="AT159" s="164" t="s">
        <v>180</v>
      </c>
      <c r="AU159" s="164" t="s">
        <v>80</v>
      </c>
      <c r="AY159" s="17" t="s">
        <v>178</v>
      </c>
      <c r="BE159" s="165">
        <f>IF(N159="základná",J159,0)</f>
        <v>0</v>
      </c>
      <c r="BF159" s="165">
        <f>IF(N159="znížená",J159,0)</f>
        <v>0</v>
      </c>
      <c r="BG159" s="165">
        <f>IF(N159="zákl. prenesená",J159,0)</f>
        <v>0</v>
      </c>
      <c r="BH159" s="165">
        <f>IF(N159="zníž. prenesená",J159,0)</f>
        <v>0</v>
      </c>
      <c r="BI159" s="165">
        <f>IF(N159="nulová",J159,0)</f>
        <v>0</v>
      </c>
      <c r="BJ159" s="17" t="s">
        <v>80</v>
      </c>
      <c r="BK159" s="166">
        <f>ROUND(I159*H159,3)</f>
        <v>0</v>
      </c>
      <c r="BL159" s="17" t="s">
        <v>256</v>
      </c>
      <c r="BM159" s="164" t="s">
        <v>1349</v>
      </c>
    </row>
    <row r="160" spans="1:65" s="2" customFormat="1" ht="21.75" customHeight="1">
      <c r="A160" s="29"/>
      <c r="B160" s="153"/>
      <c r="C160" s="154" t="s">
        <v>251</v>
      </c>
      <c r="D160" s="154" t="s">
        <v>180</v>
      </c>
      <c r="E160" s="155" t="s">
        <v>1350</v>
      </c>
      <c r="F160" s="156" t="s">
        <v>1351</v>
      </c>
      <c r="G160" s="157" t="s">
        <v>1340</v>
      </c>
      <c r="H160" s="158">
        <v>4</v>
      </c>
      <c r="I160" s="158"/>
      <c r="J160" s="158"/>
      <c r="K160" s="159"/>
      <c r="L160" s="30"/>
      <c r="M160" s="160" t="s">
        <v>1</v>
      </c>
      <c r="N160" s="161" t="s">
        <v>35</v>
      </c>
      <c r="O160" s="162">
        <v>0</v>
      </c>
      <c r="P160" s="162">
        <f>O160*H160</f>
        <v>0</v>
      </c>
      <c r="Q160" s="162">
        <v>0</v>
      </c>
      <c r="R160" s="162">
        <f>Q160*H160</f>
        <v>0</v>
      </c>
      <c r="S160" s="162">
        <v>0</v>
      </c>
      <c r="T160" s="163">
        <f>S160*H160</f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4" t="s">
        <v>256</v>
      </c>
      <c r="AT160" s="164" t="s">
        <v>180</v>
      </c>
      <c r="AU160" s="164" t="s">
        <v>80</v>
      </c>
      <c r="AY160" s="17" t="s">
        <v>178</v>
      </c>
      <c r="BE160" s="165">
        <f>IF(N160="základná",J160,0)</f>
        <v>0</v>
      </c>
      <c r="BF160" s="165">
        <f>IF(N160="znížená",J160,0)</f>
        <v>0</v>
      </c>
      <c r="BG160" s="165">
        <f>IF(N160="zákl. prenesená",J160,0)</f>
        <v>0</v>
      </c>
      <c r="BH160" s="165">
        <f>IF(N160="zníž. prenesená",J160,0)</f>
        <v>0</v>
      </c>
      <c r="BI160" s="165">
        <f>IF(N160="nulová",J160,0)</f>
        <v>0</v>
      </c>
      <c r="BJ160" s="17" t="s">
        <v>80</v>
      </c>
      <c r="BK160" s="166">
        <f>ROUND(I160*H160,3)</f>
        <v>0</v>
      </c>
      <c r="BL160" s="17" t="s">
        <v>256</v>
      </c>
      <c r="BM160" s="164" t="s">
        <v>1352</v>
      </c>
    </row>
    <row r="161" spans="1:65" s="14" customFormat="1">
      <c r="B161" s="174"/>
      <c r="D161" s="168" t="s">
        <v>184</v>
      </c>
      <c r="E161" s="175" t="s">
        <v>1</v>
      </c>
      <c r="F161" s="176" t="s">
        <v>1353</v>
      </c>
      <c r="H161" s="177">
        <v>4</v>
      </c>
      <c r="L161" s="174"/>
      <c r="M161" s="178"/>
      <c r="N161" s="179"/>
      <c r="O161" s="179"/>
      <c r="P161" s="179"/>
      <c r="Q161" s="179"/>
      <c r="R161" s="179"/>
      <c r="S161" s="179"/>
      <c r="T161" s="180"/>
      <c r="AT161" s="175" t="s">
        <v>184</v>
      </c>
      <c r="AU161" s="175" t="s">
        <v>80</v>
      </c>
      <c r="AV161" s="14" t="s">
        <v>80</v>
      </c>
      <c r="AW161" s="14" t="s">
        <v>25</v>
      </c>
      <c r="AX161" s="14" t="s">
        <v>73</v>
      </c>
      <c r="AY161" s="175" t="s">
        <v>178</v>
      </c>
    </row>
    <row r="162" spans="1:65" s="2" customFormat="1" ht="21.75" customHeight="1">
      <c r="A162" s="29"/>
      <c r="B162" s="153"/>
      <c r="C162" s="154" t="s">
        <v>256</v>
      </c>
      <c r="D162" s="154" t="s">
        <v>180</v>
      </c>
      <c r="E162" s="155" t="s">
        <v>1354</v>
      </c>
      <c r="F162" s="156" t="s">
        <v>1355</v>
      </c>
      <c r="G162" s="157" t="s">
        <v>1340</v>
      </c>
      <c r="H162" s="158">
        <v>1</v>
      </c>
      <c r="I162" s="158"/>
      <c r="J162" s="158"/>
      <c r="K162" s="159"/>
      <c r="L162" s="30"/>
      <c r="M162" s="160" t="s">
        <v>1</v>
      </c>
      <c r="N162" s="161" t="s">
        <v>35</v>
      </c>
      <c r="O162" s="162">
        <v>0</v>
      </c>
      <c r="P162" s="162">
        <f>O162*H162</f>
        <v>0</v>
      </c>
      <c r="Q162" s="162">
        <v>0</v>
      </c>
      <c r="R162" s="162">
        <f>Q162*H162</f>
        <v>0</v>
      </c>
      <c r="S162" s="162">
        <v>0</v>
      </c>
      <c r="T162" s="163">
        <f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4" t="s">
        <v>256</v>
      </c>
      <c r="AT162" s="164" t="s">
        <v>180</v>
      </c>
      <c r="AU162" s="164" t="s">
        <v>80</v>
      </c>
      <c r="AY162" s="17" t="s">
        <v>178</v>
      </c>
      <c r="BE162" s="165">
        <f>IF(N162="základná",J162,0)</f>
        <v>0</v>
      </c>
      <c r="BF162" s="165">
        <f>IF(N162="znížená",J162,0)</f>
        <v>0</v>
      </c>
      <c r="BG162" s="165">
        <f>IF(N162="zákl. prenesená",J162,0)</f>
        <v>0</v>
      </c>
      <c r="BH162" s="165">
        <f>IF(N162="zníž. prenesená",J162,0)</f>
        <v>0</v>
      </c>
      <c r="BI162" s="165">
        <f>IF(N162="nulová",J162,0)</f>
        <v>0</v>
      </c>
      <c r="BJ162" s="17" t="s">
        <v>80</v>
      </c>
      <c r="BK162" s="166">
        <f>ROUND(I162*H162,3)</f>
        <v>0</v>
      </c>
      <c r="BL162" s="17" t="s">
        <v>256</v>
      </c>
      <c r="BM162" s="164" t="s">
        <v>1356</v>
      </c>
    </row>
    <row r="163" spans="1:65" s="2" customFormat="1" ht="21.75" customHeight="1">
      <c r="A163" s="29"/>
      <c r="B163" s="153"/>
      <c r="C163" s="154" t="s">
        <v>260</v>
      </c>
      <c r="D163" s="154" t="s">
        <v>180</v>
      </c>
      <c r="E163" s="155" t="s">
        <v>1357</v>
      </c>
      <c r="F163" s="156" t="s">
        <v>1358</v>
      </c>
      <c r="G163" s="157" t="s">
        <v>1340</v>
      </c>
      <c r="H163" s="158">
        <v>11</v>
      </c>
      <c r="I163" s="158"/>
      <c r="J163" s="158"/>
      <c r="K163" s="159"/>
      <c r="L163" s="30"/>
      <c r="M163" s="160" t="s">
        <v>1</v>
      </c>
      <c r="N163" s="161" t="s">
        <v>35</v>
      </c>
      <c r="O163" s="162">
        <v>0</v>
      </c>
      <c r="P163" s="162">
        <f>O163*H163</f>
        <v>0</v>
      </c>
      <c r="Q163" s="162">
        <v>0</v>
      </c>
      <c r="R163" s="162">
        <f>Q163*H163</f>
        <v>0</v>
      </c>
      <c r="S163" s="162">
        <v>0</v>
      </c>
      <c r="T163" s="163">
        <f>S163*H163</f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4" t="s">
        <v>256</v>
      </c>
      <c r="AT163" s="164" t="s">
        <v>180</v>
      </c>
      <c r="AU163" s="164" t="s">
        <v>80</v>
      </c>
      <c r="AY163" s="17" t="s">
        <v>178</v>
      </c>
      <c r="BE163" s="165">
        <f>IF(N163="základná",J163,0)</f>
        <v>0</v>
      </c>
      <c r="BF163" s="165">
        <f>IF(N163="znížená",J163,0)</f>
        <v>0</v>
      </c>
      <c r="BG163" s="165">
        <f>IF(N163="zákl. prenesená",J163,0)</f>
        <v>0</v>
      </c>
      <c r="BH163" s="165">
        <f>IF(N163="zníž. prenesená",J163,0)</f>
        <v>0</v>
      </c>
      <c r="BI163" s="165">
        <f>IF(N163="nulová",J163,0)</f>
        <v>0</v>
      </c>
      <c r="BJ163" s="17" t="s">
        <v>80</v>
      </c>
      <c r="BK163" s="166">
        <f>ROUND(I163*H163,3)</f>
        <v>0</v>
      </c>
      <c r="BL163" s="17" t="s">
        <v>256</v>
      </c>
      <c r="BM163" s="164" t="s">
        <v>1359</v>
      </c>
    </row>
    <row r="164" spans="1:65" s="14" customFormat="1">
      <c r="B164" s="174"/>
      <c r="D164" s="168" t="s">
        <v>184</v>
      </c>
      <c r="E164" s="175" t="s">
        <v>1</v>
      </c>
      <c r="F164" s="176" t="s">
        <v>1360</v>
      </c>
      <c r="H164" s="177">
        <v>11</v>
      </c>
      <c r="L164" s="174"/>
      <c r="M164" s="178"/>
      <c r="N164" s="179"/>
      <c r="O164" s="179"/>
      <c r="P164" s="179"/>
      <c r="Q164" s="179"/>
      <c r="R164" s="179"/>
      <c r="S164" s="179"/>
      <c r="T164" s="180"/>
      <c r="AT164" s="175" t="s">
        <v>184</v>
      </c>
      <c r="AU164" s="175" t="s">
        <v>80</v>
      </c>
      <c r="AV164" s="14" t="s">
        <v>80</v>
      </c>
      <c r="AW164" s="14" t="s">
        <v>25</v>
      </c>
      <c r="AX164" s="14" t="s">
        <v>73</v>
      </c>
      <c r="AY164" s="175" t="s">
        <v>178</v>
      </c>
    </row>
    <row r="165" spans="1:65" s="2" customFormat="1" ht="33" customHeight="1">
      <c r="A165" s="29"/>
      <c r="B165" s="153"/>
      <c r="C165" s="154" t="s">
        <v>267</v>
      </c>
      <c r="D165" s="154" t="s">
        <v>180</v>
      </c>
      <c r="E165" s="155" t="s">
        <v>1361</v>
      </c>
      <c r="F165" s="156" t="s">
        <v>1362</v>
      </c>
      <c r="G165" s="157" t="s">
        <v>192</v>
      </c>
      <c r="H165" s="158">
        <v>7</v>
      </c>
      <c r="I165" s="158"/>
      <c r="J165" s="158"/>
      <c r="K165" s="159"/>
      <c r="L165" s="30"/>
      <c r="M165" s="160" t="s">
        <v>1</v>
      </c>
      <c r="N165" s="161" t="s">
        <v>35</v>
      </c>
      <c r="O165" s="162">
        <v>0</v>
      </c>
      <c r="P165" s="162">
        <f>O165*H165</f>
        <v>0</v>
      </c>
      <c r="Q165" s="162">
        <v>0</v>
      </c>
      <c r="R165" s="162">
        <f>Q165*H165</f>
        <v>0</v>
      </c>
      <c r="S165" s="162">
        <v>0</v>
      </c>
      <c r="T165" s="163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4" t="s">
        <v>256</v>
      </c>
      <c r="AT165" s="164" t="s">
        <v>180</v>
      </c>
      <c r="AU165" s="164" t="s">
        <v>80</v>
      </c>
      <c r="AY165" s="17" t="s">
        <v>178</v>
      </c>
      <c r="BE165" s="165">
        <f>IF(N165="základná",J165,0)</f>
        <v>0</v>
      </c>
      <c r="BF165" s="165">
        <f>IF(N165="znížená",J165,0)</f>
        <v>0</v>
      </c>
      <c r="BG165" s="165">
        <f>IF(N165="zákl. prenesená",J165,0)</f>
        <v>0</v>
      </c>
      <c r="BH165" s="165">
        <f>IF(N165="zníž. prenesená",J165,0)</f>
        <v>0</v>
      </c>
      <c r="BI165" s="165">
        <f>IF(N165="nulová",J165,0)</f>
        <v>0</v>
      </c>
      <c r="BJ165" s="17" t="s">
        <v>80</v>
      </c>
      <c r="BK165" s="166">
        <f>ROUND(I165*H165,3)</f>
        <v>0</v>
      </c>
      <c r="BL165" s="17" t="s">
        <v>256</v>
      </c>
      <c r="BM165" s="164" t="s">
        <v>1363</v>
      </c>
    </row>
    <row r="166" spans="1:65" s="2" customFormat="1" ht="33" customHeight="1">
      <c r="A166" s="29"/>
      <c r="B166" s="153"/>
      <c r="C166" s="154" t="s">
        <v>271</v>
      </c>
      <c r="D166" s="154" t="s">
        <v>180</v>
      </c>
      <c r="E166" s="155" t="s">
        <v>1364</v>
      </c>
      <c r="F166" s="156" t="s">
        <v>1365</v>
      </c>
      <c r="G166" s="157" t="s">
        <v>192</v>
      </c>
      <c r="H166" s="158">
        <v>4</v>
      </c>
      <c r="I166" s="158"/>
      <c r="J166" s="158"/>
      <c r="K166" s="159"/>
      <c r="L166" s="30"/>
      <c r="M166" s="160" t="s">
        <v>1</v>
      </c>
      <c r="N166" s="161" t="s">
        <v>35</v>
      </c>
      <c r="O166" s="162">
        <v>0</v>
      </c>
      <c r="P166" s="162">
        <f>O166*H166</f>
        <v>0</v>
      </c>
      <c r="Q166" s="162">
        <v>0</v>
      </c>
      <c r="R166" s="162">
        <f>Q166*H166</f>
        <v>0</v>
      </c>
      <c r="S166" s="162">
        <v>0</v>
      </c>
      <c r="T166" s="163">
        <f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4" t="s">
        <v>256</v>
      </c>
      <c r="AT166" s="164" t="s">
        <v>180</v>
      </c>
      <c r="AU166" s="164" t="s">
        <v>80</v>
      </c>
      <c r="AY166" s="17" t="s">
        <v>178</v>
      </c>
      <c r="BE166" s="165">
        <f>IF(N166="základná",J166,0)</f>
        <v>0</v>
      </c>
      <c r="BF166" s="165">
        <f>IF(N166="znížená",J166,0)</f>
        <v>0</v>
      </c>
      <c r="BG166" s="165">
        <f>IF(N166="zákl. prenesená",J166,0)</f>
        <v>0</v>
      </c>
      <c r="BH166" s="165">
        <f>IF(N166="zníž. prenesená",J166,0)</f>
        <v>0</v>
      </c>
      <c r="BI166" s="165">
        <f>IF(N166="nulová",J166,0)</f>
        <v>0</v>
      </c>
      <c r="BJ166" s="17" t="s">
        <v>80</v>
      </c>
      <c r="BK166" s="166">
        <f>ROUND(I166*H166,3)</f>
        <v>0</v>
      </c>
      <c r="BL166" s="17" t="s">
        <v>256</v>
      </c>
      <c r="BM166" s="164" t="s">
        <v>1366</v>
      </c>
    </row>
    <row r="167" spans="1:65" s="2" customFormat="1" ht="21.75" customHeight="1">
      <c r="A167" s="29"/>
      <c r="B167" s="153"/>
      <c r="C167" s="154" t="s">
        <v>7</v>
      </c>
      <c r="D167" s="154" t="s">
        <v>180</v>
      </c>
      <c r="E167" s="155" t="s">
        <v>1367</v>
      </c>
      <c r="F167" s="156" t="s">
        <v>1368</v>
      </c>
      <c r="G167" s="157" t="s">
        <v>192</v>
      </c>
      <c r="H167" s="158">
        <v>1</v>
      </c>
      <c r="I167" s="158"/>
      <c r="J167" s="158"/>
      <c r="K167" s="159"/>
      <c r="L167" s="30"/>
      <c r="M167" s="160" t="s">
        <v>1</v>
      </c>
      <c r="N167" s="161" t="s">
        <v>35</v>
      </c>
      <c r="O167" s="162">
        <v>0</v>
      </c>
      <c r="P167" s="162">
        <f>O167*H167</f>
        <v>0</v>
      </c>
      <c r="Q167" s="162">
        <v>0</v>
      </c>
      <c r="R167" s="162">
        <f>Q167*H167</f>
        <v>0</v>
      </c>
      <c r="S167" s="162">
        <v>0</v>
      </c>
      <c r="T167" s="163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4" t="s">
        <v>256</v>
      </c>
      <c r="AT167" s="164" t="s">
        <v>180</v>
      </c>
      <c r="AU167" s="164" t="s">
        <v>80</v>
      </c>
      <c r="AY167" s="17" t="s">
        <v>178</v>
      </c>
      <c r="BE167" s="165">
        <f>IF(N167="základná",J167,0)</f>
        <v>0</v>
      </c>
      <c r="BF167" s="165">
        <f>IF(N167="znížená",J167,0)</f>
        <v>0</v>
      </c>
      <c r="BG167" s="165">
        <f>IF(N167="zákl. prenesená",J167,0)</f>
        <v>0</v>
      </c>
      <c r="BH167" s="165">
        <f>IF(N167="zníž. prenesená",J167,0)</f>
        <v>0</v>
      </c>
      <c r="BI167" s="165">
        <f>IF(N167="nulová",J167,0)</f>
        <v>0</v>
      </c>
      <c r="BJ167" s="17" t="s">
        <v>80</v>
      </c>
      <c r="BK167" s="166">
        <f>ROUND(I167*H167,3)</f>
        <v>0</v>
      </c>
      <c r="BL167" s="17" t="s">
        <v>256</v>
      </c>
      <c r="BM167" s="164" t="s">
        <v>1369</v>
      </c>
    </row>
    <row r="168" spans="1:65" s="2" customFormat="1" ht="33" customHeight="1">
      <c r="A168" s="29"/>
      <c r="B168" s="153"/>
      <c r="C168" s="154" t="s">
        <v>279</v>
      </c>
      <c r="D168" s="154" t="s">
        <v>180</v>
      </c>
      <c r="E168" s="155" t="s">
        <v>1370</v>
      </c>
      <c r="F168" s="156" t="s">
        <v>1371</v>
      </c>
      <c r="G168" s="157" t="s">
        <v>434</v>
      </c>
      <c r="H168" s="158">
        <v>1.036</v>
      </c>
      <c r="I168" s="158"/>
      <c r="J168" s="158"/>
      <c r="K168" s="159"/>
      <c r="L168" s="30"/>
      <c r="M168" s="204" t="s">
        <v>1</v>
      </c>
      <c r="N168" s="205" t="s">
        <v>35</v>
      </c>
      <c r="O168" s="202">
        <v>0</v>
      </c>
      <c r="P168" s="202">
        <f>O168*H168</f>
        <v>0</v>
      </c>
      <c r="Q168" s="202">
        <v>0</v>
      </c>
      <c r="R168" s="202">
        <f>Q168*H168</f>
        <v>0</v>
      </c>
      <c r="S168" s="202">
        <v>0</v>
      </c>
      <c r="T168" s="203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4" t="s">
        <v>256</v>
      </c>
      <c r="AT168" s="164" t="s">
        <v>180</v>
      </c>
      <c r="AU168" s="164" t="s">
        <v>80</v>
      </c>
      <c r="AY168" s="17" t="s">
        <v>178</v>
      </c>
      <c r="BE168" s="165">
        <f>IF(N168="základná",J168,0)</f>
        <v>0</v>
      </c>
      <c r="BF168" s="165">
        <f>IF(N168="znížená",J168,0)</f>
        <v>0</v>
      </c>
      <c r="BG168" s="165">
        <f>IF(N168="zákl. prenesená",J168,0)</f>
        <v>0</v>
      </c>
      <c r="BH168" s="165">
        <f>IF(N168="zníž. prenesená",J168,0)</f>
        <v>0</v>
      </c>
      <c r="BI168" s="165">
        <f>IF(N168="nulová",J168,0)</f>
        <v>0</v>
      </c>
      <c r="BJ168" s="17" t="s">
        <v>80</v>
      </c>
      <c r="BK168" s="166">
        <f>ROUND(I168*H168,3)</f>
        <v>0</v>
      </c>
      <c r="BL168" s="17" t="s">
        <v>256</v>
      </c>
      <c r="BM168" s="164" t="s">
        <v>1372</v>
      </c>
    </row>
    <row r="169" spans="1:65" s="2" customFormat="1" ht="6.95" customHeight="1">
      <c r="A169" s="29"/>
      <c r="B169" s="44"/>
      <c r="C169" s="45"/>
      <c r="D169" s="45"/>
      <c r="E169" s="45"/>
      <c r="F169" s="45"/>
      <c r="G169" s="45"/>
      <c r="H169" s="45"/>
      <c r="I169" s="45"/>
      <c r="J169" s="45"/>
      <c r="K169" s="45"/>
      <c r="L169" s="30"/>
      <c r="M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</row>
  </sheetData>
  <autoFilter ref="C133:K168"/>
  <mergeCells count="15">
    <mergeCell ref="E120:H120"/>
    <mergeCell ref="E124:H124"/>
    <mergeCell ref="E122:H122"/>
    <mergeCell ref="E126:H126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89"/>
  <sheetViews>
    <sheetView showGridLines="0" topLeftCell="A103" workbookViewId="0">
      <selection activeCell="J16" sqref="J16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5"/>
    </row>
    <row r="2" spans="1:46" s="1" customFormat="1" ht="36.950000000000003" customHeight="1">
      <c r="L2" s="236" t="s">
        <v>5</v>
      </c>
      <c r="M2" s="237"/>
      <c r="N2" s="237"/>
      <c r="O2" s="237"/>
      <c r="P2" s="237"/>
      <c r="Q2" s="237"/>
      <c r="R2" s="237"/>
      <c r="S2" s="237"/>
      <c r="T2" s="237"/>
      <c r="U2" s="237"/>
      <c r="V2" s="237"/>
      <c r="AT2" s="17" t="s">
        <v>98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69</v>
      </c>
    </row>
    <row r="4" spans="1:46" s="1" customFormat="1" ht="24.95" customHeight="1">
      <c r="B4" s="20"/>
      <c r="D4" s="214" t="s">
        <v>1741</v>
      </c>
      <c r="L4" s="20"/>
      <c r="M4" s="97" t="s">
        <v>8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6" t="s">
        <v>10</v>
      </c>
      <c r="L6" s="20"/>
    </row>
    <row r="7" spans="1:46" s="1" customFormat="1" ht="16.5" customHeight="1">
      <c r="B7" s="20"/>
      <c r="E7" s="276" t="str">
        <f>'Rekapitulácia stavby'!K6</f>
        <v>OÚ Skalica, klientske centrum – stavebné úpravy</v>
      </c>
      <c r="F7" s="277"/>
      <c r="G7" s="277"/>
      <c r="H7" s="277"/>
      <c r="L7" s="20"/>
    </row>
    <row r="8" spans="1:46" ht="12.75">
      <c r="B8" s="20"/>
      <c r="D8" s="26" t="s">
        <v>120</v>
      </c>
      <c r="L8" s="20"/>
    </row>
    <row r="9" spans="1:46" s="1" customFormat="1" ht="16.5" customHeight="1">
      <c r="B9" s="20"/>
      <c r="E9" s="276" t="s">
        <v>124</v>
      </c>
      <c r="F9" s="237"/>
      <c r="G9" s="237"/>
      <c r="H9" s="237"/>
      <c r="L9" s="20"/>
    </row>
    <row r="10" spans="1:46" s="1" customFormat="1" ht="12" customHeight="1">
      <c r="B10" s="20"/>
      <c r="D10" s="26" t="s">
        <v>128</v>
      </c>
      <c r="L10" s="20"/>
    </row>
    <row r="11" spans="1:46" s="2" customFormat="1" ht="16.5" customHeight="1">
      <c r="A11" s="29"/>
      <c r="B11" s="30"/>
      <c r="C11" s="29"/>
      <c r="D11" s="29"/>
      <c r="E11" s="278" t="s">
        <v>1299</v>
      </c>
      <c r="F11" s="275"/>
      <c r="G11" s="275"/>
      <c r="H11" s="275"/>
      <c r="I11" s="2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6" t="s">
        <v>1300</v>
      </c>
      <c r="E12" s="29"/>
      <c r="F12" s="29"/>
      <c r="G12" s="29"/>
      <c r="H12" s="29"/>
      <c r="I12" s="2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6.5" customHeight="1">
      <c r="A13" s="29"/>
      <c r="B13" s="30"/>
      <c r="C13" s="29"/>
      <c r="D13" s="29"/>
      <c r="E13" s="266" t="s">
        <v>1373</v>
      </c>
      <c r="F13" s="275"/>
      <c r="G13" s="275"/>
      <c r="H13" s="275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>
      <c r="A14" s="29"/>
      <c r="B14" s="30"/>
      <c r="C14" s="29"/>
      <c r="D14" s="29"/>
      <c r="E14" s="29"/>
      <c r="F14" s="29"/>
      <c r="G14" s="29"/>
      <c r="H14" s="29"/>
      <c r="I14" s="29"/>
      <c r="J14" s="29"/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2" customHeight="1">
      <c r="A15" s="29"/>
      <c r="B15" s="30"/>
      <c r="C15" s="29"/>
      <c r="D15" s="26" t="s">
        <v>12</v>
      </c>
      <c r="E15" s="29"/>
      <c r="F15" s="24" t="s">
        <v>1</v>
      </c>
      <c r="G15" s="29"/>
      <c r="H15" s="29"/>
      <c r="I15" s="26" t="s">
        <v>13</v>
      </c>
      <c r="J15" s="24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6" t="s">
        <v>14</v>
      </c>
      <c r="E16" s="29"/>
      <c r="F16" s="24" t="s">
        <v>15</v>
      </c>
      <c r="G16" s="29"/>
      <c r="H16" s="29"/>
      <c r="I16" s="26" t="s">
        <v>16</v>
      </c>
      <c r="J16" s="52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0.9" customHeight="1">
      <c r="A17" s="29"/>
      <c r="B17" s="30"/>
      <c r="C17" s="29"/>
      <c r="D17" s="29"/>
      <c r="E17" s="29"/>
      <c r="F17" s="29"/>
      <c r="G17" s="29"/>
      <c r="H17" s="29"/>
      <c r="I17" s="29"/>
      <c r="J17" s="29"/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2" customHeight="1">
      <c r="A18" s="29"/>
      <c r="B18" s="30"/>
      <c r="C18" s="29"/>
      <c r="D18" s="26" t="s">
        <v>17</v>
      </c>
      <c r="E18" s="29"/>
      <c r="F18" s="29"/>
      <c r="G18" s="29"/>
      <c r="H18" s="29"/>
      <c r="I18" s="26" t="s">
        <v>18</v>
      </c>
      <c r="J18" s="24" t="s">
        <v>1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8" customHeight="1">
      <c r="A19" s="29"/>
      <c r="B19" s="30"/>
      <c r="C19" s="29"/>
      <c r="D19" s="29"/>
      <c r="E19" s="24" t="s">
        <v>19</v>
      </c>
      <c r="F19" s="29"/>
      <c r="G19" s="29"/>
      <c r="H19" s="29"/>
      <c r="I19" s="26" t="s">
        <v>20</v>
      </c>
      <c r="J19" s="24" t="s">
        <v>1</v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6.95" customHeight="1">
      <c r="A20" s="29"/>
      <c r="B20" s="30"/>
      <c r="C20" s="29"/>
      <c r="D20" s="29"/>
      <c r="E20" s="29"/>
      <c r="F20" s="29"/>
      <c r="G20" s="29"/>
      <c r="H20" s="29"/>
      <c r="I20" s="29"/>
      <c r="J20" s="29"/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2" customHeight="1">
      <c r="A21" s="29"/>
      <c r="B21" s="30"/>
      <c r="C21" s="29"/>
      <c r="D21" s="26" t="s">
        <v>21</v>
      </c>
      <c r="E21" s="29"/>
      <c r="F21" s="29"/>
      <c r="G21" s="29"/>
      <c r="H21" s="29"/>
      <c r="I21" s="26" t="s">
        <v>18</v>
      </c>
      <c r="J21" s="24" t="str">
        <f>'Rekapitulácia stavby'!AN13</f>
        <v/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8" customHeight="1">
      <c r="A22" s="29"/>
      <c r="B22" s="30"/>
      <c r="C22" s="29"/>
      <c r="D22" s="29"/>
      <c r="E22" s="245" t="str">
        <f>'Rekapitulácia stavby'!E14</f>
        <v xml:space="preserve"> </v>
      </c>
      <c r="F22" s="245"/>
      <c r="G22" s="245"/>
      <c r="H22" s="245"/>
      <c r="I22" s="26" t="s">
        <v>20</v>
      </c>
      <c r="J22" s="24" t="str">
        <f>'Rekapitulácia stavby'!AN14</f>
        <v/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6.95" customHeight="1">
      <c r="A23" s="29"/>
      <c r="B23" s="30"/>
      <c r="C23" s="29"/>
      <c r="D23" s="29"/>
      <c r="E23" s="29"/>
      <c r="F23" s="29"/>
      <c r="G23" s="29"/>
      <c r="H23" s="29"/>
      <c r="I23" s="29"/>
      <c r="J23" s="29"/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2" customHeight="1">
      <c r="A24" s="29"/>
      <c r="B24" s="30"/>
      <c r="C24" s="29"/>
      <c r="D24" s="26" t="s">
        <v>23</v>
      </c>
      <c r="E24" s="29"/>
      <c r="F24" s="29"/>
      <c r="G24" s="29"/>
      <c r="H24" s="29"/>
      <c r="I24" s="26" t="s">
        <v>18</v>
      </c>
      <c r="J24" s="24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8" customHeight="1">
      <c r="A25" s="29"/>
      <c r="B25" s="30"/>
      <c r="C25" s="29"/>
      <c r="D25" s="29"/>
      <c r="E25" s="24" t="s">
        <v>24</v>
      </c>
      <c r="F25" s="29"/>
      <c r="G25" s="29"/>
      <c r="H25" s="29"/>
      <c r="I25" s="26" t="s">
        <v>20</v>
      </c>
      <c r="J25" s="24" t="s">
        <v>1</v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6.95" customHeight="1">
      <c r="A26" s="29"/>
      <c r="B26" s="30"/>
      <c r="C26" s="29"/>
      <c r="D26" s="29"/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12" customHeight="1">
      <c r="A27" s="29"/>
      <c r="B27" s="30"/>
      <c r="C27" s="29"/>
      <c r="D27" s="26" t="s">
        <v>27</v>
      </c>
      <c r="E27" s="29"/>
      <c r="F27" s="29"/>
      <c r="G27" s="29"/>
      <c r="H27" s="29"/>
      <c r="I27" s="26" t="s">
        <v>18</v>
      </c>
      <c r="J27" s="24" t="str">
        <f>IF('Rekapitulácia stavby'!AN19="","",'Rekapitulácia stavby'!AN19)</f>
        <v/>
      </c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8" customHeight="1">
      <c r="A28" s="29"/>
      <c r="B28" s="30"/>
      <c r="C28" s="29"/>
      <c r="D28" s="29"/>
      <c r="E28" s="24" t="str">
        <f>IF('Rekapitulácia stavby'!E20="","",'Rekapitulácia stavby'!E20)</f>
        <v xml:space="preserve"> </v>
      </c>
      <c r="F28" s="29"/>
      <c r="G28" s="29"/>
      <c r="H28" s="29"/>
      <c r="I28" s="26" t="s">
        <v>20</v>
      </c>
      <c r="J28" s="24" t="str">
        <f>IF('Rekapitulácia stavby'!AN20="","",'Rekapitulácia stavby'!AN20)</f>
        <v/>
      </c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29"/>
      <c r="E29" s="29"/>
      <c r="F29" s="29"/>
      <c r="G29" s="29"/>
      <c r="H29" s="29"/>
      <c r="I29" s="29"/>
      <c r="J29" s="29"/>
      <c r="K29" s="29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12" customHeight="1">
      <c r="A30" s="29"/>
      <c r="B30" s="30"/>
      <c r="C30" s="29"/>
      <c r="D30" s="26" t="s">
        <v>28</v>
      </c>
      <c r="E30" s="29"/>
      <c r="F30" s="29"/>
      <c r="G30" s="29"/>
      <c r="H30" s="29"/>
      <c r="I30" s="2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8" customFormat="1" ht="16.5" customHeight="1">
      <c r="A31" s="98"/>
      <c r="B31" s="99"/>
      <c r="C31" s="98"/>
      <c r="D31" s="98"/>
      <c r="E31" s="247" t="s">
        <v>1</v>
      </c>
      <c r="F31" s="247"/>
      <c r="G31" s="247"/>
      <c r="H31" s="247"/>
      <c r="I31" s="98"/>
      <c r="J31" s="98"/>
      <c r="K31" s="98"/>
      <c r="L31" s="100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</row>
    <row r="32" spans="1:31" s="2" customFormat="1" ht="6.95" customHeight="1">
      <c r="A32" s="29"/>
      <c r="B32" s="30"/>
      <c r="C32" s="29"/>
      <c r="D32" s="29"/>
      <c r="E32" s="29"/>
      <c r="F32" s="29"/>
      <c r="G32" s="29"/>
      <c r="H32" s="29"/>
      <c r="I32" s="29"/>
      <c r="J32" s="29"/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6.95" customHeight="1">
      <c r="A33" s="29"/>
      <c r="B33" s="30"/>
      <c r="C33" s="29"/>
      <c r="D33" s="63"/>
      <c r="E33" s="63"/>
      <c r="F33" s="63"/>
      <c r="G33" s="63"/>
      <c r="H33" s="63"/>
      <c r="I33" s="63"/>
      <c r="J33" s="63"/>
      <c r="K33" s="63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4" t="s">
        <v>139</v>
      </c>
      <c r="E34" s="29"/>
      <c r="F34" s="29"/>
      <c r="G34" s="29"/>
      <c r="H34" s="29"/>
      <c r="I34" s="29"/>
      <c r="J34" s="101"/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customHeight="1">
      <c r="A35" s="29"/>
      <c r="B35" s="30"/>
      <c r="C35" s="29"/>
      <c r="D35" s="102" t="s">
        <v>140</v>
      </c>
      <c r="E35" s="29"/>
      <c r="F35" s="29"/>
      <c r="G35" s="29"/>
      <c r="H35" s="29"/>
      <c r="I35" s="29"/>
      <c r="J35" s="101"/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25.35" customHeight="1">
      <c r="A36" s="29"/>
      <c r="B36" s="30"/>
      <c r="C36" s="29"/>
      <c r="D36" s="103" t="s">
        <v>29</v>
      </c>
      <c r="E36" s="29"/>
      <c r="F36" s="29"/>
      <c r="G36" s="29"/>
      <c r="H36" s="29"/>
      <c r="I36" s="29"/>
      <c r="J36" s="68"/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6.95" customHeight="1">
      <c r="A37" s="29"/>
      <c r="B37" s="30"/>
      <c r="C37" s="29"/>
      <c r="D37" s="63"/>
      <c r="E37" s="63"/>
      <c r="F37" s="63"/>
      <c r="G37" s="63"/>
      <c r="H37" s="63"/>
      <c r="I37" s="63"/>
      <c r="J37" s="63"/>
      <c r="K37" s="63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9"/>
      <c r="F38" s="33" t="s">
        <v>31</v>
      </c>
      <c r="G38" s="29"/>
      <c r="H38" s="29"/>
      <c r="I38" s="33" t="s">
        <v>30</v>
      </c>
      <c r="J38" s="33" t="s">
        <v>32</v>
      </c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customHeight="1">
      <c r="A39" s="29"/>
      <c r="B39" s="30"/>
      <c r="C39" s="29"/>
      <c r="D39" s="104" t="s">
        <v>33</v>
      </c>
      <c r="E39" s="26" t="s">
        <v>34</v>
      </c>
      <c r="F39" s="105"/>
      <c r="G39" s="29"/>
      <c r="H39" s="29"/>
      <c r="I39" s="106"/>
      <c r="J39" s="105"/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6" t="s">
        <v>35</v>
      </c>
      <c r="F40" s="105"/>
      <c r="G40" s="29"/>
      <c r="H40" s="29"/>
      <c r="I40" s="106"/>
      <c r="J40" s="105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>
      <c r="A41" s="29"/>
      <c r="B41" s="30"/>
      <c r="C41" s="29"/>
      <c r="D41" s="29"/>
      <c r="E41" s="26" t="s">
        <v>36</v>
      </c>
      <c r="F41" s="105">
        <f>ROUND((SUM(BG109:BG110) + SUM(BG134:BG188)),  2)</f>
        <v>0</v>
      </c>
      <c r="G41" s="29"/>
      <c r="H41" s="29"/>
      <c r="I41" s="106">
        <v>0.2</v>
      </c>
      <c r="J41" s="105"/>
      <c r="K41" s="29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14.45" hidden="1" customHeight="1">
      <c r="A42" s="29"/>
      <c r="B42" s="30"/>
      <c r="C42" s="29"/>
      <c r="D42" s="29"/>
      <c r="E42" s="26" t="s">
        <v>37</v>
      </c>
      <c r="F42" s="105">
        <f>ROUND((SUM(BH109:BH110) + SUM(BH134:BH188)),  2)</f>
        <v>0</v>
      </c>
      <c r="G42" s="29"/>
      <c r="H42" s="29"/>
      <c r="I42" s="106">
        <v>0.2</v>
      </c>
      <c r="J42" s="105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14.45" hidden="1" customHeight="1">
      <c r="A43" s="29"/>
      <c r="B43" s="30"/>
      <c r="C43" s="29"/>
      <c r="D43" s="29"/>
      <c r="E43" s="26" t="s">
        <v>38</v>
      </c>
      <c r="F43" s="105">
        <f>ROUND((SUM(BI109:BI110) + SUM(BI134:BI188)),  2)</f>
        <v>0</v>
      </c>
      <c r="G43" s="29"/>
      <c r="H43" s="29"/>
      <c r="I43" s="106">
        <v>0</v>
      </c>
      <c r="J43" s="105"/>
      <c r="K43" s="29"/>
      <c r="L43" s="3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6.95" customHeight="1">
      <c r="A44" s="29"/>
      <c r="B44" s="30"/>
      <c r="C44" s="29"/>
      <c r="D44" s="29"/>
      <c r="E44" s="29"/>
      <c r="F44" s="29"/>
      <c r="G44" s="29"/>
      <c r="H44" s="29"/>
      <c r="I44" s="29"/>
      <c r="J44" s="29"/>
      <c r="K44" s="29"/>
      <c r="L44" s="3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2" customFormat="1" ht="25.35" customHeight="1">
      <c r="A45" s="29"/>
      <c r="B45" s="30"/>
      <c r="C45" s="107"/>
      <c r="D45" s="108" t="s">
        <v>39</v>
      </c>
      <c r="E45" s="57"/>
      <c r="F45" s="57"/>
      <c r="G45" s="109" t="s">
        <v>40</v>
      </c>
      <c r="H45" s="110" t="s">
        <v>41</v>
      </c>
      <c r="I45" s="57"/>
      <c r="J45" s="111"/>
      <c r="K45" s="112"/>
      <c r="L45" s="3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</row>
    <row r="46" spans="1:31" s="2" customFormat="1" ht="14.45" customHeight="1">
      <c r="A46" s="29"/>
      <c r="B46" s="30"/>
      <c r="C46" s="29"/>
      <c r="D46" s="29"/>
      <c r="E46" s="29"/>
      <c r="F46" s="29"/>
      <c r="G46" s="29"/>
      <c r="H46" s="29"/>
      <c r="I46" s="29"/>
      <c r="J46" s="29"/>
      <c r="K46" s="29"/>
      <c r="L46" s="3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29"/>
      <c r="B61" s="30"/>
      <c r="C61" s="29"/>
      <c r="D61" s="42" t="s">
        <v>44</v>
      </c>
      <c r="E61" s="32"/>
      <c r="F61" s="113" t="s">
        <v>45</v>
      </c>
      <c r="G61" s="42" t="s">
        <v>44</v>
      </c>
      <c r="H61" s="32"/>
      <c r="I61" s="32"/>
      <c r="J61" s="114" t="s">
        <v>45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29"/>
      <c r="B65" s="30"/>
      <c r="C65" s="29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29"/>
      <c r="B76" s="30"/>
      <c r="C76" s="29"/>
      <c r="D76" s="42" t="s">
        <v>44</v>
      </c>
      <c r="E76" s="32"/>
      <c r="F76" s="113" t="s">
        <v>45</v>
      </c>
      <c r="G76" s="42" t="s">
        <v>44</v>
      </c>
      <c r="H76" s="32"/>
      <c r="I76" s="32"/>
      <c r="J76" s="114" t="s">
        <v>45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214" t="s">
        <v>1742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6" t="s">
        <v>10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>
      <c r="A85" s="29"/>
      <c r="B85" s="30"/>
      <c r="C85" s="29"/>
      <c r="D85" s="29"/>
      <c r="E85" s="276" t="str">
        <f>E7</f>
        <v>OÚ Skalica, klientske centrum – stavebné úpravy</v>
      </c>
      <c r="F85" s="277"/>
      <c r="G85" s="277"/>
      <c r="H85" s="277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20"/>
      <c r="C86" s="26" t="s">
        <v>120</v>
      </c>
      <c r="L86" s="20"/>
    </row>
    <row r="87" spans="1:31" s="1" customFormat="1" ht="16.5" customHeight="1">
      <c r="B87" s="20"/>
      <c r="E87" s="276" t="s">
        <v>124</v>
      </c>
      <c r="F87" s="237"/>
      <c r="G87" s="237"/>
      <c r="H87" s="237"/>
      <c r="L87" s="20"/>
    </row>
    <row r="88" spans="1:31" s="1" customFormat="1" ht="12" customHeight="1">
      <c r="B88" s="20"/>
      <c r="C88" s="26" t="s">
        <v>128</v>
      </c>
      <c r="L88" s="20"/>
    </row>
    <row r="89" spans="1:31" s="2" customFormat="1" ht="16.5" customHeight="1">
      <c r="A89" s="29"/>
      <c r="B89" s="30"/>
      <c r="C89" s="29"/>
      <c r="D89" s="29"/>
      <c r="E89" s="278" t="s">
        <v>1299</v>
      </c>
      <c r="F89" s="275"/>
      <c r="G89" s="275"/>
      <c r="H89" s="275"/>
      <c r="I89" s="2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12" customHeight="1">
      <c r="A90" s="29"/>
      <c r="B90" s="30"/>
      <c r="C90" s="26" t="s">
        <v>1300</v>
      </c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6.5" customHeight="1">
      <c r="A91" s="29"/>
      <c r="B91" s="30"/>
      <c r="C91" s="29"/>
      <c r="D91" s="29"/>
      <c r="E91" s="266" t="str">
        <f>E13</f>
        <v>Nový stav - Zdravotechnika - Nový stav</v>
      </c>
      <c r="F91" s="275"/>
      <c r="G91" s="275"/>
      <c r="H91" s="275"/>
      <c r="I91" s="29"/>
      <c r="J91" s="29"/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12" customHeight="1">
      <c r="A93" s="29"/>
      <c r="B93" s="30"/>
      <c r="C93" s="26" t="s">
        <v>14</v>
      </c>
      <c r="D93" s="29"/>
      <c r="E93" s="29"/>
      <c r="F93" s="24" t="str">
        <f>F16</f>
        <v>Dom zdravia, Štefánikova 2157/20, Skalica</v>
      </c>
      <c r="G93" s="29"/>
      <c r="H93" s="29"/>
      <c r="I93" s="26" t="s">
        <v>16</v>
      </c>
      <c r="J93" s="52" t="str">
        <f>IF(J16="","",J16)</f>
        <v/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6.95" customHeight="1">
      <c r="A94" s="29"/>
      <c r="B94" s="30"/>
      <c r="C94" s="29"/>
      <c r="D94" s="29"/>
      <c r="E94" s="29"/>
      <c r="F94" s="29"/>
      <c r="G94" s="29"/>
      <c r="H94" s="29"/>
      <c r="I94" s="29"/>
      <c r="J94" s="29"/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25.7" customHeight="1">
      <c r="A95" s="29"/>
      <c r="B95" s="30"/>
      <c r="C95" s="26" t="s">
        <v>17</v>
      </c>
      <c r="D95" s="29"/>
      <c r="E95" s="29"/>
      <c r="F95" s="24" t="str">
        <f>E19</f>
        <v>Ministerstvo vnútra SR, Pribinova 2157/20, Skalica</v>
      </c>
      <c r="G95" s="29"/>
      <c r="H95" s="29"/>
      <c r="I95" s="26" t="s">
        <v>23</v>
      </c>
      <c r="J95" s="27" t="str">
        <f>E25</f>
        <v xml:space="preserve">Modulor Bratislava, s.r.o.    </v>
      </c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15.2" customHeight="1">
      <c r="A96" s="29"/>
      <c r="B96" s="30"/>
      <c r="C96" s="26" t="s">
        <v>21</v>
      </c>
      <c r="D96" s="29"/>
      <c r="E96" s="29"/>
      <c r="F96" s="24" t="str">
        <f>IF(E22="","",E22)</f>
        <v xml:space="preserve"> </v>
      </c>
      <c r="G96" s="29"/>
      <c r="H96" s="29"/>
      <c r="I96" s="26"/>
      <c r="J96" s="27" t="str">
        <f>E28</f>
        <v xml:space="preserve"> 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9.25" customHeight="1">
      <c r="A98" s="29"/>
      <c r="B98" s="30"/>
      <c r="C98" s="115" t="s">
        <v>141</v>
      </c>
      <c r="D98" s="107"/>
      <c r="E98" s="107"/>
      <c r="F98" s="107"/>
      <c r="G98" s="107"/>
      <c r="H98" s="107"/>
      <c r="I98" s="107"/>
      <c r="J98" s="116" t="s">
        <v>142</v>
      </c>
      <c r="K98" s="107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99" spans="1:47" s="2" customFormat="1" ht="10.35" customHeight="1">
      <c r="A99" s="29"/>
      <c r="B99" s="30"/>
      <c r="C99" s="29"/>
      <c r="D99" s="29"/>
      <c r="E99" s="29"/>
      <c r="F99" s="29"/>
      <c r="G99" s="29"/>
      <c r="H99" s="29"/>
      <c r="I99" s="29"/>
      <c r="J99" s="29"/>
      <c r="K99" s="29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47" s="2" customFormat="1" ht="22.9" customHeight="1">
      <c r="A100" s="29"/>
      <c r="B100" s="30"/>
      <c r="C100" s="117" t="s">
        <v>143</v>
      </c>
      <c r="D100" s="29"/>
      <c r="E100" s="29"/>
      <c r="F100" s="29"/>
      <c r="G100" s="29"/>
      <c r="H100" s="29"/>
      <c r="I100" s="29"/>
      <c r="J100" s="68"/>
      <c r="K100" s="29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U100" s="17" t="s">
        <v>144</v>
      </c>
    </row>
    <row r="101" spans="1:47" s="9" customFormat="1" ht="24.95" customHeight="1">
      <c r="B101" s="118"/>
      <c r="D101" s="119" t="s">
        <v>150</v>
      </c>
      <c r="E101" s="120"/>
      <c r="F101" s="120"/>
      <c r="G101" s="120"/>
      <c r="H101" s="120"/>
      <c r="I101" s="120"/>
      <c r="J101" s="121"/>
      <c r="L101" s="118"/>
    </row>
    <row r="102" spans="1:47" s="10" customFormat="1" ht="19.899999999999999" customHeight="1">
      <c r="B102" s="122"/>
      <c r="D102" s="123" t="s">
        <v>1374</v>
      </c>
      <c r="E102" s="124"/>
      <c r="F102" s="124"/>
      <c r="G102" s="124"/>
      <c r="H102" s="124"/>
      <c r="I102" s="124"/>
      <c r="J102" s="125"/>
      <c r="L102" s="122"/>
    </row>
    <row r="103" spans="1:47" s="10" customFormat="1" ht="19.899999999999999" customHeight="1">
      <c r="B103" s="122"/>
      <c r="D103" s="123" t="s">
        <v>1302</v>
      </c>
      <c r="E103" s="124"/>
      <c r="F103" s="124"/>
      <c r="G103" s="124"/>
      <c r="H103" s="124"/>
      <c r="I103" s="124"/>
      <c r="J103" s="125"/>
      <c r="L103" s="122"/>
    </row>
    <row r="104" spans="1:47" s="10" customFormat="1" ht="19.899999999999999" customHeight="1">
      <c r="B104" s="122"/>
      <c r="D104" s="123" t="s">
        <v>1303</v>
      </c>
      <c r="E104" s="124"/>
      <c r="F104" s="124"/>
      <c r="G104" s="124"/>
      <c r="H104" s="124"/>
      <c r="I104" s="124"/>
      <c r="J104" s="125"/>
      <c r="L104" s="122"/>
    </row>
    <row r="105" spans="1:47" s="10" customFormat="1" ht="19.899999999999999" customHeight="1">
      <c r="B105" s="122"/>
      <c r="D105" s="123" t="s">
        <v>1304</v>
      </c>
      <c r="E105" s="124"/>
      <c r="F105" s="124"/>
      <c r="G105" s="124"/>
      <c r="H105" s="124"/>
      <c r="I105" s="124"/>
      <c r="J105" s="125"/>
      <c r="L105" s="122"/>
    </row>
    <row r="106" spans="1:47" s="9" customFormat="1" ht="24.95" customHeight="1">
      <c r="B106" s="118"/>
      <c r="D106" s="119" t="s">
        <v>162</v>
      </c>
      <c r="E106" s="120"/>
      <c r="F106" s="120"/>
      <c r="G106" s="120"/>
      <c r="H106" s="120"/>
      <c r="I106" s="120"/>
      <c r="J106" s="121"/>
      <c r="L106" s="118"/>
    </row>
    <row r="107" spans="1:47" s="2" customFormat="1" ht="21.7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47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47" s="2" customFormat="1" ht="29.25" customHeight="1">
      <c r="A109" s="29"/>
      <c r="B109" s="30"/>
      <c r="C109" s="117" t="s">
        <v>163</v>
      </c>
      <c r="D109" s="29"/>
      <c r="E109" s="29"/>
      <c r="F109" s="29"/>
      <c r="G109" s="29"/>
      <c r="H109" s="29"/>
      <c r="I109" s="29"/>
      <c r="J109" s="126"/>
      <c r="K109" s="29"/>
      <c r="L109" s="39"/>
      <c r="N109" s="127" t="s">
        <v>33</v>
      </c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47" s="2" customFormat="1" ht="18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47" s="2" customFormat="1" ht="29.25" customHeight="1">
      <c r="A111" s="29"/>
      <c r="B111" s="30"/>
      <c r="C111" s="128" t="s">
        <v>164</v>
      </c>
      <c r="D111" s="107"/>
      <c r="E111" s="107"/>
      <c r="F111" s="107"/>
      <c r="G111" s="107"/>
      <c r="H111" s="107"/>
      <c r="I111" s="107"/>
      <c r="J111" s="129"/>
      <c r="K111" s="107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47" s="2" customFormat="1" ht="6.95" customHeight="1">
      <c r="A112" s="29"/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6" spans="1:31" s="2" customFormat="1" ht="6.95" customHeight="1">
      <c r="A116" s="29"/>
      <c r="B116" s="46"/>
      <c r="C116" s="47"/>
      <c r="D116" s="47"/>
      <c r="E116" s="47"/>
      <c r="F116" s="47"/>
      <c r="G116" s="47"/>
      <c r="H116" s="47"/>
      <c r="I116" s="47"/>
      <c r="J116" s="47"/>
      <c r="K116" s="47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24.95" customHeight="1">
      <c r="A117" s="29"/>
      <c r="B117" s="30"/>
      <c r="C117" s="214" t="s">
        <v>1743</v>
      </c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12" customHeight="1">
      <c r="A119" s="29"/>
      <c r="B119" s="30"/>
      <c r="C119" s="26" t="s">
        <v>10</v>
      </c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16.5" customHeight="1">
      <c r="A120" s="29"/>
      <c r="B120" s="30"/>
      <c r="C120" s="29"/>
      <c r="D120" s="29"/>
      <c r="E120" s="276" t="str">
        <f>E7</f>
        <v>OÚ Skalica, klientske centrum – stavebné úpravy</v>
      </c>
      <c r="F120" s="277"/>
      <c r="G120" s="277"/>
      <c r="H120" s="277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1" customFormat="1" ht="12" customHeight="1">
      <c r="B121" s="20"/>
      <c r="C121" s="26" t="s">
        <v>120</v>
      </c>
      <c r="L121" s="20"/>
    </row>
    <row r="122" spans="1:31" s="1" customFormat="1" ht="16.5" customHeight="1">
      <c r="B122" s="20"/>
      <c r="E122" s="276" t="s">
        <v>124</v>
      </c>
      <c r="F122" s="237"/>
      <c r="G122" s="237"/>
      <c r="H122" s="237"/>
      <c r="L122" s="20"/>
    </row>
    <row r="123" spans="1:31" s="1" customFormat="1" ht="12" customHeight="1">
      <c r="B123" s="20"/>
      <c r="C123" s="26" t="s">
        <v>128</v>
      </c>
      <c r="L123" s="20"/>
    </row>
    <row r="124" spans="1:31" s="2" customFormat="1" ht="16.5" customHeight="1">
      <c r="A124" s="29"/>
      <c r="B124" s="30"/>
      <c r="C124" s="29"/>
      <c r="D124" s="29"/>
      <c r="E124" s="278" t="s">
        <v>1299</v>
      </c>
      <c r="F124" s="275"/>
      <c r="G124" s="275"/>
      <c r="H124" s="275"/>
      <c r="I124" s="2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>
      <c r="A125" s="29"/>
      <c r="B125" s="30"/>
      <c r="C125" s="26" t="s">
        <v>1300</v>
      </c>
      <c r="D125" s="29"/>
      <c r="E125" s="29"/>
      <c r="F125" s="29"/>
      <c r="G125" s="29"/>
      <c r="H125" s="29"/>
      <c r="I125" s="2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6.5" customHeight="1">
      <c r="A126" s="29"/>
      <c r="B126" s="30"/>
      <c r="C126" s="29"/>
      <c r="D126" s="29"/>
      <c r="E126" s="266" t="str">
        <f>E13</f>
        <v>Nový stav - Zdravotechnika - Nový stav</v>
      </c>
      <c r="F126" s="275"/>
      <c r="G126" s="275"/>
      <c r="H126" s="275"/>
      <c r="I126" s="29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6.95" customHeight="1">
      <c r="A127" s="29"/>
      <c r="B127" s="30"/>
      <c r="C127" s="29"/>
      <c r="D127" s="29"/>
      <c r="E127" s="29"/>
      <c r="F127" s="29"/>
      <c r="G127" s="29"/>
      <c r="H127" s="29"/>
      <c r="I127" s="29"/>
      <c r="J127" s="29"/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2" customHeight="1">
      <c r="A128" s="29"/>
      <c r="B128" s="30"/>
      <c r="C128" s="26" t="s">
        <v>14</v>
      </c>
      <c r="D128" s="29"/>
      <c r="E128" s="29"/>
      <c r="F128" s="24" t="str">
        <f>F16</f>
        <v>Dom zdravia, Štefánikova 2157/20, Skalica</v>
      </c>
      <c r="G128" s="29"/>
      <c r="H128" s="29"/>
      <c r="I128" s="26" t="s">
        <v>16</v>
      </c>
      <c r="J128" s="52" t="str">
        <f>IF(J16="","",J16)</f>
        <v/>
      </c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6.95" customHeight="1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25.7" customHeight="1">
      <c r="A130" s="29"/>
      <c r="B130" s="30"/>
      <c r="C130" s="26" t="s">
        <v>17</v>
      </c>
      <c r="D130" s="29"/>
      <c r="E130" s="29"/>
      <c r="F130" s="24" t="str">
        <f>E19</f>
        <v>Ministerstvo vnútra SR, Pribinova 2157/20, Skalica</v>
      </c>
      <c r="G130" s="29"/>
      <c r="H130" s="29"/>
      <c r="I130" s="26" t="s">
        <v>23</v>
      </c>
      <c r="J130" s="27" t="str">
        <f>E25</f>
        <v xml:space="preserve">Modulor Bratislava, s.r.o.    </v>
      </c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5.2" customHeight="1">
      <c r="A131" s="29"/>
      <c r="B131" s="30"/>
      <c r="C131" s="26" t="s">
        <v>21</v>
      </c>
      <c r="D131" s="29"/>
      <c r="E131" s="29"/>
      <c r="F131" s="24" t="str">
        <f>IF(E22="","",E22)</f>
        <v xml:space="preserve"> </v>
      </c>
      <c r="G131" s="29"/>
      <c r="H131" s="29"/>
      <c r="I131" s="26"/>
      <c r="J131" s="27" t="str">
        <f>E28</f>
        <v xml:space="preserve"> </v>
      </c>
      <c r="K131" s="29"/>
      <c r="L131" s="3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0.35" customHeight="1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3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11" customFormat="1" ht="29.25" customHeight="1">
      <c r="A133" s="130"/>
      <c r="B133" s="131"/>
      <c r="C133" s="132" t="s">
        <v>165</v>
      </c>
      <c r="D133" s="133" t="s">
        <v>54</v>
      </c>
      <c r="E133" s="133" t="s">
        <v>50</v>
      </c>
      <c r="F133" s="133" t="s">
        <v>51</v>
      </c>
      <c r="G133" s="133" t="s">
        <v>166</v>
      </c>
      <c r="H133" s="133" t="s">
        <v>167</v>
      </c>
      <c r="I133" s="133" t="s">
        <v>168</v>
      </c>
      <c r="J133" s="134" t="s">
        <v>142</v>
      </c>
      <c r="K133" s="135" t="s">
        <v>169</v>
      </c>
      <c r="L133" s="136"/>
      <c r="M133" s="59" t="s">
        <v>1</v>
      </c>
      <c r="N133" s="60" t="s">
        <v>33</v>
      </c>
      <c r="O133" s="60" t="s">
        <v>170</v>
      </c>
      <c r="P133" s="60" t="s">
        <v>171</v>
      </c>
      <c r="Q133" s="60" t="s">
        <v>172</v>
      </c>
      <c r="R133" s="60" t="s">
        <v>173</v>
      </c>
      <c r="S133" s="60" t="s">
        <v>174</v>
      </c>
      <c r="T133" s="61" t="s">
        <v>175</v>
      </c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</row>
    <row r="134" spans="1:65" s="2" customFormat="1" ht="22.9" customHeight="1">
      <c r="A134" s="29"/>
      <c r="B134" s="30"/>
      <c r="C134" s="66" t="s">
        <v>139</v>
      </c>
      <c r="D134" s="29"/>
      <c r="E134" s="29"/>
      <c r="F134" s="29"/>
      <c r="G134" s="29"/>
      <c r="H134" s="29"/>
      <c r="I134" s="29"/>
      <c r="J134" s="137"/>
      <c r="K134" s="29"/>
      <c r="L134" s="30"/>
      <c r="M134" s="62"/>
      <c r="N134" s="53"/>
      <c r="O134" s="63"/>
      <c r="P134" s="138">
        <f>P135+P187</f>
        <v>6.2009999999999996</v>
      </c>
      <c r="Q134" s="63"/>
      <c r="R134" s="138">
        <f>R135+R187</f>
        <v>0.10672000000000001</v>
      </c>
      <c r="S134" s="63"/>
      <c r="T134" s="139">
        <f>T135+T187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T134" s="17" t="s">
        <v>68</v>
      </c>
      <c r="AU134" s="17" t="s">
        <v>144</v>
      </c>
      <c r="BK134" s="140">
        <f>BK135+BK187</f>
        <v>0</v>
      </c>
    </row>
    <row r="135" spans="1:65" s="12" customFormat="1" ht="25.9" customHeight="1">
      <c r="B135" s="141"/>
      <c r="D135" s="142" t="s">
        <v>68</v>
      </c>
      <c r="E135" s="143" t="s">
        <v>472</v>
      </c>
      <c r="F135" s="143" t="s">
        <v>473</v>
      </c>
      <c r="J135" s="144"/>
      <c r="L135" s="141"/>
      <c r="M135" s="145"/>
      <c r="N135" s="146"/>
      <c r="O135" s="146"/>
      <c r="P135" s="147">
        <f>P136+P143+P149+P161</f>
        <v>6.2009999999999996</v>
      </c>
      <c r="Q135" s="146"/>
      <c r="R135" s="147">
        <f>R136+R143+R149+R161</f>
        <v>0.10672000000000001</v>
      </c>
      <c r="S135" s="146"/>
      <c r="T135" s="148">
        <f>T136+T143+T149+T161</f>
        <v>0</v>
      </c>
      <c r="AR135" s="142" t="s">
        <v>80</v>
      </c>
      <c r="AT135" s="149" t="s">
        <v>68</v>
      </c>
      <c r="AU135" s="149" t="s">
        <v>69</v>
      </c>
      <c r="AY135" s="142" t="s">
        <v>178</v>
      </c>
      <c r="BK135" s="150">
        <f>BK136+BK143+BK149+BK161</f>
        <v>0</v>
      </c>
    </row>
    <row r="136" spans="1:65" s="12" customFormat="1" ht="22.9" customHeight="1">
      <c r="B136" s="141"/>
      <c r="D136" s="142" t="s">
        <v>68</v>
      </c>
      <c r="E136" s="151" t="s">
        <v>1375</v>
      </c>
      <c r="F136" s="151" t="s">
        <v>1376</v>
      </c>
      <c r="J136" s="152"/>
      <c r="L136" s="141"/>
      <c r="M136" s="145"/>
      <c r="N136" s="146"/>
      <c r="O136" s="146"/>
      <c r="P136" s="147">
        <f>SUM(P137:P142)</f>
        <v>0</v>
      </c>
      <c r="Q136" s="146"/>
      <c r="R136" s="147">
        <f>SUM(R137:R142)</f>
        <v>0</v>
      </c>
      <c r="S136" s="146"/>
      <c r="T136" s="148">
        <f>SUM(T137:T142)</f>
        <v>0</v>
      </c>
      <c r="AR136" s="142" t="s">
        <v>80</v>
      </c>
      <c r="AT136" s="149" t="s">
        <v>68</v>
      </c>
      <c r="AU136" s="149" t="s">
        <v>73</v>
      </c>
      <c r="AY136" s="142" t="s">
        <v>178</v>
      </c>
      <c r="BK136" s="150">
        <f>SUM(BK137:BK142)</f>
        <v>0</v>
      </c>
    </row>
    <row r="137" spans="1:65" s="2" customFormat="1" ht="21.75" customHeight="1">
      <c r="A137" s="29"/>
      <c r="B137" s="153"/>
      <c r="C137" s="154" t="s">
        <v>73</v>
      </c>
      <c r="D137" s="154" t="s">
        <v>180</v>
      </c>
      <c r="E137" s="155" t="s">
        <v>1377</v>
      </c>
      <c r="F137" s="226" t="s">
        <v>1378</v>
      </c>
      <c r="G137" s="157" t="s">
        <v>216</v>
      </c>
      <c r="H137" s="158">
        <v>22</v>
      </c>
      <c r="I137" s="158"/>
      <c r="J137" s="158"/>
      <c r="K137" s="159"/>
      <c r="L137" s="30"/>
      <c r="M137" s="160" t="s">
        <v>1</v>
      </c>
      <c r="N137" s="161" t="s">
        <v>35</v>
      </c>
      <c r="O137" s="162">
        <v>0</v>
      </c>
      <c r="P137" s="162">
        <f>O137*H137</f>
        <v>0</v>
      </c>
      <c r="Q137" s="162">
        <v>0</v>
      </c>
      <c r="R137" s="162">
        <f>Q137*H137</f>
        <v>0</v>
      </c>
      <c r="S137" s="162">
        <v>0</v>
      </c>
      <c r="T137" s="163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4" t="s">
        <v>256</v>
      </c>
      <c r="AT137" s="164" t="s">
        <v>180</v>
      </c>
      <c r="AU137" s="164" t="s">
        <v>80</v>
      </c>
      <c r="AY137" s="17" t="s">
        <v>178</v>
      </c>
      <c r="BE137" s="165">
        <f>IF(N137="základná",J137,0)</f>
        <v>0</v>
      </c>
      <c r="BF137" s="165">
        <f>IF(N137="znížená",J137,0)</f>
        <v>0</v>
      </c>
      <c r="BG137" s="165">
        <f>IF(N137="zákl. prenesená",J137,0)</f>
        <v>0</v>
      </c>
      <c r="BH137" s="165">
        <f>IF(N137="zníž. prenesená",J137,0)</f>
        <v>0</v>
      </c>
      <c r="BI137" s="165">
        <f>IF(N137="nulová",J137,0)</f>
        <v>0</v>
      </c>
      <c r="BJ137" s="17" t="s">
        <v>80</v>
      </c>
      <c r="BK137" s="166">
        <f>ROUND(I137*H137,3)</f>
        <v>0</v>
      </c>
      <c r="BL137" s="17" t="s">
        <v>256</v>
      </c>
      <c r="BM137" s="164" t="s">
        <v>1379</v>
      </c>
    </row>
    <row r="138" spans="1:65" s="2" customFormat="1" ht="21.75" customHeight="1">
      <c r="A138" s="29"/>
      <c r="B138" s="153"/>
      <c r="C138" s="188" t="s">
        <v>80</v>
      </c>
      <c r="D138" s="188" t="s">
        <v>286</v>
      </c>
      <c r="E138" s="189" t="s">
        <v>1380</v>
      </c>
      <c r="F138" s="225" t="s">
        <v>1775</v>
      </c>
      <c r="G138" s="191" t="s">
        <v>216</v>
      </c>
      <c r="H138" s="192">
        <v>24.2</v>
      </c>
      <c r="I138" s="192"/>
      <c r="J138" s="192"/>
      <c r="K138" s="193"/>
      <c r="L138" s="194"/>
      <c r="M138" s="195" t="s">
        <v>1</v>
      </c>
      <c r="N138" s="196" t="s">
        <v>35</v>
      </c>
      <c r="O138" s="162">
        <v>0</v>
      </c>
      <c r="P138" s="162">
        <f>O138*H138</f>
        <v>0</v>
      </c>
      <c r="Q138" s="162">
        <v>0</v>
      </c>
      <c r="R138" s="162">
        <f>Q138*H138</f>
        <v>0</v>
      </c>
      <c r="S138" s="162">
        <v>0</v>
      </c>
      <c r="T138" s="163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4" t="s">
        <v>337</v>
      </c>
      <c r="AT138" s="164" t="s">
        <v>286</v>
      </c>
      <c r="AU138" s="164" t="s">
        <v>80</v>
      </c>
      <c r="AY138" s="17" t="s">
        <v>178</v>
      </c>
      <c r="BE138" s="165">
        <f>IF(N138="základná",J138,0)</f>
        <v>0</v>
      </c>
      <c r="BF138" s="165">
        <f>IF(N138="znížená",J138,0)</f>
        <v>0</v>
      </c>
      <c r="BG138" s="165">
        <f>IF(N138="zákl. prenesená",J138,0)</f>
        <v>0</v>
      </c>
      <c r="BH138" s="165">
        <f>IF(N138="zníž. prenesená",J138,0)</f>
        <v>0</v>
      </c>
      <c r="BI138" s="165">
        <f>IF(N138="nulová",J138,0)</f>
        <v>0</v>
      </c>
      <c r="BJ138" s="17" t="s">
        <v>80</v>
      </c>
      <c r="BK138" s="166">
        <f>ROUND(I138*H138,3)</f>
        <v>0</v>
      </c>
      <c r="BL138" s="17" t="s">
        <v>256</v>
      </c>
      <c r="BM138" s="164" t="s">
        <v>1381</v>
      </c>
    </row>
    <row r="139" spans="1:65" s="14" customFormat="1">
      <c r="B139" s="174"/>
      <c r="D139" s="168" t="s">
        <v>184</v>
      </c>
      <c r="E139" s="175" t="s">
        <v>1</v>
      </c>
      <c r="F139" s="229" t="s">
        <v>1382</v>
      </c>
      <c r="H139" s="177">
        <v>24.2</v>
      </c>
      <c r="L139" s="174"/>
      <c r="M139" s="178"/>
      <c r="N139" s="179"/>
      <c r="O139" s="179"/>
      <c r="P139" s="179"/>
      <c r="Q139" s="179"/>
      <c r="R139" s="179"/>
      <c r="S139" s="179"/>
      <c r="T139" s="180"/>
      <c r="AT139" s="175" t="s">
        <v>184</v>
      </c>
      <c r="AU139" s="175" t="s">
        <v>80</v>
      </c>
      <c r="AV139" s="14" t="s">
        <v>80</v>
      </c>
      <c r="AW139" s="14" t="s">
        <v>25</v>
      </c>
      <c r="AX139" s="14" t="s">
        <v>73</v>
      </c>
      <c r="AY139" s="175" t="s">
        <v>178</v>
      </c>
    </row>
    <row r="140" spans="1:65" s="13" customFormat="1" ht="33.75">
      <c r="B140" s="167"/>
      <c r="D140" s="168" t="s">
        <v>184</v>
      </c>
      <c r="E140" s="169" t="s">
        <v>1</v>
      </c>
      <c r="F140" s="228" t="s">
        <v>1383</v>
      </c>
      <c r="H140" s="169" t="s">
        <v>1</v>
      </c>
      <c r="L140" s="167"/>
      <c r="M140" s="171"/>
      <c r="N140" s="172"/>
      <c r="O140" s="172"/>
      <c r="P140" s="172"/>
      <c r="Q140" s="172"/>
      <c r="R140" s="172"/>
      <c r="S140" s="172"/>
      <c r="T140" s="173"/>
      <c r="AT140" s="169" t="s">
        <v>184</v>
      </c>
      <c r="AU140" s="169" t="s">
        <v>80</v>
      </c>
      <c r="AV140" s="13" t="s">
        <v>73</v>
      </c>
      <c r="AW140" s="13" t="s">
        <v>25</v>
      </c>
      <c r="AX140" s="13" t="s">
        <v>69</v>
      </c>
      <c r="AY140" s="169" t="s">
        <v>178</v>
      </c>
    </row>
    <row r="141" spans="1:65" s="13" customFormat="1">
      <c r="B141" s="167"/>
      <c r="D141" s="168" t="s">
        <v>184</v>
      </c>
      <c r="E141" s="169" t="s">
        <v>1</v>
      </c>
      <c r="F141" s="170" t="s">
        <v>1384</v>
      </c>
      <c r="H141" s="169" t="s">
        <v>1</v>
      </c>
      <c r="L141" s="167"/>
      <c r="M141" s="171"/>
      <c r="N141" s="172"/>
      <c r="O141" s="172"/>
      <c r="P141" s="172"/>
      <c r="Q141" s="172"/>
      <c r="R141" s="172"/>
      <c r="S141" s="172"/>
      <c r="T141" s="173"/>
      <c r="AT141" s="169" t="s">
        <v>184</v>
      </c>
      <c r="AU141" s="169" t="s">
        <v>80</v>
      </c>
      <c r="AV141" s="13" t="s">
        <v>73</v>
      </c>
      <c r="AW141" s="13" t="s">
        <v>25</v>
      </c>
      <c r="AX141" s="13" t="s">
        <v>69</v>
      </c>
      <c r="AY141" s="169" t="s">
        <v>178</v>
      </c>
    </row>
    <row r="142" spans="1:65" s="2" customFormat="1" ht="21.75" customHeight="1">
      <c r="A142" s="29"/>
      <c r="B142" s="153"/>
      <c r="C142" s="154" t="s">
        <v>84</v>
      </c>
      <c r="D142" s="154" t="s">
        <v>180</v>
      </c>
      <c r="E142" s="155" t="s">
        <v>1385</v>
      </c>
      <c r="F142" s="156" t="s">
        <v>1386</v>
      </c>
      <c r="G142" s="157" t="s">
        <v>484</v>
      </c>
      <c r="H142" s="158">
        <v>1.3</v>
      </c>
      <c r="I142" s="158"/>
      <c r="J142" s="158"/>
      <c r="K142" s="159"/>
      <c r="L142" s="30"/>
      <c r="M142" s="160" t="s">
        <v>1</v>
      </c>
      <c r="N142" s="161" t="s">
        <v>35</v>
      </c>
      <c r="O142" s="162">
        <v>0</v>
      </c>
      <c r="P142" s="162">
        <f>O142*H142</f>
        <v>0</v>
      </c>
      <c r="Q142" s="162">
        <v>0</v>
      </c>
      <c r="R142" s="162">
        <f>Q142*H142</f>
        <v>0</v>
      </c>
      <c r="S142" s="162">
        <v>0</v>
      </c>
      <c r="T142" s="163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4" t="s">
        <v>256</v>
      </c>
      <c r="AT142" s="164" t="s">
        <v>180</v>
      </c>
      <c r="AU142" s="164" t="s">
        <v>80</v>
      </c>
      <c r="AY142" s="17" t="s">
        <v>178</v>
      </c>
      <c r="BE142" s="165">
        <f>IF(N142="základná",J142,0)</f>
        <v>0</v>
      </c>
      <c r="BF142" s="165">
        <f>IF(N142="znížená",J142,0)</f>
        <v>0</v>
      </c>
      <c r="BG142" s="165">
        <f>IF(N142="zákl. prenesená",J142,0)</f>
        <v>0</v>
      </c>
      <c r="BH142" s="165">
        <f>IF(N142="zníž. prenesená",J142,0)</f>
        <v>0</v>
      </c>
      <c r="BI142" s="165">
        <f>IF(N142="nulová",J142,0)</f>
        <v>0</v>
      </c>
      <c r="BJ142" s="17" t="s">
        <v>80</v>
      </c>
      <c r="BK142" s="166">
        <f>ROUND(I142*H142,3)</f>
        <v>0</v>
      </c>
      <c r="BL142" s="17" t="s">
        <v>256</v>
      </c>
      <c r="BM142" s="164" t="s">
        <v>1387</v>
      </c>
    </row>
    <row r="143" spans="1:65" s="12" customFormat="1" ht="22.9" customHeight="1">
      <c r="B143" s="141"/>
      <c r="D143" s="142" t="s">
        <v>68</v>
      </c>
      <c r="E143" s="151" t="s">
        <v>1314</v>
      </c>
      <c r="F143" s="151" t="s">
        <v>1315</v>
      </c>
      <c r="J143" s="152"/>
      <c r="L143" s="141"/>
      <c r="M143" s="145"/>
      <c r="N143" s="146"/>
      <c r="O143" s="146"/>
      <c r="P143" s="147">
        <f>SUM(P144:P148)</f>
        <v>0</v>
      </c>
      <c r="Q143" s="146"/>
      <c r="R143" s="147">
        <f>SUM(R144:R148)</f>
        <v>0</v>
      </c>
      <c r="S143" s="146"/>
      <c r="T143" s="148">
        <f>SUM(T144:T148)</f>
        <v>0</v>
      </c>
      <c r="AR143" s="142" t="s">
        <v>80</v>
      </c>
      <c r="AT143" s="149" t="s">
        <v>68</v>
      </c>
      <c r="AU143" s="149" t="s">
        <v>73</v>
      </c>
      <c r="AY143" s="142" t="s">
        <v>178</v>
      </c>
      <c r="BK143" s="150">
        <f>SUM(BK144:BK148)</f>
        <v>0</v>
      </c>
    </row>
    <row r="144" spans="1:65" s="2" customFormat="1" ht="16.5" customHeight="1">
      <c r="A144" s="29"/>
      <c r="B144" s="153"/>
      <c r="C144" s="154" t="s">
        <v>87</v>
      </c>
      <c r="D144" s="154" t="s">
        <v>180</v>
      </c>
      <c r="E144" s="155" t="s">
        <v>1388</v>
      </c>
      <c r="F144" s="156" t="s">
        <v>1389</v>
      </c>
      <c r="G144" s="157" t="s">
        <v>216</v>
      </c>
      <c r="H144" s="158">
        <v>15</v>
      </c>
      <c r="I144" s="158"/>
      <c r="J144" s="158"/>
      <c r="K144" s="159"/>
      <c r="L144" s="30"/>
      <c r="M144" s="160" t="s">
        <v>1</v>
      </c>
      <c r="N144" s="161" t="s">
        <v>35</v>
      </c>
      <c r="O144" s="162">
        <v>0</v>
      </c>
      <c r="P144" s="162">
        <f>O144*H144</f>
        <v>0</v>
      </c>
      <c r="Q144" s="162">
        <v>0</v>
      </c>
      <c r="R144" s="162">
        <f>Q144*H144</f>
        <v>0</v>
      </c>
      <c r="S144" s="162">
        <v>0</v>
      </c>
      <c r="T144" s="163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4" t="s">
        <v>256</v>
      </c>
      <c r="AT144" s="164" t="s">
        <v>180</v>
      </c>
      <c r="AU144" s="164" t="s">
        <v>80</v>
      </c>
      <c r="AY144" s="17" t="s">
        <v>178</v>
      </c>
      <c r="BE144" s="165">
        <f>IF(N144="základná",J144,0)</f>
        <v>0</v>
      </c>
      <c r="BF144" s="165">
        <f>IF(N144="znížená",J144,0)</f>
        <v>0</v>
      </c>
      <c r="BG144" s="165">
        <f>IF(N144="zákl. prenesená",J144,0)</f>
        <v>0</v>
      </c>
      <c r="BH144" s="165">
        <f>IF(N144="zníž. prenesená",J144,0)</f>
        <v>0</v>
      </c>
      <c r="BI144" s="165">
        <f>IF(N144="nulová",J144,0)</f>
        <v>0</v>
      </c>
      <c r="BJ144" s="17" t="s">
        <v>80</v>
      </c>
      <c r="BK144" s="166">
        <f>ROUND(I144*H144,3)</f>
        <v>0</v>
      </c>
      <c r="BL144" s="17" t="s">
        <v>256</v>
      </c>
      <c r="BM144" s="164" t="s">
        <v>1390</v>
      </c>
    </row>
    <row r="145" spans="1:65" s="2" customFormat="1" ht="16.5" customHeight="1">
      <c r="A145" s="29"/>
      <c r="B145" s="153"/>
      <c r="C145" s="154" t="s">
        <v>90</v>
      </c>
      <c r="D145" s="154" t="s">
        <v>180</v>
      </c>
      <c r="E145" s="155" t="s">
        <v>1391</v>
      </c>
      <c r="F145" s="156" t="s">
        <v>1392</v>
      </c>
      <c r="G145" s="157" t="s">
        <v>216</v>
      </c>
      <c r="H145" s="158">
        <v>21</v>
      </c>
      <c r="I145" s="158"/>
      <c r="J145" s="158"/>
      <c r="K145" s="159"/>
      <c r="L145" s="30"/>
      <c r="M145" s="160" t="s">
        <v>1</v>
      </c>
      <c r="N145" s="161" t="s">
        <v>35</v>
      </c>
      <c r="O145" s="162">
        <v>0</v>
      </c>
      <c r="P145" s="162">
        <f>O145*H145</f>
        <v>0</v>
      </c>
      <c r="Q145" s="162">
        <v>0</v>
      </c>
      <c r="R145" s="162">
        <f>Q145*H145</f>
        <v>0</v>
      </c>
      <c r="S145" s="162">
        <v>0</v>
      </c>
      <c r="T145" s="163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4" t="s">
        <v>256</v>
      </c>
      <c r="AT145" s="164" t="s">
        <v>180</v>
      </c>
      <c r="AU145" s="164" t="s">
        <v>80</v>
      </c>
      <c r="AY145" s="17" t="s">
        <v>178</v>
      </c>
      <c r="BE145" s="165">
        <f>IF(N145="základná",J145,0)</f>
        <v>0</v>
      </c>
      <c r="BF145" s="165">
        <f>IF(N145="znížená",J145,0)</f>
        <v>0</v>
      </c>
      <c r="BG145" s="165">
        <f>IF(N145="zákl. prenesená",J145,0)</f>
        <v>0</v>
      </c>
      <c r="BH145" s="165">
        <f>IF(N145="zníž. prenesená",J145,0)</f>
        <v>0</v>
      </c>
      <c r="BI145" s="165">
        <f>IF(N145="nulová",J145,0)</f>
        <v>0</v>
      </c>
      <c r="BJ145" s="17" t="s">
        <v>80</v>
      </c>
      <c r="BK145" s="166">
        <f>ROUND(I145*H145,3)</f>
        <v>0</v>
      </c>
      <c r="BL145" s="17" t="s">
        <v>256</v>
      </c>
      <c r="BM145" s="164" t="s">
        <v>1393</v>
      </c>
    </row>
    <row r="146" spans="1:65" s="2" customFormat="1" ht="16.5" customHeight="1">
      <c r="A146" s="29"/>
      <c r="B146" s="153"/>
      <c r="C146" s="154" t="s">
        <v>99</v>
      </c>
      <c r="D146" s="154" t="s">
        <v>180</v>
      </c>
      <c r="E146" s="155" t="s">
        <v>1394</v>
      </c>
      <c r="F146" s="156" t="s">
        <v>1395</v>
      </c>
      <c r="G146" s="157" t="s">
        <v>216</v>
      </c>
      <c r="H146" s="158">
        <v>3</v>
      </c>
      <c r="I146" s="158"/>
      <c r="J146" s="158"/>
      <c r="K146" s="159"/>
      <c r="L146" s="30"/>
      <c r="M146" s="160" t="s">
        <v>1</v>
      </c>
      <c r="N146" s="161" t="s">
        <v>35</v>
      </c>
      <c r="O146" s="162">
        <v>0</v>
      </c>
      <c r="P146" s="162">
        <f>O146*H146</f>
        <v>0</v>
      </c>
      <c r="Q146" s="162">
        <v>0</v>
      </c>
      <c r="R146" s="162">
        <f>Q146*H146</f>
        <v>0</v>
      </c>
      <c r="S146" s="162">
        <v>0</v>
      </c>
      <c r="T146" s="163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4" t="s">
        <v>256</v>
      </c>
      <c r="AT146" s="164" t="s">
        <v>180</v>
      </c>
      <c r="AU146" s="164" t="s">
        <v>80</v>
      </c>
      <c r="AY146" s="17" t="s">
        <v>178</v>
      </c>
      <c r="BE146" s="165">
        <f>IF(N146="základná",J146,0)</f>
        <v>0</v>
      </c>
      <c r="BF146" s="165">
        <f>IF(N146="znížená",J146,0)</f>
        <v>0</v>
      </c>
      <c r="BG146" s="165">
        <f>IF(N146="zákl. prenesená",J146,0)</f>
        <v>0</v>
      </c>
      <c r="BH146" s="165">
        <f>IF(N146="zníž. prenesená",J146,0)</f>
        <v>0</v>
      </c>
      <c r="BI146" s="165">
        <f>IF(N146="nulová",J146,0)</f>
        <v>0</v>
      </c>
      <c r="BJ146" s="17" t="s">
        <v>80</v>
      </c>
      <c r="BK146" s="166">
        <f>ROUND(I146*H146,3)</f>
        <v>0</v>
      </c>
      <c r="BL146" s="17" t="s">
        <v>256</v>
      </c>
      <c r="BM146" s="164" t="s">
        <v>1396</v>
      </c>
    </row>
    <row r="147" spans="1:65" s="2" customFormat="1" ht="21.75" customHeight="1">
      <c r="A147" s="29"/>
      <c r="B147" s="153"/>
      <c r="C147" s="154" t="s">
        <v>209</v>
      </c>
      <c r="D147" s="154" t="s">
        <v>180</v>
      </c>
      <c r="E147" s="155" t="s">
        <v>1397</v>
      </c>
      <c r="F147" s="156" t="s">
        <v>1398</v>
      </c>
      <c r="G147" s="157" t="s">
        <v>216</v>
      </c>
      <c r="H147" s="158">
        <v>39</v>
      </c>
      <c r="I147" s="158"/>
      <c r="J147" s="158"/>
      <c r="K147" s="159"/>
      <c r="L147" s="30"/>
      <c r="M147" s="160" t="s">
        <v>1</v>
      </c>
      <c r="N147" s="161" t="s">
        <v>35</v>
      </c>
      <c r="O147" s="162">
        <v>0</v>
      </c>
      <c r="P147" s="162">
        <f>O147*H147</f>
        <v>0</v>
      </c>
      <c r="Q147" s="162">
        <v>0</v>
      </c>
      <c r="R147" s="162">
        <f>Q147*H147</f>
        <v>0</v>
      </c>
      <c r="S147" s="162">
        <v>0</v>
      </c>
      <c r="T147" s="163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4" t="s">
        <v>256</v>
      </c>
      <c r="AT147" s="164" t="s">
        <v>180</v>
      </c>
      <c r="AU147" s="164" t="s">
        <v>80</v>
      </c>
      <c r="AY147" s="17" t="s">
        <v>178</v>
      </c>
      <c r="BE147" s="165">
        <f>IF(N147="základná",J147,0)</f>
        <v>0</v>
      </c>
      <c r="BF147" s="165">
        <f>IF(N147="znížená",J147,0)</f>
        <v>0</v>
      </c>
      <c r="BG147" s="165">
        <f>IF(N147="zákl. prenesená",J147,0)</f>
        <v>0</v>
      </c>
      <c r="BH147" s="165">
        <f>IF(N147="zníž. prenesená",J147,0)</f>
        <v>0</v>
      </c>
      <c r="BI147" s="165">
        <f>IF(N147="nulová",J147,0)</f>
        <v>0</v>
      </c>
      <c r="BJ147" s="17" t="s">
        <v>80</v>
      </c>
      <c r="BK147" s="166">
        <f>ROUND(I147*H147,3)</f>
        <v>0</v>
      </c>
      <c r="BL147" s="17" t="s">
        <v>256</v>
      </c>
      <c r="BM147" s="164" t="s">
        <v>1399</v>
      </c>
    </row>
    <row r="148" spans="1:65" s="2" customFormat="1" ht="21.75" customHeight="1">
      <c r="A148" s="29"/>
      <c r="B148" s="153"/>
      <c r="C148" s="154" t="s">
        <v>213</v>
      </c>
      <c r="D148" s="154" t="s">
        <v>180</v>
      </c>
      <c r="E148" s="155" t="s">
        <v>1400</v>
      </c>
      <c r="F148" s="156" t="s">
        <v>1401</v>
      </c>
      <c r="G148" s="157" t="s">
        <v>484</v>
      </c>
      <c r="H148" s="158">
        <v>1</v>
      </c>
      <c r="I148" s="158"/>
      <c r="J148" s="158"/>
      <c r="K148" s="159"/>
      <c r="L148" s="30"/>
      <c r="M148" s="160" t="s">
        <v>1</v>
      </c>
      <c r="N148" s="161" t="s">
        <v>35</v>
      </c>
      <c r="O148" s="162">
        <v>0</v>
      </c>
      <c r="P148" s="162">
        <f>O148*H148</f>
        <v>0</v>
      </c>
      <c r="Q148" s="162">
        <v>0</v>
      </c>
      <c r="R148" s="162">
        <f>Q148*H148</f>
        <v>0</v>
      </c>
      <c r="S148" s="162">
        <v>0</v>
      </c>
      <c r="T148" s="163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4" t="s">
        <v>256</v>
      </c>
      <c r="AT148" s="164" t="s">
        <v>180</v>
      </c>
      <c r="AU148" s="164" t="s">
        <v>80</v>
      </c>
      <c r="AY148" s="17" t="s">
        <v>178</v>
      </c>
      <c r="BE148" s="165">
        <f>IF(N148="základná",J148,0)</f>
        <v>0</v>
      </c>
      <c r="BF148" s="165">
        <f>IF(N148="znížená",J148,0)</f>
        <v>0</v>
      </c>
      <c r="BG148" s="165">
        <f>IF(N148="zákl. prenesená",J148,0)</f>
        <v>0</v>
      </c>
      <c r="BH148" s="165">
        <f>IF(N148="zníž. prenesená",J148,0)</f>
        <v>0</v>
      </c>
      <c r="BI148" s="165">
        <f>IF(N148="nulová",J148,0)</f>
        <v>0</v>
      </c>
      <c r="BJ148" s="17" t="s">
        <v>80</v>
      </c>
      <c r="BK148" s="166">
        <f>ROUND(I148*H148,3)</f>
        <v>0</v>
      </c>
      <c r="BL148" s="17" t="s">
        <v>256</v>
      </c>
      <c r="BM148" s="164" t="s">
        <v>1402</v>
      </c>
    </row>
    <row r="149" spans="1:65" s="12" customFormat="1" ht="22.9" customHeight="1">
      <c r="B149" s="141"/>
      <c r="D149" s="142" t="s">
        <v>68</v>
      </c>
      <c r="E149" s="151" t="s">
        <v>1328</v>
      </c>
      <c r="F149" s="151" t="s">
        <v>1329</v>
      </c>
      <c r="J149" s="152"/>
      <c r="L149" s="141"/>
      <c r="M149" s="145"/>
      <c r="N149" s="146"/>
      <c r="O149" s="146"/>
      <c r="P149" s="147">
        <f>SUM(P150:P160)</f>
        <v>6.2009999999999996</v>
      </c>
      <c r="Q149" s="146"/>
      <c r="R149" s="147">
        <f>SUM(R150:R160)</f>
        <v>6.4320000000000002E-2</v>
      </c>
      <c r="S149" s="146"/>
      <c r="T149" s="148">
        <f>SUM(T150:T160)</f>
        <v>0</v>
      </c>
      <c r="AR149" s="142" t="s">
        <v>80</v>
      </c>
      <c r="AT149" s="149" t="s">
        <v>68</v>
      </c>
      <c r="AU149" s="149" t="s">
        <v>73</v>
      </c>
      <c r="AY149" s="142" t="s">
        <v>178</v>
      </c>
      <c r="BK149" s="150">
        <f>SUM(BK150:BK160)</f>
        <v>0</v>
      </c>
    </row>
    <row r="150" spans="1:65" s="2" customFormat="1" ht="16.5" customHeight="1">
      <c r="A150" s="29"/>
      <c r="B150" s="153"/>
      <c r="C150" s="154" t="s">
        <v>221</v>
      </c>
      <c r="D150" s="154" t="s">
        <v>180</v>
      </c>
      <c r="E150" s="155" t="s">
        <v>1403</v>
      </c>
      <c r="F150" s="156" t="s">
        <v>1404</v>
      </c>
      <c r="G150" s="157" t="s">
        <v>216</v>
      </c>
      <c r="H150" s="158">
        <v>22</v>
      </c>
      <c r="I150" s="158"/>
      <c r="J150" s="158"/>
      <c r="K150" s="159"/>
      <c r="L150" s="30"/>
      <c r="M150" s="160" t="s">
        <v>1</v>
      </c>
      <c r="N150" s="161" t="s">
        <v>35</v>
      </c>
      <c r="O150" s="162">
        <v>0</v>
      </c>
      <c r="P150" s="162">
        <f t="shared" ref="P150:P160" si="0">O150*H150</f>
        <v>0</v>
      </c>
      <c r="Q150" s="162">
        <v>0</v>
      </c>
      <c r="R150" s="162">
        <f t="shared" ref="R150:R160" si="1">Q150*H150</f>
        <v>0</v>
      </c>
      <c r="S150" s="162">
        <v>0</v>
      </c>
      <c r="T150" s="163">
        <f t="shared" ref="T150:T160" si="2"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4" t="s">
        <v>256</v>
      </c>
      <c r="AT150" s="164" t="s">
        <v>180</v>
      </c>
      <c r="AU150" s="164" t="s">
        <v>80</v>
      </c>
      <c r="AY150" s="17" t="s">
        <v>178</v>
      </c>
      <c r="BE150" s="165">
        <f t="shared" ref="BE150:BE160" si="3">IF(N150="základná",J150,0)</f>
        <v>0</v>
      </c>
      <c r="BF150" s="165">
        <f t="shared" ref="BF150:BF160" si="4">IF(N150="znížená",J150,0)</f>
        <v>0</v>
      </c>
      <c r="BG150" s="165">
        <f t="shared" ref="BG150:BG160" si="5">IF(N150="zákl. prenesená",J150,0)</f>
        <v>0</v>
      </c>
      <c r="BH150" s="165">
        <f t="shared" ref="BH150:BH160" si="6">IF(N150="zníž. prenesená",J150,0)</f>
        <v>0</v>
      </c>
      <c r="BI150" s="165">
        <f t="shared" ref="BI150:BI160" si="7">IF(N150="nulová",J150,0)</f>
        <v>0</v>
      </c>
      <c r="BJ150" s="17" t="s">
        <v>80</v>
      </c>
      <c r="BK150" s="166">
        <f t="shared" ref="BK150:BK160" si="8">ROUND(I150*H150,3)</f>
        <v>0</v>
      </c>
      <c r="BL150" s="17" t="s">
        <v>256</v>
      </c>
      <c r="BM150" s="164" t="s">
        <v>1405</v>
      </c>
    </row>
    <row r="151" spans="1:65" s="2" customFormat="1" ht="21.75" customHeight="1">
      <c r="A151" s="29"/>
      <c r="B151" s="153"/>
      <c r="C151" s="154" t="s">
        <v>226</v>
      </c>
      <c r="D151" s="154" t="s">
        <v>180</v>
      </c>
      <c r="E151" s="155" t="s">
        <v>1406</v>
      </c>
      <c r="F151" s="156" t="s">
        <v>1407</v>
      </c>
      <c r="G151" s="157" t="s">
        <v>192</v>
      </c>
      <c r="H151" s="158">
        <v>2</v>
      </c>
      <c r="I151" s="158"/>
      <c r="J151" s="158"/>
      <c r="K151" s="159"/>
      <c r="L151" s="30"/>
      <c r="M151" s="160" t="s">
        <v>1</v>
      </c>
      <c r="N151" s="161" t="s">
        <v>35</v>
      </c>
      <c r="O151" s="162">
        <v>0</v>
      </c>
      <c r="P151" s="162">
        <f t="shared" si="0"/>
        <v>0</v>
      </c>
      <c r="Q151" s="162">
        <v>0</v>
      </c>
      <c r="R151" s="162">
        <f t="shared" si="1"/>
        <v>0</v>
      </c>
      <c r="S151" s="162">
        <v>0</v>
      </c>
      <c r="T151" s="163">
        <f t="shared" si="2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4" t="s">
        <v>256</v>
      </c>
      <c r="AT151" s="164" t="s">
        <v>180</v>
      </c>
      <c r="AU151" s="164" t="s">
        <v>80</v>
      </c>
      <c r="AY151" s="17" t="s">
        <v>178</v>
      </c>
      <c r="BE151" s="165">
        <f t="shared" si="3"/>
        <v>0</v>
      </c>
      <c r="BF151" s="165">
        <f t="shared" si="4"/>
        <v>0</v>
      </c>
      <c r="BG151" s="165">
        <f t="shared" si="5"/>
        <v>0</v>
      </c>
      <c r="BH151" s="165">
        <f t="shared" si="6"/>
        <v>0</v>
      </c>
      <c r="BI151" s="165">
        <f t="shared" si="7"/>
        <v>0</v>
      </c>
      <c r="BJ151" s="17" t="s">
        <v>80</v>
      </c>
      <c r="BK151" s="166">
        <f t="shared" si="8"/>
        <v>0</v>
      </c>
      <c r="BL151" s="17" t="s">
        <v>256</v>
      </c>
      <c r="BM151" s="164" t="s">
        <v>1408</v>
      </c>
    </row>
    <row r="152" spans="1:65" s="2" customFormat="1" ht="16.5" customHeight="1">
      <c r="A152" s="29"/>
      <c r="B152" s="153"/>
      <c r="C152" s="188" t="s">
        <v>231</v>
      </c>
      <c r="D152" s="188" t="s">
        <v>286</v>
      </c>
      <c r="E152" s="189" t="s">
        <v>1409</v>
      </c>
      <c r="F152" s="190" t="s">
        <v>1410</v>
      </c>
      <c r="G152" s="191" t="s">
        <v>192</v>
      </c>
      <c r="H152" s="192">
        <v>2</v>
      </c>
      <c r="I152" s="192"/>
      <c r="J152" s="192"/>
      <c r="K152" s="193"/>
      <c r="L152" s="194"/>
      <c r="M152" s="195" t="s">
        <v>1</v>
      </c>
      <c r="N152" s="196" t="s">
        <v>35</v>
      </c>
      <c r="O152" s="162">
        <v>0</v>
      </c>
      <c r="P152" s="162">
        <f t="shared" si="0"/>
        <v>0</v>
      </c>
      <c r="Q152" s="162">
        <v>0</v>
      </c>
      <c r="R152" s="162">
        <f t="shared" si="1"/>
        <v>0</v>
      </c>
      <c r="S152" s="162">
        <v>0</v>
      </c>
      <c r="T152" s="163">
        <f t="shared" si="2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4" t="s">
        <v>337</v>
      </c>
      <c r="AT152" s="164" t="s">
        <v>286</v>
      </c>
      <c r="AU152" s="164" t="s">
        <v>80</v>
      </c>
      <c r="AY152" s="17" t="s">
        <v>178</v>
      </c>
      <c r="BE152" s="165">
        <f t="shared" si="3"/>
        <v>0</v>
      </c>
      <c r="BF152" s="165">
        <f t="shared" si="4"/>
        <v>0</v>
      </c>
      <c r="BG152" s="165">
        <f t="shared" si="5"/>
        <v>0</v>
      </c>
      <c r="BH152" s="165">
        <f t="shared" si="6"/>
        <v>0</v>
      </c>
      <c r="BI152" s="165">
        <f t="shared" si="7"/>
        <v>0</v>
      </c>
      <c r="BJ152" s="17" t="s">
        <v>80</v>
      </c>
      <c r="BK152" s="166">
        <f t="shared" si="8"/>
        <v>0</v>
      </c>
      <c r="BL152" s="17" t="s">
        <v>256</v>
      </c>
      <c r="BM152" s="164" t="s">
        <v>1411</v>
      </c>
    </row>
    <row r="153" spans="1:65" s="2" customFormat="1" ht="16.5" customHeight="1">
      <c r="A153" s="29"/>
      <c r="B153" s="153"/>
      <c r="C153" s="154" t="s">
        <v>236</v>
      </c>
      <c r="D153" s="154" t="s">
        <v>180</v>
      </c>
      <c r="E153" s="155" t="s">
        <v>1412</v>
      </c>
      <c r="F153" s="156" t="s">
        <v>1413</v>
      </c>
      <c r="G153" s="157" t="s">
        <v>192</v>
      </c>
      <c r="H153" s="158">
        <v>10</v>
      </c>
      <c r="I153" s="158"/>
      <c r="J153" s="158"/>
      <c r="K153" s="159"/>
      <c r="L153" s="30"/>
      <c r="M153" s="160" t="s">
        <v>1</v>
      </c>
      <c r="N153" s="161" t="s">
        <v>35</v>
      </c>
      <c r="O153" s="162">
        <v>0</v>
      </c>
      <c r="P153" s="162">
        <f t="shared" si="0"/>
        <v>0</v>
      </c>
      <c r="Q153" s="162">
        <v>0</v>
      </c>
      <c r="R153" s="162">
        <f t="shared" si="1"/>
        <v>0</v>
      </c>
      <c r="S153" s="162">
        <v>0</v>
      </c>
      <c r="T153" s="163">
        <f t="shared" si="2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64" t="s">
        <v>256</v>
      </c>
      <c r="AT153" s="164" t="s">
        <v>180</v>
      </c>
      <c r="AU153" s="164" t="s">
        <v>80</v>
      </c>
      <c r="AY153" s="17" t="s">
        <v>178</v>
      </c>
      <c r="BE153" s="165">
        <f t="shared" si="3"/>
        <v>0</v>
      </c>
      <c r="BF153" s="165">
        <f t="shared" si="4"/>
        <v>0</v>
      </c>
      <c r="BG153" s="165">
        <f t="shared" si="5"/>
        <v>0</v>
      </c>
      <c r="BH153" s="165">
        <f t="shared" si="6"/>
        <v>0</v>
      </c>
      <c r="BI153" s="165">
        <f t="shared" si="7"/>
        <v>0</v>
      </c>
      <c r="BJ153" s="17" t="s">
        <v>80</v>
      </c>
      <c r="BK153" s="166">
        <f t="shared" si="8"/>
        <v>0</v>
      </c>
      <c r="BL153" s="17" t="s">
        <v>256</v>
      </c>
      <c r="BM153" s="164" t="s">
        <v>1414</v>
      </c>
    </row>
    <row r="154" spans="1:65" s="2" customFormat="1" ht="21.75" customHeight="1">
      <c r="A154" s="29"/>
      <c r="B154" s="153"/>
      <c r="C154" s="188" t="s">
        <v>240</v>
      </c>
      <c r="D154" s="188" t="s">
        <v>286</v>
      </c>
      <c r="E154" s="189" t="s">
        <v>1415</v>
      </c>
      <c r="F154" s="190" t="s">
        <v>1416</v>
      </c>
      <c r="G154" s="191" t="s">
        <v>192</v>
      </c>
      <c r="H154" s="192">
        <v>10</v>
      </c>
      <c r="I154" s="192"/>
      <c r="J154" s="192"/>
      <c r="K154" s="193"/>
      <c r="L154" s="194"/>
      <c r="M154" s="195" t="s">
        <v>1</v>
      </c>
      <c r="N154" s="196" t="s">
        <v>35</v>
      </c>
      <c r="O154" s="162">
        <v>0</v>
      </c>
      <c r="P154" s="162">
        <f t="shared" si="0"/>
        <v>0</v>
      </c>
      <c r="Q154" s="162">
        <v>0</v>
      </c>
      <c r="R154" s="162">
        <f t="shared" si="1"/>
        <v>0</v>
      </c>
      <c r="S154" s="162">
        <v>0</v>
      </c>
      <c r="T154" s="163">
        <f t="shared" si="2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4" t="s">
        <v>337</v>
      </c>
      <c r="AT154" s="164" t="s">
        <v>286</v>
      </c>
      <c r="AU154" s="164" t="s">
        <v>80</v>
      </c>
      <c r="AY154" s="17" t="s">
        <v>178</v>
      </c>
      <c r="BE154" s="165">
        <f t="shared" si="3"/>
        <v>0</v>
      </c>
      <c r="BF154" s="165">
        <f t="shared" si="4"/>
        <v>0</v>
      </c>
      <c r="BG154" s="165">
        <f t="shared" si="5"/>
        <v>0</v>
      </c>
      <c r="BH154" s="165">
        <f t="shared" si="6"/>
        <v>0</v>
      </c>
      <c r="BI154" s="165">
        <f t="shared" si="7"/>
        <v>0</v>
      </c>
      <c r="BJ154" s="17" t="s">
        <v>80</v>
      </c>
      <c r="BK154" s="166">
        <f t="shared" si="8"/>
        <v>0</v>
      </c>
      <c r="BL154" s="17" t="s">
        <v>256</v>
      </c>
      <c r="BM154" s="164" t="s">
        <v>1417</v>
      </c>
    </row>
    <row r="155" spans="1:65" s="2" customFormat="1" ht="16.5" customHeight="1">
      <c r="A155" s="29"/>
      <c r="B155" s="153"/>
      <c r="C155" s="154" t="s">
        <v>244</v>
      </c>
      <c r="D155" s="154" t="s">
        <v>180</v>
      </c>
      <c r="E155" s="155" t="s">
        <v>1418</v>
      </c>
      <c r="F155" s="156" t="s">
        <v>1419</v>
      </c>
      <c r="G155" s="157" t="s">
        <v>1340</v>
      </c>
      <c r="H155" s="158">
        <v>2</v>
      </c>
      <c r="I155" s="158"/>
      <c r="J155" s="158"/>
      <c r="K155" s="159"/>
      <c r="L155" s="30"/>
      <c r="M155" s="160" t="s">
        <v>1</v>
      </c>
      <c r="N155" s="161" t="s">
        <v>35</v>
      </c>
      <c r="O155" s="162">
        <v>0.94033</v>
      </c>
      <c r="P155" s="162">
        <f t="shared" si="0"/>
        <v>1.88066</v>
      </c>
      <c r="Q155" s="162">
        <v>2.5999999999999998E-4</v>
      </c>
      <c r="R155" s="162">
        <f t="shared" si="1"/>
        <v>5.1999999999999995E-4</v>
      </c>
      <c r="S155" s="162">
        <v>0</v>
      </c>
      <c r="T155" s="163">
        <f t="shared" si="2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4" t="s">
        <v>256</v>
      </c>
      <c r="AT155" s="164" t="s">
        <v>180</v>
      </c>
      <c r="AU155" s="164" t="s">
        <v>80</v>
      </c>
      <c r="AY155" s="17" t="s">
        <v>178</v>
      </c>
      <c r="BE155" s="165">
        <f t="shared" si="3"/>
        <v>0</v>
      </c>
      <c r="BF155" s="165">
        <f t="shared" si="4"/>
        <v>0</v>
      </c>
      <c r="BG155" s="165">
        <f t="shared" si="5"/>
        <v>0</v>
      </c>
      <c r="BH155" s="165">
        <f t="shared" si="6"/>
        <v>0</v>
      </c>
      <c r="BI155" s="165">
        <f t="shared" si="7"/>
        <v>0</v>
      </c>
      <c r="BJ155" s="17" t="s">
        <v>80</v>
      </c>
      <c r="BK155" s="166">
        <f t="shared" si="8"/>
        <v>0</v>
      </c>
      <c r="BL155" s="17" t="s">
        <v>256</v>
      </c>
      <c r="BM155" s="164" t="s">
        <v>1420</v>
      </c>
    </row>
    <row r="156" spans="1:65" s="2" customFormat="1" ht="21.75" customHeight="1">
      <c r="A156" s="29"/>
      <c r="B156" s="153"/>
      <c r="C156" s="188" t="s">
        <v>251</v>
      </c>
      <c r="D156" s="188" t="s">
        <v>286</v>
      </c>
      <c r="E156" s="189" t="s">
        <v>1421</v>
      </c>
      <c r="F156" s="190" t="s">
        <v>1422</v>
      </c>
      <c r="G156" s="191" t="s">
        <v>192</v>
      </c>
      <c r="H156" s="192">
        <v>2</v>
      </c>
      <c r="I156" s="192"/>
      <c r="J156" s="192"/>
      <c r="K156" s="193"/>
      <c r="L156" s="194"/>
      <c r="M156" s="195" t="s">
        <v>1</v>
      </c>
      <c r="N156" s="196" t="s">
        <v>35</v>
      </c>
      <c r="O156" s="162">
        <v>0</v>
      </c>
      <c r="P156" s="162">
        <f t="shared" si="0"/>
        <v>0</v>
      </c>
      <c r="Q156" s="162">
        <v>2.1999999999999999E-2</v>
      </c>
      <c r="R156" s="162">
        <f t="shared" si="1"/>
        <v>4.3999999999999997E-2</v>
      </c>
      <c r="S156" s="162">
        <v>0</v>
      </c>
      <c r="T156" s="163">
        <f t="shared" si="2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4" t="s">
        <v>337</v>
      </c>
      <c r="AT156" s="164" t="s">
        <v>286</v>
      </c>
      <c r="AU156" s="164" t="s">
        <v>80</v>
      </c>
      <c r="AY156" s="17" t="s">
        <v>178</v>
      </c>
      <c r="BE156" s="165">
        <f t="shared" si="3"/>
        <v>0</v>
      </c>
      <c r="BF156" s="165">
        <f t="shared" si="4"/>
        <v>0</v>
      </c>
      <c r="BG156" s="165">
        <f t="shared" si="5"/>
        <v>0</v>
      </c>
      <c r="BH156" s="165">
        <f t="shared" si="6"/>
        <v>0</v>
      </c>
      <c r="BI156" s="165">
        <f t="shared" si="7"/>
        <v>0</v>
      </c>
      <c r="BJ156" s="17" t="s">
        <v>80</v>
      </c>
      <c r="BK156" s="166">
        <f t="shared" si="8"/>
        <v>0</v>
      </c>
      <c r="BL156" s="17" t="s">
        <v>256</v>
      </c>
      <c r="BM156" s="164" t="s">
        <v>1423</v>
      </c>
    </row>
    <row r="157" spans="1:65" s="2" customFormat="1" ht="16.5" customHeight="1">
      <c r="A157" s="29"/>
      <c r="B157" s="153"/>
      <c r="C157" s="154" t="s">
        <v>256</v>
      </c>
      <c r="D157" s="154" t="s">
        <v>180</v>
      </c>
      <c r="E157" s="155" t="s">
        <v>1424</v>
      </c>
      <c r="F157" s="156" t="s">
        <v>1425</v>
      </c>
      <c r="G157" s="157" t="s">
        <v>1340</v>
      </c>
      <c r="H157" s="158">
        <v>2</v>
      </c>
      <c r="I157" s="158"/>
      <c r="J157" s="158"/>
      <c r="K157" s="159"/>
      <c r="L157" s="30"/>
      <c r="M157" s="160" t="s">
        <v>1</v>
      </c>
      <c r="N157" s="161" t="s">
        <v>35</v>
      </c>
      <c r="O157" s="162">
        <v>2.1601699999999999</v>
      </c>
      <c r="P157" s="162">
        <f t="shared" si="0"/>
        <v>4.3203399999999998</v>
      </c>
      <c r="Q157" s="162">
        <v>9.9000000000000008E-3</v>
      </c>
      <c r="R157" s="162">
        <f t="shared" si="1"/>
        <v>1.9800000000000002E-2</v>
      </c>
      <c r="S157" s="162">
        <v>0</v>
      </c>
      <c r="T157" s="163">
        <f t="shared" si="2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4" t="s">
        <v>256</v>
      </c>
      <c r="AT157" s="164" t="s">
        <v>180</v>
      </c>
      <c r="AU157" s="164" t="s">
        <v>80</v>
      </c>
      <c r="AY157" s="17" t="s">
        <v>178</v>
      </c>
      <c r="BE157" s="165">
        <f t="shared" si="3"/>
        <v>0</v>
      </c>
      <c r="BF157" s="165">
        <f t="shared" si="4"/>
        <v>0</v>
      </c>
      <c r="BG157" s="165">
        <f t="shared" si="5"/>
        <v>0</v>
      </c>
      <c r="BH157" s="165">
        <f t="shared" si="6"/>
        <v>0</v>
      </c>
      <c r="BI157" s="165">
        <f t="shared" si="7"/>
        <v>0</v>
      </c>
      <c r="BJ157" s="17" t="s">
        <v>80</v>
      </c>
      <c r="BK157" s="166">
        <f t="shared" si="8"/>
        <v>0</v>
      </c>
      <c r="BL157" s="17" t="s">
        <v>256</v>
      </c>
      <c r="BM157" s="164" t="s">
        <v>1426</v>
      </c>
    </row>
    <row r="158" spans="1:65" s="2" customFormat="1" ht="21.75" customHeight="1">
      <c r="A158" s="29"/>
      <c r="B158" s="153"/>
      <c r="C158" s="154" t="s">
        <v>260</v>
      </c>
      <c r="D158" s="154" t="s">
        <v>180</v>
      </c>
      <c r="E158" s="155" t="s">
        <v>1427</v>
      </c>
      <c r="F158" s="156" t="s">
        <v>1428</v>
      </c>
      <c r="G158" s="157" t="s">
        <v>216</v>
      </c>
      <c r="H158" s="158">
        <v>22</v>
      </c>
      <c r="I158" s="158"/>
      <c r="J158" s="158"/>
      <c r="K158" s="159"/>
      <c r="L158" s="30"/>
      <c r="M158" s="160" t="s">
        <v>1</v>
      </c>
      <c r="N158" s="161" t="s">
        <v>35</v>
      </c>
      <c r="O158" s="162">
        <v>0</v>
      </c>
      <c r="P158" s="162">
        <f t="shared" si="0"/>
        <v>0</v>
      </c>
      <c r="Q158" s="162">
        <v>0</v>
      </c>
      <c r="R158" s="162">
        <f t="shared" si="1"/>
        <v>0</v>
      </c>
      <c r="S158" s="162">
        <v>0</v>
      </c>
      <c r="T158" s="163">
        <f t="shared" si="2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4" t="s">
        <v>256</v>
      </c>
      <c r="AT158" s="164" t="s">
        <v>180</v>
      </c>
      <c r="AU158" s="164" t="s">
        <v>80</v>
      </c>
      <c r="AY158" s="17" t="s">
        <v>178</v>
      </c>
      <c r="BE158" s="165">
        <f t="shared" si="3"/>
        <v>0</v>
      </c>
      <c r="BF158" s="165">
        <f t="shared" si="4"/>
        <v>0</v>
      </c>
      <c r="BG158" s="165">
        <f t="shared" si="5"/>
        <v>0</v>
      </c>
      <c r="BH158" s="165">
        <f t="shared" si="6"/>
        <v>0</v>
      </c>
      <c r="BI158" s="165">
        <f t="shared" si="7"/>
        <v>0</v>
      </c>
      <c r="BJ158" s="17" t="s">
        <v>80</v>
      </c>
      <c r="BK158" s="166">
        <f t="shared" si="8"/>
        <v>0</v>
      </c>
      <c r="BL158" s="17" t="s">
        <v>256</v>
      </c>
      <c r="BM158" s="164" t="s">
        <v>1429</v>
      </c>
    </row>
    <row r="159" spans="1:65" s="2" customFormat="1" ht="21.75" customHeight="1">
      <c r="A159" s="29"/>
      <c r="B159" s="153"/>
      <c r="C159" s="154" t="s">
        <v>267</v>
      </c>
      <c r="D159" s="154" t="s">
        <v>180</v>
      </c>
      <c r="E159" s="155" t="s">
        <v>1430</v>
      </c>
      <c r="F159" s="156" t="s">
        <v>1431</v>
      </c>
      <c r="G159" s="157" t="s">
        <v>216</v>
      </c>
      <c r="H159" s="158">
        <v>22</v>
      </c>
      <c r="I159" s="158"/>
      <c r="J159" s="158"/>
      <c r="K159" s="159"/>
      <c r="L159" s="30"/>
      <c r="M159" s="160" t="s">
        <v>1</v>
      </c>
      <c r="N159" s="161" t="s">
        <v>35</v>
      </c>
      <c r="O159" s="162">
        <v>0</v>
      </c>
      <c r="P159" s="162">
        <f t="shared" si="0"/>
        <v>0</v>
      </c>
      <c r="Q159" s="162">
        <v>0</v>
      </c>
      <c r="R159" s="162">
        <f t="shared" si="1"/>
        <v>0</v>
      </c>
      <c r="S159" s="162">
        <v>0</v>
      </c>
      <c r="T159" s="163">
        <f t="shared" si="2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4" t="s">
        <v>256</v>
      </c>
      <c r="AT159" s="164" t="s">
        <v>180</v>
      </c>
      <c r="AU159" s="164" t="s">
        <v>80</v>
      </c>
      <c r="AY159" s="17" t="s">
        <v>178</v>
      </c>
      <c r="BE159" s="165">
        <f t="shared" si="3"/>
        <v>0</v>
      </c>
      <c r="BF159" s="165">
        <f t="shared" si="4"/>
        <v>0</v>
      </c>
      <c r="BG159" s="165">
        <f t="shared" si="5"/>
        <v>0</v>
      </c>
      <c r="BH159" s="165">
        <f t="shared" si="6"/>
        <v>0</v>
      </c>
      <c r="BI159" s="165">
        <f t="shared" si="7"/>
        <v>0</v>
      </c>
      <c r="BJ159" s="17" t="s">
        <v>80</v>
      </c>
      <c r="BK159" s="166">
        <f t="shared" si="8"/>
        <v>0</v>
      </c>
      <c r="BL159" s="17" t="s">
        <v>256</v>
      </c>
      <c r="BM159" s="164" t="s">
        <v>1432</v>
      </c>
    </row>
    <row r="160" spans="1:65" s="2" customFormat="1" ht="21.75" customHeight="1">
      <c r="A160" s="29"/>
      <c r="B160" s="153"/>
      <c r="C160" s="154" t="s">
        <v>271</v>
      </c>
      <c r="D160" s="154" t="s">
        <v>180</v>
      </c>
      <c r="E160" s="155" t="s">
        <v>1433</v>
      </c>
      <c r="F160" s="156" t="s">
        <v>1434</v>
      </c>
      <c r="G160" s="157" t="s">
        <v>484</v>
      </c>
      <c r="H160" s="158">
        <v>0.7</v>
      </c>
      <c r="I160" s="158"/>
      <c r="J160" s="158"/>
      <c r="K160" s="159"/>
      <c r="L160" s="30"/>
      <c r="M160" s="160" t="s">
        <v>1</v>
      </c>
      <c r="N160" s="161" t="s">
        <v>35</v>
      </c>
      <c r="O160" s="162">
        <v>0</v>
      </c>
      <c r="P160" s="162">
        <f t="shared" si="0"/>
        <v>0</v>
      </c>
      <c r="Q160" s="162">
        <v>0</v>
      </c>
      <c r="R160" s="162">
        <f t="shared" si="1"/>
        <v>0</v>
      </c>
      <c r="S160" s="162">
        <v>0</v>
      </c>
      <c r="T160" s="163">
        <f t="shared" si="2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4" t="s">
        <v>256</v>
      </c>
      <c r="AT160" s="164" t="s">
        <v>180</v>
      </c>
      <c r="AU160" s="164" t="s">
        <v>80</v>
      </c>
      <c r="AY160" s="17" t="s">
        <v>178</v>
      </c>
      <c r="BE160" s="165">
        <f t="shared" si="3"/>
        <v>0</v>
      </c>
      <c r="BF160" s="165">
        <f t="shared" si="4"/>
        <v>0</v>
      </c>
      <c r="BG160" s="165">
        <f t="shared" si="5"/>
        <v>0</v>
      </c>
      <c r="BH160" s="165">
        <f t="shared" si="6"/>
        <v>0</v>
      </c>
      <c r="BI160" s="165">
        <f t="shared" si="7"/>
        <v>0</v>
      </c>
      <c r="BJ160" s="17" t="s">
        <v>80</v>
      </c>
      <c r="BK160" s="166">
        <f t="shared" si="8"/>
        <v>0</v>
      </c>
      <c r="BL160" s="17" t="s">
        <v>256</v>
      </c>
      <c r="BM160" s="164" t="s">
        <v>1435</v>
      </c>
    </row>
    <row r="161" spans="1:65" s="12" customFormat="1" ht="22.9" customHeight="1">
      <c r="B161" s="141"/>
      <c r="D161" s="142" t="s">
        <v>68</v>
      </c>
      <c r="E161" s="151" t="s">
        <v>1336</v>
      </c>
      <c r="F161" s="151" t="s">
        <v>1337</v>
      </c>
      <c r="J161" s="152"/>
      <c r="L161" s="141"/>
      <c r="M161" s="145"/>
      <c r="N161" s="146"/>
      <c r="O161" s="146"/>
      <c r="P161" s="147">
        <f>SUM(P162:P186)</f>
        <v>0</v>
      </c>
      <c r="Q161" s="146"/>
      <c r="R161" s="147">
        <f>SUM(R162:R186)</f>
        <v>4.24E-2</v>
      </c>
      <c r="S161" s="146"/>
      <c r="T161" s="148">
        <f>SUM(T162:T186)</f>
        <v>0</v>
      </c>
      <c r="AR161" s="142" t="s">
        <v>80</v>
      </c>
      <c r="AT161" s="149" t="s">
        <v>68</v>
      </c>
      <c r="AU161" s="149" t="s">
        <v>73</v>
      </c>
      <c r="AY161" s="142" t="s">
        <v>178</v>
      </c>
      <c r="BK161" s="150">
        <f>SUM(BK162:BK186)</f>
        <v>0</v>
      </c>
    </row>
    <row r="162" spans="1:65" s="2" customFormat="1" ht="21.75" customHeight="1">
      <c r="A162" s="29"/>
      <c r="B162" s="153"/>
      <c r="C162" s="154" t="s">
        <v>7</v>
      </c>
      <c r="D162" s="154" t="s">
        <v>180</v>
      </c>
      <c r="E162" s="155" t="s">
        <v>1436</v>
      </c>
      <c r="F162" s="156" t="s">
        <v>1437</v>
      </c>
      <c r="G162" s="157" t="s">
        <v>192</v>
      </c>
      <c r="H162" s="158">
        <v>3</v>
      </c>
      <c r="I162" s="158"/>
      <c r="J162" s="158"/>
      <c r="K162" s="159"/>
      <c r="L162" s="30"/>
      <c r="M162" s="160" t="s">
        <v>1</v>
      </c>
      <c r="N162" s="161" t="s">
        <v>35</v>
      </c>
      <c r="O162" s="162">
        <v>0</v>
      </c>
      <c r="P162" s="162">
        <f t="shared" ref="P162:P186" si="9">O162*H162</f>
        <v>0</v>
      </c>
      <c r="Q162" s="162">
        <v>0</v>
      </c>
      <c r="R162" s="162">
        <f t="shared" ref="R162:R186" si="10">Q162*H162</f>
        <v>0</v>
      </c>
      <c r="S162" s="162">
        <v>0</v>
      </c>
      <c r="T162" s="163">
        <f t="shared" ref="T162:T186" si="11"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4" t="s">
        <v>256</v>
      </c>
      <c r="AT162" s="164" t="s">
        <v>180</v>
      </c>
      <c r="AU162" s="164" t="s">
        <v>80</v>
      </c>
      <c r="AY162" s="17" t="s">
        <v>178</v>
      </c>
      <c r="BE162" s="165">
        <f t="shared" ref="BE162:BE186" si="12">IF(N162="základná",J162,0)</f>
        <v>0</v>
      </c>
      <c r="BF162" s="165">
        <f t="shared" ref="BF162:BF186" si="13">IF(N162="znížená",J162,0)</f>
        <v>0</v>
      </c>
      <c r="BG162" s="165">
        <f t="shared" ref="BG162:BG186" si="14">IF(N162="zákl. prenesená",J162,0)</f>
        <v>0</v>
      </c>
      <c r="BH162" s="165">
        <f t="shared" ref="BH162:BH186" si="15">IF(N162="zníž. prenesená",J162,0)</f>
        <v>0</v>
      </c>
      <c r="BI162" s="165">
        <f t="shared" ref="BI162:BI186" si="16">IF(N162="nulová",J162,0)</f>
        <v>0</v>
      </c>
      <c r="BJ162" s="17" t="s">
        <v>80</v>
      </c>
      <c r="BK162" s="166">
        <f t="shared" ref="BK162:BK186" si="17">ROUND(I162*H162,3)</f>
        <v>0</v>
      </c>
      <c r="BL162" s="17" t="s">
        <v>256</v>
      </c>
      <c r="BM162" s="164" t="s">
        <v>1438</v>
      </c>
    </row>
    <row r="163" spans="1:65" s="2" customFormat="1" ht="33" customHeight="1">
      <c r="A163" s="29"/>
      <c r="B163" s="153"/>
      <c r="C163" s="188" t="s">
        <v>279</v>
      </c>
      <c r="D163" s="188" t="s">
        <v>286</v>
      </c>
      <c r="E163" s="189" t="s">
        <v>1439</v>
      </c>
      <c r="F163" s="190" t="s">
        <v>1440</v>
      </c>
      <c r="G163" s="191" t="s">
        <v>192</v>
      </c>
      <c r="H163" s="192">
        <v>3</v>
      </c>
      <c r="I163" s="192"/>
      <c r="J163" s="192"/>
      <c r="K163" s="193"/>
      <c r="L163" s="194"/>
      <c r="M163" s="195" t="s">
        <v>1</v>
      </c>
      <c r="N163" s="196" t="s">
        <v>35</v>
      </c>
      <c r="O163" s="162">
        <v>0</v>
      </c>
      <c r="P163" s="162">
        <f t="shared" si="9"/>
        <v>0</v>
      </c>
      <c r="Q163" s="162">
        <v>0</v>
      </c>
      <c r="R163" s="162">
        <f t="shared" si="10"/>
        <v>0</v>
      </c>
      <c r="S163" s="162">
        <v>0</v>
      </c>
      <c r="T163" s="163">
        <f t="shared" si="11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4" t="s">
        <v>337</v>
      </c>
      <c r="AT163" s="164" t="s">
        <v>286</v>
      </c>
      <c r="AU163" s="164" t="s">
        <v>80</v>
      </c>
      <c r="AY163" s="17" t="s">
        <v>178</v>
      </c>
      <c r="BE163" s="165">
        <f t="shared" si="12"/>
        <v>0</v>
      </c>
      <c r="BF163" s="165">
        <f t="shared" si="13"/>
        <v>0</v>
      </c>
      <c r="BG163" s="165">
        <f t="shared" si="14"/>
        <v>0</v>
      </c>
      <c r="BH163" s="165">
        <f t="shared" si="15"/>
        <v>0</v>
      </c>
      <c r="BI163" s="165">
        <f t="shared" si="16"/>
        <v>0</v>
      </c>
      <c r="BJ163" s="17" t="s">
        <v>80</v>
      </c>
      <c r="BK163" s="166">
        <f t="shared" si="17"/>
        <v>0</v>
      </c>
      <c r="BL163" s="17" t="s">
        <v>256</v>
      </c>
      <c r="BM163" s="164" t="s">
        <v>1441</v>
      </c>
    </row>
    <row r="164" spans="1:65" s="2" customFormat="1" ht="16.5" customHeight="1">
      <c r="A164" s="29"/>
      <c r="B164" s="153"/>
      <c r="C164" s="154" t="s">
        <v>285</v>
      </c>
      <c r="D164" s="154" t="s">
        <v>180</v>
      </c>
      <c r="E164" s="155" t="s">
        <v>1442</v>
      </c>
      <c r="F164" s="156" t="s">
        <v>1443</v>
      </c>
      <c r="G164" s="157" t="s">
        <v>192</v>
      </c>
      <c r="H164" s="158">
        <v>3</v>
      </c>
      <c r="I164" s="158"/>
      <c r="J164" s="158"/>
      <c r="K164" s="159"/>
      <c r="L164" s="30"/>
      <c r="M164" s="160" t="s">
        <v>1</v>
      </c>
      <c r="N164" s="161" t="s">
        <v>35</v>
      </c>
      <c r="O164" s="162">
        <v>0</v>
      </c>
      <c r="P164" s="162">
        <f t="shared" si="9"/>
        <v>0</v>
      </c>
      <c r="Q164" s="162">
        <v>0</v>
      </c>
      <c r="R164" s="162">
        <f t="shared" si="10"/>
        <v>0</v>
      </c>
      <c r="S164" s="162">
        <v>0</v>
      </c>
      <c r="T164" s="163">
        <f t="shared" si="11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4" t="s">
        <v>256</v>
      </c>
      <c r="AT164" s="164" t="s">
        <v>180</v>
      </c>
      <c r="AU164" s="164" t="s">
        <v>80</v>
      </c>
      <c r="AY164" s="17" t="s">
        <v>178</v>
      </c>
      <c r="BE164" s="165">
        <f t="shared" si="12"/>
        <v>0</v>
      </c>
      <c r="BF164" s="165">
        <f t="shared" si="13"/>
        <v>0</v>
      </c>
      <c r="BG164" s="165">
        <f t="shared" si="14"/>
        <v>0</v>
      </c>
      <c r="BH164" s="165">
        <f t="shared" si="15"/>
        <v>0</v>
      </c>
      <c r="BI164" s="165">
        <f t="shared" si="16"/>
        <v>0</v>
      </c>
      <c r="BJ164" s="17" t="s">
        <v>80</v>
      </c>
      <c r="BK164" s="166">
        <f t="shared" si="17"/>
        <v>0</v>
      </c>
      <c r="BL164" s="17" t="s">
        <v>256</v>
      </c>
      <c r="BM164" s="164" t="s">
        <v>1444</v>
      </c>
    </row>
    <row r="165" spans="1:65" s="2" customFormat="1" ht="21.75" customHeight="1">
      <c r="A165" s="29"/>
      <c r="B165" s="153"/>
      <c r="C165" s="188" t="s">
        <v>290</v>
      </c>
      <c r="D165" s="188" t="s">
        <v>286</v>
      </c>
      <c r="E165" s="189" t="s">
        <v>1445</v>
      </c>
      <c r="F165" s="190" t="s">
        <v>1446</v>
      </c>
      <c r="G165" s="191" t="s">
        <v>192</v>
      </c>
      <c r="H165" s="192">
        <v>3</v>
      </c>
      <c r="I165" s="192"/>
      <c r="J165" s="192"/>
      <c r="K165" s="193"/>
      <c r="L165" s="194"/>
      <c r="M165" s="195" t="s">
        <v>1</v>
      </c>
      <c r="N165" s="196" t="s">
        <v>35</v>
      </c>
      <c r="O165" s="162">
        <v>0</v>
      </c>
      <c r="P165" s="162">
        <f t="shared" si="9"/>
        <v>0</v>
      </c>
      <c r="Q165" s="162">
        <v>1.37E-2</v>
      </c>
      <c r="R165" s="162">
        <f t="shared" si="10"/>
        <v>4.1099999999999998E-2</v>
      </c>
      <c r="S165" s="162">
        <v>0</v>
      </c>
      <c r="T165" s="163">
        <f t="shared" si="11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4" t="s">
        <v>337</v>
      </c>
      <c r="AT165" s="164" t="s">
        <v>286</v>
      </c>
      <c r="AU165" s="164" t="s">
        <v>80</v>
      </c>
      <c r="AY165" s="17" t="s">
        <v>178</v>
      </c>
      <c r="BE165" s="165">
        <f t="shared" si="12"/>
        <v>0</v>
      </c>
      <c r="BF165" s="165">
        <f t="shared" si="13"/>
        <v>0</v>
      </c>
      <c r="BG165" s="165">
        <f t="shared" si="14"/>
        <v>0</v>
      </c>
      <c r="BH165" s="165">
        <f t="shared" si="15"/>
        <v>0</v>
      </c>
      <c r="BI165" s="165">
        <f t="shared" si="16"/>
        <v>0</v>
      </c>
      <c r="BJ165" s="17" t="s">
        <v>80</v>
      </c>
      <c r="BK165" s="166">
        <f t="shared" si="17"/>
        <v>0</v>
      </c>
      <c r="BL165" s="17" t="s">
        <v>256</v>
      </c>
      <c r="BM165" s="164" t="s">
        <v>1447</v>
      </c>
    </row>
    <row r="166" spans="1:65" s="2" customFormat="1" ht="16.5" customHeight="1">
      <c r="A166" s="29"/>
      <c r="B166" s="153"/>
      <c r="C166" s="154" t="s">
        <v>294</v>
      </c>
      <c r="D166" s="154" t="s">
        <v>180</v>
      </c>
      <c r="E166" s="155" t="s">
        <v>1448</v>
      </c>
      <c r="F166" s="156" t="s">
        <v>1449</v>
      </c>
      <c r="G166" s="157" t="s">
        <v>192</v>
      </c>
      <c r="H166" s="158">
        <v>3</v>
      </c>
      <c r="I166" s="158"/>
      <c r="J166" s="158"/>
      <c r="K166" s="159"/>
      <c r="L166" s="30"/>
      <c r="M166" s="160" t="s">
        <v>1</v>
      </c>
      <c r="N166" s="161" t="s">
        <v>35</v>
      </c>
      <c r="O166" s="162">
        <v>0</v>
      </c>
      <c r="P166" s="162">
        <f t="shared" si="9"/>
        <v>0</v>
      </c>
      <c r="Q166" s="162">
        <v>0</v>
      </c>
      <c r="R166" s="162">
        <f t="shared" si="10"/>
        <v>0</v>
      </c>
      <c r="S166" s="162">
        <v>0</v>
      </c>
      <c r="T166" s="163">
        <f t="shared" si="11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4" t="s">
        <v>256</v>
      </c>
      <c r="AT166" s="164" t="s">
        <v>180</v>
      </c>
      <c r="AU166" s="164" t="s">
        <v>80</v>
      </c>
      <c r="AY166" s="17" t="s">
        <v>178</v>
      </c>
      <c r="BE166" s="165">
        <f t="shared" si="12"/>
        <v>0</v>
      </c>
      <c r="BF166" s="165">
        <f t="shared" si="13"/>
        <v>0</v>
      </c>
      <c r="BG166" s="165">
        <f t="shared" si="14"/>
        <v>0</v>
      </c>
      <c r="BH166" s="165">
        <f t="shared" si="15"/>
        <v>0</v>
      </c>
      <c r="BI166" s="165">
        <f t="shared" si="16"/>
        <v>0</v>
      </c>
      <c r="BJ166" s="17" t="s">
        <v>80</v>
      </c>
      <c r="BK166" s="166">
        <f t="shared" si="17"/>
        <v>0</v>
      </c>
      <c r="BL166" s="17" t="s">
        <v>256</v>
      </c>
      <c r="BM166" s="164" t="s">
        <v>1450</v>
      </c>
    </row>
    <row r="167" spans="1:65" s="2" customFormat="1" ht="16.5" customHeight="1">
      <c r="A167" s="29"/>
      <c r="B167" s="153"/>
      <c r="C167" s="188" t="s">
        <v>298</v>
      </c>
      <c r="D167" s="188" t="s">
        <v>286</v>
      </c>
      <c r="E167" s="189" t="s">
        <v>1451</v>
      </c>
      <c r="F167" s="190" t="s">
        <v>1452</v>
      </c>
      <c r="G167" s="191" t="s">
        <v>192</v>
      </c>
      <c r="H167" s="192">
        <v>3</v>
      </c>
      <c r="I167" s="192"/>
      <c r="J167" s="192"/>
      <c r="K167" s="193"/>
      <c r="L167" s="194"/>
      <c r="M167" s="195" t="s">
        <v>1</v>
      </c>
      <c r="N167" s="196" t="s">
        <v>35</v>
      </c>
      <c r="O167" s="162">
        <v>0</v>
      </c>
      <c r="P167" s="162">
        <f t="shared" si="9"/>
        <v>0</v>
      </c>
      <c r="Q167" s="162">
        <v>0</v>
      </c>
      <c r="R167" s="162">
        <f t="shared" si="10"/>
        <v>0</v>
      </c>
      <c r="S167" s="162">
        <v>0</v>
      </c>
      <c r="T167" s="163">
        <f t="shared" si="11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4" t="s">
        <v>337</v>
      </c>
      <c r="AT167" s="164" t="s">
        <v>286</v>
      </c>
      <c r="AU167" s="164" t="s">
        <v>80</v>
      </c>
      <c r="AY167" s="17" t="s">
        <v>178</v>
      </c>
      <c r="BE167" s="165">
        <f t="shared" si="12"/>
        <v>0</v>
      </c>
      <c r="BF167" s="165">
        <f t="shared" si="13"/>
        <v>0</v>
      </c>
      <c r="BG167" s="165">
        <f t="shared" si="14"/>
        <v>0</v>
      </c>
      <c r="BH167" s="165">
        <f t="shared" si="15"/>
        <v>0</v>
      </c>
      <c r="BI167" s="165">
        <f t="shared" si="16"/>
        <v>0</v>
      </c>
      <c r="BJ167" s="17" t="s">
        <v>80</v>
      </c>
      <c r="BK167" s="166">
        <f t="shared" si="17"/>
        <v>0</v>
      </c>
      <c r="BL167" s="17" t="s">
        <v>256</v>
      </c>
      <c r="BM167" s="164" t="s">
        <v>1453</v>
      </c>
    </row>
    <row r="168" spans="1:65" s="2" customFormat="1" ht="21.75" customHeight="1">
      <c r="A168" s="29"/>
      <c r="B168" s="153"/>
      <c r="C168" s="154" t="s">
        <v>302</v>
      </c>
      <c r="D168" s="154" t="s">
        <v>180</v>
      </c>
      <c r="E168" s="155" t="s">
        <v>1454</v>
      </c>
      <c r="F168" s="156" t="s">
        <v>1455</v>
      </c>
      <c r="G168" s="157" t="s">
        <v>192</v>
      </c>
      <c r="H168" s="158">
        <v>4</v>
      </c>
      <c r="I168" s="158"/>
      <c r="J168" s="158"/>
      <c r="K168" s="159"/>
      <c r="L168" s="30"/>
      <c r="M168" s="160" t="s">
        <v>1</v>
      </c>
      <c r="N168" s="161" t="s">
        <v>35</v>
      </c>
      <c r="O168" s="162">
        <v>0</v>
      </c>
      <c r="P168" s="162">
        <f t="shared" si="9"/>
        <v>0</v>
      </c>
      <c r="Q168" s="162">
        <v>0</v>
      </c>
      <c r="R168" s="162">
        <f t="shared" si="10"/>
        <v>0</v>
      </c>
      <c r="S168" s="162">
        <v>0</v>
      </c>
      <c r="T168" s="163">
        <f t="shared" si="11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4" t="s">
        <v>256</v>
      </c>
      <c r="AT168" s="164" t="s">
        <v>180</v>
      </c>
      <c r="AU168" s="164" t="s">
        <v>80</v>
      </c>
      <c r="AY168" s="17" t="s">
        <v>178</v>
      </c>
      <c r="BE168" s="165">
        <f t="shared" si="12"/>
        <v>0</v>
      </c>
      <c r="BF168" s="165">
        <f t="shared" si="13"/>
        <v>0</v>
      </c>
      <c r="BG168" s="165">
        <f t="shared" si="14"/>
        <v>0</v>
      </c>
      <c r="BH168" s="165">
        <f t="shared" si="15"/>
        <v>0</v>
      </c>
      <c r="BI168" s="165">
        <f t="shared" si="16"/>
        <v>0</v>
      </c>
      <c r="BJ168" s="17" t="s">
        <v>80</v>
      </c>
      <c r="BK168" s="166">
        <f t="shared" si="17"/>
        <v>0</v>
      </c>
      <c r="BL168" s="17" t="s">
        <v>256</v>
      </c>
      <c r="BM168" s="164" t="s">
        <v>1456</v>
      </c>
    </row>
    <row r="169" spans="1:65" s="2" customFormat="1" ht="26.25" customHeight="1">
      <c r="A169" s="29"/>
      <c r="B169" s="153"/>
      <c r="C169" s="188" t="s">
        <v>307</v>
      </c>
      <c r="D169" s="188" t="s">
        <v>286</v>
      </c>
      <c r="E169" s="189" t="s">
        <v>1457</v>
      </c>
      <c r="F169" s="190" t="s">
        <v>1458</v>
      </c>
      <c r="G169" s="191" t="s">
        <v>192</v>
      </c>
      <c r="H169" s="192">
        <v>1</v>
      </c>
      <c r="I169" s="192"/>
      <c r="J169" s="192"/>
      <c r="K169" s="193"/>
      <c r="L169" s="194"/>
      <c r="M169" s="195" t="s">
        <v>1</v>
      </c>
      <c r="N169" s="196" t="s">
        <v>35</v>
      </c>
      <c r="O169" s="162">
        <v>0</v>
      </c>
      <c r="P169" s="162">
        <f t="shared" si="9"/>
        <v>0</v>
      </c>
      <c r="Q169" s="162">
        <v>0</v>
      </c>
      <c r="R169" s="162">
        <f t="shared" si="10"/>
        <v>0</v>
      </c>
      <c r="S169" s="162">
        <v>0</v>
      </c>
      <c r="T169" s="163">
        <f t="shared" si="11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4" t="s">
        <v>337</v>
      </c>
      <c r="AT169" s="164" t="s">
        <v>286</v>
      </c>
      <c r="AU169" s="164" t="s">
        <v>80</v>
      </c>
      <c r="AY169" s="17" t="s">
        <v>178</v>
      </c>
      <c r="BE169" s="165">
        <f t="shared" si="12"/>
        <v>0</v>
      </c>
      <c r="BF169" s="165">
        <f t="shared" si="13"/>
        <v>0</v>
      </c>
      <c r="BG169" s="165">
        <f t="shared" si="14"/>
        <v>0</v>
      </c>
      <c r="BH169" s="165">
        <f t="shared" si="15"/>
        <v>0</v>
      </c>
      <c r="BI169" s="165">
        <f t="shared" si="16"/>
        <v>0</v>
      </c>
      <c r="BJ169" s="17" t="s">
        <v>80</v>
      </c>
      <c r="BK169" s="166">
        <f t="shared" si="17"/>
        <v>0</v>
      </c>
      <c r="BL169" s="17" t="s">
        <v>256</v>
      </c>
      <c r="BM169" s="164" t="s">
        <v>1459</v>
      </c>
    </row>
    <row r="170" spans="1:65" s="2" customFormat="1" ht="21.75" customHeight="1">
      <c r="A170" s="29"/>
      <c r="B170" s="153"/>
      <c r="C170" s="188" t="s">
        <v>312</v>
      </c>
      <c r="D170" s="188" t="s">
        <v>286</v>
      </c>
      <c r="E170" s="189" t="s">
        <v>1460</v>
      </c>
      <c r="F170" s="190" t="s">
        <v>1461</v>
      </c>
      <c r="G170" s="191" t="s">
        <v>192</v>
      </c>
      <c r="H170" s="192">
        <v>3</v>
      </c>
      <c r="I170" s="192"/>
      <c r="J170" s="192"/>
      <c r="K170" s="193"/>
      <c r="L170" s="194"/>
      <c r="M170" s="195" t="s">
        <v>1</v>
      </c>
      <c r="N170" s="196" t="s">
        <v>35</v>
      </c>
      <c r="O170" s="162">
        <v>0</v>
      </c>
      <c r="P170" s="162">
        <f t="shared" si="9"/>
        <v>0</v>
      </c>
      <c r="Q170" s="162">
        <v>0</v>
      </c>
      <c r="R170" s="162">
        <f t="shared" si="10"/>
        <v>0</v>
      </c>
      <c r="S170" s="162">
        <v>0</v>
      </c>
      <c r="T170" s="163">
        <f t="shared" si="11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4" t="s">
        <v>337</v>
      </c>
      <c r="AT170" s="164" t="s">
        <v>286</v>
      </c>
      <c r="AU170" s="164" t="s">
        <v>80</v>
      </c>
      <c r="AY170" s="17" t="s">
        <v>178</v>
      </c>
      <c r="BE170" s="165">
        <f t="shared" si="12"/>
        <v>0</v>
      </c>
      <c r="BF170" s="165">
        <f t="shared" si="13"/>
        <v>0</v>
      </c>
      <c r="BG170" s="165">
        <f t="shared" si="14"/>
        <v>0</v>
      </c>
      <c r="BH170" s="165">
        <f t="shared" si="15"/>
        <v>0</v>
      </c>
      <c r="BI170" s="165">
        <f t="shared" si="16"/>
        <v>0</v>
      </c>
      <c r="BJ170" s="17" t="s">
        <v>80</v>
      </c>
      <c r="BK170" s="166">
        <f t="shared" si="17"/>
        <v>0</v>
      </c>
      <c r="BL170" s="17" t="s">
        <v>256</v>
      </c>
      <c r="BM170" s="164" t="s">
        <v>1462</v>
      </c>
    </row>
    <row r="171" spans="1:65" s="2" customFormat="1" ht="21.75" customHeight="1">
      <c r="A171" s="29"/>
      <c r="B171" s="153"/>
      <c r="C171" s="154" t="s">
        <v>317</v>
      </c>
      <c r="D171" s="154" t="s">
        <v>180</v>
      </c>
      <c r="E171" s="155" t="s">
        <v>1463</v>
      </c>
      <c r="F171" s="156" t="s">
        <v>1464</v>
      </c>
      <c r="G171" s="157" t="s">
        <v>192</v>
      </c>
      <c r="H171" s="158">
        <v>1</v>
      </c>
      <c r="I171" s="158"/>
      <c r="J171" s="158"/>
      <c r="K171" s="159"/>
      <c r="L171" s="30"/>
      <c r="M171" s="160" t="s">
        <v>1</v>
      </c>
      <c r="N171" s="161" t="s">
        <v>35</v>
      </c>
      <c r="O171" s="162">
        <v>0</v>
      </c>
      <c r="P171" s="162">
        <f t="shared" si="9"/>
        <v>0</v>
      </c>
      <c r="Q171" s="162">
        <v>0</v>
      </c>
      <c r="R171" s="162">
        <f t="shared" si="10"/>
        <v>0</v>
      </c>
      <c r="S171" s="162">
        <v>0</v>
      </c>
      <c r="T171" s="163">
        <f t="shared" si="11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4" t="s">
        <v>256</v>
      </c>
      <c r="AT171" s="164" t="s">
        <v>180</v>
      </c>
      <c r="AU171" s="164" t="s">
        <v>80</v>
      </c>
      <c r="AY171" s="17" t="s">
        <v>178</v>
      </c>
      <c r="BE171" s="165">
        <f t="shared" si="12"/>
        <v>0</v>
      </c>
      <c r="BF171" s="165">
        <f t="shared" si="13"/>
        <v>0</v>
      </c>
      <c r="BG171" s="165">
        <f t="shared" si="14"/>
        <v>0</v>
      </c>
      <c r="BH171" s="165">
        <f t="shared" si="15"/>
        <v>0</v>
      </c>
      <c r="BI171" s="165">
        <f t="shared" si="16"/>
        <v>0</v>
      </c>
      <c r="BJ171" s="17" t="s">
        <v>80</v>
      </c>
      <c r="BK171" s="166">
        <f t="shared" si="17"/>
        <v>0</v>
      </c>
      <c r="BL171" s="17" t="s">
        <v>256</v>
      </c>
      <c r="BM171" s="164" t="s">
        <v>1465</v>
      </c>
    </row>
    <row r="172" spans="1:65" s="2" customFormat="1" ht="16.5" customHeight="1">
      <c r="A172" s="29"/>
      <c r="B172" s="153"/>
      <c r="C172" s="188" t="s">
        <v>329</v>
      </c>
      <c r="D172" s="188" t="s">
        <v>286</v>
      </c>
      <c r="E172" s="189" t="s">
        <v>1466</v>
      </c>
      <c r="F172" s="190" t="s">
        <v>1467</v>
      </c>
      <c r="G172" s="191" t="s">
        <v>192</v>
      </c>
      <c r="H172" s="192">
        <v>1</v>
      </c>
      <c r="I172" s="192"/>
      <c r="J172" s="192"/>
      <c r="K172" s="193"/>
      <c r="L172" s="194"/>
      <c r="M172" s="195" t="s">
        <v>1</v>
      </c>
      <c r="N172" s="196" t="s">
        <v>35</v>
      </c>
      <c r="O172" s="162">
        <v>0</v>
      </c>
      <c r="P172" s="162">
        <f t="shared" si="9"/>
        <v>0</v>
      </c>
      <c r="Q172" s="162">
        <v>0</v>
      </c>
      <c r="R172" s="162">
        <f t="shared" si="10"/>
        <v>0</v>
      </c>
      <c r="S172" s="162">
        <v>0</v>
      </c>
      <c r="T172" s="163">
        <f t="shared" si="11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64" t="s">
        <v>337</v>
      </c>
      <c r="AT172" s="164" t="s">
        <v>286</v>
      </c>
      <c r="AU172" s="164" t="s">
        <v>80</v>
      </c>
      <c r="AY172" s="17" t="s">
        <v>178</v>
      </c>
      <c r="BE172" s="165">
        <f t="shared" si="12"/>
        <v>0</v>
      </c>
      <c r="BF172" s="165">
        <f t="shared" si="13"/>
        <v>0</v>
      </c>
      <c r="BG172" s="165">
        <f t="shared" si="14"/>
        <v>0</v>
      </c>
      <c r="BH172" s="165">
        <f t="shared" si="15"/>
        <v>0</v>
      </c>
      <c r="BI172" s="165">
        <f t="shared" si="16"/>
        <v>0</v>
      </c>
      <c r="BJ172" s="17" t="s">
        <v>80</v>
      </c>
      <c r="BK172" s="166">
        <f t="shared" si="17"/>
        <v>0</v>
      </c>
      <c r="BL172" s="17" t="s">
        <v>256</v>
      </c>
      <c r="BM172" s="164" t="s">
        <v>1468</v>
      </c>
    </row>
    <row r="173" spans="1:65" s="2" customFormat="1" ht="21.75" customHeight="1">
      <c r="A173" s="29"/>
      <c r="B173" s="153"/>
      <c r="C173" s="154" t="s">
        <v>333</v>
      </c>
      <c r="D173" s="154" t="s">
        <v>180</v>
      </c>
      <c r="E173" s="155" t="s">
        <v>1469</v>
      </c>
      <c r="F173" s="156" t="s">
        <v>1470</v>
      </c>
      <c r="G173" s="157" t="s">
        <v>192</v>
      </c>
      <c r="H173" s="158">
        <v>1</v>
      </c>
      <c r="I173" s="158"/>
      <c r="J173" s="158"/>
      <c r="K173" s="159"/>
      <c r="L173" s="30"/>
      <c r="M173" s="160" t="s">
        <v>1</v>
      </c>
      <c r="N173" s="161" t="s">
        <v>35</v>
      </c>
      <c r="O173" s="162">
        <v>0</v>
      </c>
      <c r="P173" s="162">
        <f t="shared" si="9"/>
        <v>0</v>
      </c>
      <c r="Q173" s="162">
        <v>0</v>
      </c>
      <c r="R173" s="162">
        <f t="shared" si="10"/>
        <v>0</v>
      </c>
      <c r="S173" s="162">
        <v>0</v>
      </c>
      <c r="T173" s="163">
        <f t="shared" si="11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4" t="s">
        <v>256</v>
      </c>
      <c r="AT173" s="164" t="s">
        <v>180</v>
      </c>
      <c r="AU173" s="164" t="s">
        <v>80</v>
      </c>
      <c r="AY173" s="17" t="s">
        <v>178</v>
      </c>
      <c r="BE173" s="165">
        <f t="shared" si="12"/>
        <v>0</v>
      </c>
      <c r="BF173" s="165">
        <f t="shared" si="13"/>
        <v>0</v>
      </c>
      <c r="BG173" s="165">
        <f t="shared" si="14"/>
        <v>0</v>
      </c>
      <c r="BH173" s="165">
        <f t="shared" si="15"/>
        <v>0</v>
      </c>
      <c r="BI173" s="165">
        <f t="shared" si="16"/>
        <v>0</v>
      </c>
      <c r="BJ173" s="17" t="s">
        <v>80</v>
      </c>
      <c r="BK173" s="166">
        <f t="shared" si="17"/>
        <v>0</v>
      </c>
      <c r="BL173" s="17" t="s">
        <v>256</v>
      </c>
      <c r="BM173" s="164" t="s">
        <v>1471</v>
      </c>
    </row>
    <row r="174" spans="1:65" s="2" customFormat="1" ht="16.5" customHeight="1">
      <c r="A174" s="29"/>
      <c r="B174" s="153"/>
      <c r="C174" s="188" t="s">
        <v>337</v>
      </c>
      <c r="D174" s="188" t="s">
        <v>286</v>
      </c>
      <c r="E174" s="189" t="s">
        <v>1472</v>
      </c>
      <c r="F174" s="190" t="s">
        <v>1473</v>
      </c>
      <c r="G174" s="191" t="s">
        <v>192</v>
      </c>
      <c r="H174" s="192">
        <v>1</v>
      </c>
      <c r="I174" s="192"/>
      <c r="J174" s="192"/>
      <c r="K174" s="193"/>
      <c r="L174" s="194"/>
      <c r="M174" s="195" t="s">
        <v>1</v>
      </c>
      <c r="N174" s="196" t="s">
        <v>35</v>
      </c>
      <c r="O174" s="162">
        <v>0</v>
      </c>
      <c r="P174" s="162">
        <f t="shared" si="9"/>
        <v>0</v>
      </c>
      <c r="Q174" s="162">
        <v>0</v>
      </c>
      <c r="R174" s="162">
        <f t="shared" si="10"/>
        <v>0</v>
      </c>
      <c r="S174" s="162">
        <v>0</v>
      </c>
      <c r="T174" s="163">
        <f t="shared" si="11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4" t="s">
        <v>337</v>
      </c>
      <c r="AT174" s="164" t="s">
        <v>286</v>
      </c>
      <c r="AU174" s="164" t="s">
        <v>80</v>
      </c>
      <c r="AY174" s="17" t="s">
        <v>178</v>
      </c>
      <c r="BE174" s="165">
        <f t="shared" si="12"/>
        <v>0</v>
      </c>
      <c r="BF174" s="165">
        <f t="shared" si="13"/>
        <v>0</v>
      </c>
      <c r="BG174" s="165">
        <f t="shared" si="14"/>
        <v>0</v>
      </c>
      <c r="BH174" s="165">
        <f t="shared" si="15"/>
        <v>0</v>
      </c>
      <c r="BI174" s="165">
        <f t="shared" si="16"/>
        <v>0</v>
      </c>
      <c r="BJ174" s="17" t="s">
        <v>80</v>
      </c>
      <c r="BK174" s="166">
        <f t="shared" si="17"/>
        <v>0</v>
      </c>
      <c r="BL174" s="17" t="s">
        <v>256</v>
      </c>
      <c r="BM174" s="164" t="s">
        <v>1474</v>
      </c>
    </row>
    <row r="175" spans="1:65" s="2" customFormat="1" ht="21.75" customHeight="1">
      <c r="A175" s="29"/>
      <c r="B175" s="153"/>
      <c r="C175" s="154" t="s">
        <v>341</v>
      </c>
      <c r="D175" s="154" t="s">
        <v>180</v>
      </c>
      <c r="E175" s="155" t="s">
        <v>1475</v>
      </c>
      <c r="F175" s="156" t="s">
        <v>1476</v>
      </c>
      <c r="G175" s="157" t="s">
        <v>192</v>
      </c>
      <c r="H175" s="158">
        <v>5</v>
      </c>
      <c r="I175" s="158"/>
      <c r="J175" s="158"/>
      <c r="K175" s="159"/>
      <c r="L175" s="30"/>
      <c r="M175" s="160" t="s">
        <v>1</v>
      </c>
      <c r="N175" s="161" t="s">
        <v>35</v>
      </c>
      <c r="O175" s="162">
        <v>0</v>
      </c>
      <c r="P175" s="162">
        <f t="shared" si="9"/>
        <v>0</v>
      </c>
      <c r="Q175" s="162">
        <v>0</v>
      </c>
      <c r="R175" s="162">
        <f t="shared" si="10"/>
        <v>0</v>
      </c>
      <c r="S175" s="162">
        <v>0</v>
      </c>
      <c r="T175" s="163">
        <f t="shared" si="11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4" t="s">
        <v>256</v>
      </c>
      <c r="AT175" s="164" t="s">
        <v>180</v>
      </c>
      <c r="AU175" s="164" t="s">
        <v>80</v>
      </c>
      <c r="AY175" s="17" t="s">
        <v>178</v>
      </c>
      <c r="BE175" s="165">
        <f t="shared" si="12"/>
        <v>0</v>
      </c>
      <c r="BF175" s="165">
        <f t="shared" si="13"/>
        <v>0</v>
      </c>
      <c r="BG175" s="165">
        <f t="shared" si="14"/>
        <v>0</v>
      </c>
      <c r="BH175" s="165">
        <f t="shared" si="15"/>
        <v>0</v>
      </c>
      <c r="BI175" s="165">
        <f t="shared" si="16"/>
        <v>0</v>
      </c>
      <c r="BJ175" s="17" t="s">
        <v>80</v>
      </c>
      <c r="BK175" s="166">
        <f t="shared" si="17"/>
        <v>0</v>
      </c>
      <c r="BL175" s="17" t="s">
        <v>256</v>
      </c>
      <c r="BM175" s="164" t="s">
        <v>1477</v>
      </c>
    </row>
    <row r="176" spans="1:65" s="2" customFormat="1" ht="33" customHeight="1">
      <c r="A176" s="29"/>
      <c r="B176" s="153"/>
      <c r="C176" s="188" t="s">
        <v>346</v>
      </c>
      <c r="D176" s="188" t="s">
        <v>286</v>
      </c>
      <c r="E176" s="189" t="s">
        <v>1478</v>
      </c>
      <c r="F176" s="235" t="s">
        <v>1776</v>
      </c>
      <c r="G176" s="191" t="s">
        <v>192</v>
      </c>
      <c r="H176" s="192">
        <v>5</v>
      </c>
      <c r="I176" s="192"/>
      <c r="J176" s="192"/>
      <c r="K176" s="193"/>
      <c r="L176" s="194"/>
      <c r="M176" s="195" t="s">
        <v>1</v>
      </c>
      <c r="N176" s="196" t="s">
        <v>35</v>
      </c>
      <c r="O176" s="162">
        <v>0</v>
      </c>
      <c r="P176" s="162">
        <f t="shared" si="9"/>
        <v>0</v>
      </c>
      <c r="Q176" s="162">
        <v>0</v>
      </c>
      <c r="R176" s="162">
        <f t="shared" si="10"/>
        <v>0</v>
      </c>
      <c r="S176" s="162">
        <v>0</v>
      </c>
      <c r="T176" s="163">
        <f t="shared" si="11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4" t="s">
        <v>337</v>
      </c>
      <c r="AT176" s="164" t="s">
        <v>286</v>
      </c>
      <c r="AU176" s="164" t="s">
        <v>80</v>
      </c>
      <c r="AY176" s="17" t="s">
        <v>178</v>
      </c>
      <c r="BE176" s="165">
        <f t="shared" si="12"/>
        <v>0</v>
      </c>
      <c r="BF176" s="165">
        <f t="shared" si="13"/>
        <v>0</v>
      </c>
      <c r="BG176" s="165">
        <f t="shared" si="14"/>
        <v>0</v>
      </c>
      <c r="BH176" s="165">
        <f t="shared" si="15"/>
        <v>0</v>
      </c>
      <c r="BI176" s="165">
        <f t="shared" si="16"/>
        <v>0</v>
      </c>
      <c r="BJ176" s="17" t="s">
        <v>80</v>
      </c>
      <c r="BK176" s="166">
        <f t="shared" si="17"/>
        <v>0</v>
      </c>
      <c r="BL176" s="17" t="s">
        <v>256</v>
      </c>
      <c r="BM176" s="164" t="s">
        <v>1479</v>
      </c>
    </row>
    <row r="177" spans="1:65" s="2" customFormat="1" ht="16.5" customHeight="1">
      <c r="A177" s="29"/>
      <c r="B177" s="153"/>
      <c r="C177" s="154" t="s">
        <v>353</v>
      </c>
      <c r="D177" s="154" t="s">
        <v>180</v>
      </c>
      <c r="E177" s="155" t="s">
        <v>1480</v>
      </c>
      <c r="F177" s="156" t="s">
        <v>1481</v>
      </c>
      <c r="G177" s="157" t="s">
        <v>192</v>
      </c>
      <c r="H177" s="158">
        <v>10</v>
      </c>
      <c r="I177" s="158"/>
      <c r="J177" s="158"/>
      <c r="K177" s="159"/>
      <c r="L177" s="30"/>
      <c r="M177" s="160" t="s">
        <v>1</v>
      </c>
      <c r="N177" s="161" t="s">
        <v>35</v>
      </c>
      <c r="O177" s="162">
        <v>0</v>
      </c>
      <c r="P177" s="162">
        <f t="shared" si="9"/>
        <v>0</v>
      </c>
      <c r="Q177" s="162">
        <v>0</v>
      </c>
      <c r="R177" s="162">
        <f t="shared" si="10"/>
        <v>0</v>
      </c>
      <c r="S177" s="162">
        <v>0</v>
      </c>
      <c r="T177" s="163">
        <f t="shared" si="11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4" t="s">
        <v>256</v>
      </c>
      <c r="AT177" s="164" t="s">
        <v>180</v>
      </c>
      <c r="AU177" s="164" t="s">
        <v>80</v>
      </c>
      <c r="AY177" s="17" t="s">
        <v>178</v>
      </c>
      <c r="BE177" s="165">
        <f t="shared" si="12"/>
        <v>0</v>
      </c>
      <c r="BF177" s="165">
        <f t="shared" si="13"/>
        <v>0</v>
      </c>
      <c r="BG177" s="165">
        <f t="shared" si="14"/>
        <v>0</v>
      </c>
      <c r="BH177" s="165">
        <f t="shared" si="15"/>
        <v>0</v>
      </c>
      <c r="BI177" s="165">
        <f t="shared" si="16"/>
        <v>0</v>
      </c>
      <c r="BJ177" s="17" t="s">
        <v>80</v>
      </c>
      <c r="BK177" s="166">
        <f t="shared" si="17"/>
        <v>0</v>
      </c>
      <c r="BL177" s="17" t="s">
        <v>256</v>
      </c>
      <c r="BM177" s="164" t="s">
        <v>1482</v>
      </c>
    </row>
    <row r="178" spans="1:65" s="2" customFormat="1" ht="16.5" customHeight="1">
      <c r="A178" s="29"/>
      <c r="B178" s="153"/>
      <c r="C178" s="188" t="s">
        <v>360</v>
      </c>
      <c r="D178" s="188" t="s">
        <v>286</v>
      </c>
      <c r="E178" s="189" t="s">
        <v>1483</v>
      </c>
      <c r="F178" s="190" t="s">
        <v>1484</v>
      </c>
      <c r="G178" s="191" t="s">
        <v>192</v>
      </c>
      <c r="H178" s="192">
        <v>10</v>
      </c>
      <c r="I178" s="192"/>
      <c r="J178" s="192"/>
      <c r="K178" s="193"/>
      <c r="L178" s="194"/>
      <c r="M178" s="195" t="s">
        <v>1</v>
      </c>
      <c r="N178" s="196" t="s">
        <v>35</v>
      </c>
      <c r="O178" s="162">
        <v>0</v>
      </c>
      <c r="P178" s="162">
        <f t="shared" si="9"/>
        <v>0</v>
      </c>
      <c r="Q178" s="162">
        <v>0</v>
      </c>
      <c r="R178" s="162">
        <f t="shared" si="10"/>
        <v>0</v>
      </c>
      <c r="S178" s="162">
        <v>0</v>
      </c>
      <c r="T178" s="163">
        <f t="shared" si="11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4" t="s">
        <v>337</v>
      </c>
      <c r="AT178" s="164" t="s">
        <v>286</v>
      </c>
      <c r="AU178" s="164" t="s">
        <v>80</v>
      </c>
      <c r="AY178" s="17" t="s">
        <v>178</v>
      </c>
      <c r="BE178" s="165">
        <f t="shared" si="12"/>
        <v>0</v>
      </c>
      <c r="BF178" s="165">
        <f t="shared" si="13"/>
        <v>0</v>
      </c>
      <c r="BG178" s="165">
        <f t="shared" si="14"/>
        <v>0</v>
      </c>
      <c r="BH178" s="165">
        <f t="shared" si="15"/>
        <v>0</v>
      </c>
      <c r="BI178" s="165">
        <f t="shared" si="16"/>
        <v>0</v>
      </c>
      <c r="BJ178" s="17" t="s">
        <v>80</v>
      </c>
      <c r="BK178" s="166">
        <f t="shared" si="17"/>
        <v>0</v>
      </c>
      <c r="BL178" s="17" t="s">
        <v>256</v>
      </c>
      <c r="BM178" s="164" t="s">
        <v>1485</v>
      </c>
    </row>
    <row r="179" spans="1:65" s="2" customFormat="1" ht="21.75" customHeight="1">
      <c r="A179" s="29"/>
      <c r="B179" s="153"/>
      <c r="C179" s="154" t="s">
        <v>365</v>
      </c>
      <c r="D179" s="154" t="s">
        <v>180</v>
      </c>
      <c r="E179" s="155" t="s">
        <v>1486</v>
      </c>
      <c r="F179" s="156" t="s">
        <v>1487</v>
      </c>
      <c r="G179" s="157" t="s">
        <v>192</v>
      </c>
      <c r="H179" s="158">
        <v>1</v>
      </c>
      <c r="I179" s="158"/>
      <c r="J179" s="158"/>
      <c r="K179" s="159"/>
      <c r="L179" s="30"/>
      <c r="M179" s="160" t="s">
        <v>1</v>
      </c>
      <c r="N179" s="161" t="s">
        <v>35</v>
      </c>
      <c r="O179" s="162">
        <v>0</v>
      </c>
      <c r="P179" s="162">
        <f t="shared" si="9"/>
        <v>0</v>
      </c>
      <c r="Q179" s="162">
        <v>0</v>
      </c>
      <c r="R179" s="162">
        <f t="shared" si="10"/>
        <v>0</v>
      </c>
      <c r="S179" s="162">
        <v>0</v>
      </c>
      <c r="T179" s="163">
        <f t="shared" si="11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4" t="s">
        <v>256</v>
      </c>
      <c r="AT179" s="164" t="s">
        <v>180</v>
      </c>
      <c r="AU179" s="164" t="s">
        <v>80</v>
      </c>
      <c r="AY179" s="17" t="s">
        <v>178</v>
      </c>
      <c r="BE179" s="165">
        <f t="shared" si="12"/>
        <v>0</v>
      </c>
      <c r="BF179" s="165">
        <f t="shared" si="13"/>
        <v>0</v>
      </c>
      <c r="BG179" s="165">
        <f t="shared" si="14"/>
        <v>0</v>
      </c>
      <c r="BH179" s="165">
        <f t="shared" si="15"/>
        <v>0</v>
      </c>
      <c r="BI179" s="165">
        <f t="shared" si="16"/>
        <v>0</v>
      </c>
      <c r="BJ179" s="17" t="s">
        <v>80</v>
      </c>
      <c r="BK179" s="166">
        <f t="shared" si="17"/>
        <v>0</v>
      </c>
      <c r="BL179" s="17" t="s">
        <v>256</v>
      </c>
      <c r="BM179" s="164" t="s">
        <v>1488</v>
      </c>
    </row>
    <row r="180" spans="1:65" s="2" customFormat="1" ht="16.5" customHeight="1">
      <c r="A180" s="29"/>
      <c r="B180" s="153"/>
      <c r="C180" s="188" t="s">
        <v>370</v>
      </c>
      <c r="D180" s="188" t="s">
        <v>286</v>
      </c>
      <c r="E180" s="189" t="s">
        <v>1489</v>
      </c>
      <c r="F180" s="190" t="s">
        <v>1490</v>
      </c>
      <c r="G180" s="191" t="s">
        <v>192</v>
      </c>
      <c r="H180" s="192">
        <v>1</v>
      </c>
      <c r="I180" s="192"/>
      <c r="J180" s="192"/>
      <c r="K180" s="193"/>
      <c r="L180" s="194"/>
      <c r="M180" s="195" t="s">
        <v>1</v>
      </c>
      <c r="N180" s="196" t="s">
        <v>35</v>
      </c>
      <c r="O180" s="162">
        <v>0</v>
      </c>
      <c r="P180" s="162">
        <f t="shared" si="9"/>
        <v>0</v>
      </c>
      <c r="Q180" s="162">
        <v>0</v>
      </c>
      <c r="R180" s="162">
        <f t="shared" si="10"/>
        <v>0</v>
      </c>
      <c r="S180" s="162">
        <v>0</v>
      </c>
      <c r="T180" s="163">
        <f t="shared" si="11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4" t="s">
        <v>337</v>
      </c>
      <c r="AT180" s="164" t="s">
        <v>286</v>
      </c>
      <c r="AU180" s="164" t="s">
        <v>80</v>
      </c>
      <c r="AY180" s="17" t="s">
        <v>178</v>
      </c>
      <c r="BE180" s="165">
        <f t="shared" si="12"/>
        <v>0</v>
      </c>
      <c r="BF180" s="165">
        <f t="shared" si="13"/>
        <v>0</v>
      </c>
      <c r="BG180" s="165">
        <f t="shared" si="14"/>
        <v>0</v>
      </c>
      <c r="BH180" s="165">
        <f t="shared" si="15"/>
        <v>0</v>
      </c>
      <c r="BI180" s="165">
        <f t="shared" si="16"/>
        <v>0</v>
      </c>
      <c r="BJ180" s="17" t="s">
        <v>80</v>
      </c>
      <c r="BK180" s="166">
        <f t="shared" si="17"/>
        <v>0</v>
      </c>
      <c r="BL180" s="17" t="s">
        <v>256</v>
      </c>
      <c r="BM180" s="164" t="s">
        <v>1491</v>
      </c>
    </row>
    <row r="181" spans="1:65" s="2" customFormat="1" ht="21.75" customHeight="1">
      <c r="A181" s="29"/>
      <c r="B181" s="153"/>
      <c r="C181" s="154" t="s">
        <v>374</v>
      </c>
      <c r="D181" s="154" t="s">
        <v>180</v>
      </c>
      <c r="E181" s="155" t="s">
        <v>1492</v>
      </c>
      <c r="F181" s="156" t="s">
        <v>1493</v>
      </c>
      <c r="G181" s="157" t="s">
        <v>192</v>
      </c>
      <c r="H181" s="158">
        <v>5</v>
      </c>
      <c r="I181" s="158"/>
      <c r="J181" s="158"/>
      <c r="K181" s="159"/>
      <c r="L181" s="30"/>
      <c r="M181" s="160" t="s">
        <v>1</v>
      </c>
      <c r="N181" s="161" t="s">
        <v>35</v>
      </c>
      <c r="O181" s="162">
        <v>0</v>
      </c>
      <c r="P181" s="162">
        <f t="shared" si="9"/>
        <v>0</v>
      </c>
      <c r="Q181" s="162">
        <v>0</v>
      </c>
      <c r="R181" s="162">
        <f t="shared" si="10"/>
        <v>0</v>
      </c>
      <c r="S181" s="162">
        <v>0</v>
      </c>
      <c r="T181" s="163">
        <f t="shared" si="11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4" t="s">
        <v>256</v>
      </c>
      <c r="AT181" s="164" t="s">
        <v>180</v>
      </c>
      <c r="AU181" s="164" t="s">
        <v>80</v>
      </c>
      <c r="AY181" s="17" t="s">
        <v>178</v>
      </c>
      <c r="BE181" s="165">
        <f t="shared" si="12"/>
        <v>0</v>
      </c>
      <c r="BF181" s="165">
        <f t="shared" si="13"/>
        <v>0</v>
      </c>
      <c r="BG181" s="165">
        <f t="shared" si="14"/>
        <v>0</v>
      </c>
      <c r="BH181" s="165">
        <f t="shared" si="15"/>
        <v>0</v>
      </c>
      <c r="BI181" s="165">
        <f t="shared" si="16"/>
        <v>0</v>
      </c>
      <c r="BJ181" s="17" t="s">
        <v>80</v>
      </c>
      <c r="BK181" s="166">
        <f t="shared" si="17"/>
        <v>0</v>
      </c>
      <c r="BL181" s="17" t="s">
        <v>256</v>
      </c>
      <c r="BM181" s="164" t="s">
        <v>1494</v>
      </c>
    </row>
    <row r="182" spans="1:65" s="2" customFormat="1" ht="16.5" customHeight="1">
      <c r="A182" s="29"/>
      <c r="B182" s="153"/>
      <c r="C182" s="188" t="s">
        <v>379</v>
      </c>
      <c r="D182" s="188" t="s">
        <v>286</v>
      </c>
      <c r="E182" s="189" t="s">
        <v>1495</v>
      </c>
      <c r="F182" s="190" t="s">
        <v>1496</v>
      </c>
      <c r="G182" s="191" t="s">
        <v>192</v>
      </c>
      <c r="H182" s="192">
        <v>4</v>
      </c>
      <c r="I182" s="192"/>
      <c r="J182" s="192"/>
      <c r="K182" s="193"/>
      <c r="L182" s="194"/>
      <c r="M182" s="195" t="s">
        <v>1</v>
      </c>
      <c r="N182" s="196" t="s">
        <v>35</v>
      </c>
      <c r="O182" s="162">
        <v>0</v>
      </c>
      <c r="P182" s="162">
        <f t="shared" si="9"/>
        <v>0</v>
      </c>
      <c r="Q182" s="162">
        <v>0</v>
      </c>
      <c r="R182" s="162">
        <f t="shared" si="10"/>
        <v>0</v>
      </c>
      <c r="S182" s="162">
        <v>0</v>
      </c>
      <c r="T182" s="163">
        <f t="shared" si="11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4" t="s">
        <v>337</v>
      </c>
      <c r="AT182" s="164" t="s">
        <v>286</v>
      </c>
      <c r="AU182" s="164" t="s">
        <v>80</v>
      </c>
      <c r="AY182" s="17" t="s">
        <v>178</v>
      </c>
      <c r="BE182" s="165">
        <f t="shared" si="12"/>
        <v>0</v>
      </c>
      <c r="BF182" s="165">
        <f t="shared" si="13"/>
        <v>0</v>
      </c>
      <c r="BG182" s="165">
        <f t="shared" si="14"/>
        <v>0</v>
      </c>
      <c r="BH182" s="165">
        <f t="shared" si="15"/>
        <v>0</v>
      </c>
      <c r="BI182" s="165">
        <f t="shared" si="16"/>
        <v>0</v>
      </c>
      <c r="BJ182" s="17" t="s">
        <v>80</v>
      </c>
      <c r="BK182" s="166">
        <f t="shared" si="17"/>
        <v>0</v>
      </c>
      <c r="BL182" s="17" t="s">
        <v>256</v>
      </c>
      <c r="BM182" s="164" t="s">
        <v>1497</v>
      </c>
    </row>
    <row r="183" spans="1:65" s="2" customFormat="1" ht="16.5" customHeight="1">
      <c r="A183" s="29"/>
      <c r="B183" s="153"/>
      <c r="C183" s="188" t="s">
        <v>384</v>
      </c>
      <c r="D183" s="188" t="s">
        <v>286</v>
      </c>
      <c r="E183" s="189" t="s">
        <v>1498</v>
      </c>
      <c r="F183" s="190" t="s">
        <v>1499</v>
      </c>
      <c r="G183" s="191" t="s">
        <v>192</v>
      </c>
      <c r="H183" s="192">
        <v>1</v>
      </c>
      <c r="I183" s="192"/>
      <c r="J183" s="192"/>
      <c r="K183" s="193"/>
      <c r="L183" s="194"/>
      <c r="M183" s="195" t="s">
        <v>1</v>
      </c>
      <c r="N183" s="196" t="s">
        <v>35</v>
      </c>
      <c r="O183" s="162">
        <v>0</v>
      </c>
      <c r="P183" s="162">
        <f t="shared" si="9"/>
        <v>0</v>
      </c>
      <c r="Q183" s="162">
        <v>1.2999999999999999E-3</v>
      </c>
      <c r="R183" s="162">
        <f t="shared" si="10"/>
        <v>1.2999999999999999E-3</v>
      </c>
      <c r="S183" s="162">
        <v>0</v>
      </c>
      <c r="T183" s="163">
        <f t="shared" si="11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4" t="s">
        <v>337</v>
      </c>
      <c r="AT183" s="164" t="s">
        <v>286</v>
      </c>
      <c r="AU183" s="164" t="s">
        <v>80</v>
      </c>
      <c r="AY183" s="17" t="s">
        <v>178</v>
      </c>
      <c r="BE183" s="165">
        <f t="shared" si="12"/>
        <v>0</v>
      </c>
      <c r="BF183" s="165">
        <f t="shared" si="13"/>
        <v>0</v>
      </c>
      <c r="BG183" s="165">
        <f t="shared" si="14"/>
        <v>0</v>
      </c>
      <c r="BH183" s="165">
        <f t="shared" si="15"/>
        <v>0</v>
      </c>
      <c r="BI183" s="165">
        <f t="shared" si="16"/>
        <v>0</v>
      </c>
      <c r="BJ183" s="17" t="s">
        <v>80</v>
      </c>
      <c r="BK183" s="166">
        <f t="shared" si="17"/>
        <v>0</v>
      </c>
      <c r="BL183" s="17" t="s">
        <v>256</v>
      </c>
      <c r="BM183" s="164" t="s">
        <v>1500</v>
      </c>
    </row>
    <row r="184" spans="1:65" s="2" customFormat="1" ht="21.75" customHeight="1">
      <c r="A184" s="29"/>
      <c r="B184" s="153"/>
      <c r="C184" s="154" t="s">
        <v>392</v>
      </c>
      <c r="D184" s="154" t="s">
        <v>180</v>
      </c>
      <c r="E184" s="155" t="s">
        <v>1501</v>
      </c>
      <c r="F184" s="156" t="s">
        <v>1502</v>
      </c>
      <c r="G184" s="157" t="s">
        <v>192</v>
      </c>
      <c r="H184" s="158">
        <v>5</v>
      </c>
      <c r="I184" s="158"/>
      <c r="J184" s="158"/>
      <c r="K184" s="159"/>
      <c r="L184" s="30"/>
      <c r="M184" s="160" t="s">
        <v>1</v>
      </c>
      <c r="N184" s="161" t="s">
        <v>35</v>
      </c>
      <c r="O184" s="162">
        <v>0</v>
      </c>
      <c r="P184" s="162">
        <f t="shared" si="9"/>
        <v>0</v>
      </c>
      <c r="Q184" s="162">
        <v>0</v>
      </c>
      <c r="R184" s="162">
        <f t="shared" si="10"/>
        <v>0</v>
      </c>
      <c r="S184" s="162">
        <v>0</v>
      </c>
      <c r="T184" s="163">
        <f t="shared" si="11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64" t="s">
        <v>256</v>
      </c>
      <c r="AT184" s="164" t="s">
        <v>180</v>
      </c>
      <c r="AU184" s="164" t="s">
        <v>80</v>
      </c>
      <c r="AY184" s="17" t="s">
        <v>178</v>
      </c>
      <c r="BE184" s="165">
        <f t="shared" si="12"/>
        <v>0</v>
      </c>
      <c r="BF184" s="165">
        <f t="shared" si="13"/>
        <v>0</v>
      </c>
      <c r="BG184" s="165">
        <f t="shared" si="14"/>
        <v>0</v>
      </c>
      <c r="BH184" s="165">
        <f t="shared" si="15"/>
        <v>0</v>
      </c>
      <c r="BI184" s="165">
        <f t="shared" si="16"/>
        <v>0</v>
      </c>
      <c r="BJ184" s="17" t="s">
        <v>80</v>
      </c>
      <c r="BK184" s="166">
        <f t="shared" si="17"/>
        <v>0</v>
      </c>
      <c r="BL184" s="17" t="s">
        <v>256</v>
      </c>
      <c r="BM184" s="164" t="s">
        <v>1503</v>
      </c>
    </row>
    <row r="185" spans="1:65" s="2" customFormat="1" ht="16.5" customHeight="1">
      <c r="A185" s="29"/>
      <c r="B185" s="153"/>
      <c r="C185" s="188" t="s">
        <v>397</v>
      </c>
      <c r="D185" s="188" t="s">
        <v>286</v>
      </c>
      <c r="E185" s="189" t="s">
        <v>1504</v>
      </c>
      <c r="F185" s="190" t="s">
        <v>1505</v>
      </c>
      <c r="G185" s="191" t="s">
        <v>192</v>
      </c>
      <c r="H185" s="192">
        <v>5</v>
      </c>
      <c r="I185" s="192"/>
      <c r="J185" s="192"/>
      <c r="K185" s="193"/>
      <c r="L185" s="194"/>
      <c r="M185" s="195" t="s">
        <v>1</v>
      </c>
      <c r="N185" s="196" t="s">
        <v>35</v>
      </c>
      <c r="O185" s="162">
        <v>0</v>
      </c>
      <c r="P185" s="162">
        <f t="shared" si="9"/>
        <v>0</v>
      </c>
      <c r="Q185" s="162">
        <v>0</v>
      </c>
      <c r="R185" s="162">
        <f t="shared" si="10"/>
        <v>0</v>
      </c>
      <c r="S185" s="162">
        <v>0</v>
      </c>
      <c r="T185" s="163">
        <f t="shared" si="11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64" t="s">
        <v>337</v>
      </c>
      <c r="AT185" s="164" t="s">
        <v>286</v>
      </c>
      <c r="AU185" s="164" t="s">
        <v>80</v>
      </c>
      <c r="AY185" s="17" t="s">
        <v>178</v>
      </c>
      <c r="BE185" s="165">
        <f t="shared" si="12"/>
        <v>0</v>
      </c>
      <c r="BF185" s="165">
        <f t="shared" si="13"/>
        <v>0</v>
      </c>
      <c r="BG185" s="165">
        <f t="shared" si="14"/>
        <v>0</v>
      </c>
      <c r="BH185" s="165">
        <f t="shared" si="15"/>
        <v>0</v>
      </c>
      <c r="BI185" s="165">
        <f t="shared" si="16"/>
        <v>0</v>
      </c>
      <c r="BJ185" s="17" t="s">
        <v>80</v>
      </c>
      <c r="BK185" s="166">
        <f t="shared" si="17"/>
        <v>0</v>
      </c>
      <c r="BL185" s="17" t="s">
        <v>256</v>
      </c>
      <c r="BM185" s="164" t="s">
        <v>1506</v>
      </c>
    </row>
    <row r="186" spans="1:65" s="2" customFormat="1" ht="21.75" customHeight="1">
      <c r="A186" s="29"/>
      <c r="B186" s="153"/>
      <c r="C186" s="154" t="s">
        <v>401</v>
      </c>
      <c r="D186" s="154" t="s">
        <v>180</v>
      </c>
      <c r="E186" s="155" t="s">
        <v>1507</v>
      </c>
      <c r="F186" s="156" t="s">
        <v>1508</v>
      </c>
      <c r="G186" s="157" t="s">
        <v>484</v>
      </c>
      <c r="H186" s="158">
        <v>0.3</v>
      </c>
      <c r="I186" s="158"/>
      <c r="J186" s="158"/>
      <c r="K186" s="159"/>
      <c r="L186" s="30"/>
      <c r="M186" s="160" t="s">
        <v>1</v>
      </c>
      <c r="N186" s="161" t="s">
        <v>35</v>
      </c>
      <c r="O186" s="162">
        <v>0</v>
      </c>
      <c r="P186" s="162">
        <f t="shared" si="9"/>
        <v>0</v>
      </c>
      <c r="Q186" s="162">
        <v>0</v>
      </c>
      <c r="R186" s="162">
        <f t="shared" si="10"/>
        <v>0</v>
      </c>
      <c r="S186" s="162">
        <v>0</v>
      </c>
      <c r="T186" s="163">
        <f t="shared" si="11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64" t="s">
        <v>256</v>
      </c>
      <c r="AT186" s="164" t="s">
        <v>180</v>
      </c>
      <c r="AU186" s="164" t="s">
        <v>80</v>
      </c>
      <c r="AY186" s="17" t="s">
        <v>178</v>
      </c>
      <c r="BE186" s="165">
        <f t="shared" si="12"/>
        <v>0</v>
      </c>
      <c r="BF186" s="165">
        <f t="shared" si="13"/>
        <v>0</v>
      </c>
      <c r="BG186" s="165">
        <f t="shared" si="14"/>
        <v>0</v>
      </c>
      <c r="BH186" s="165">
        <f t="shared" si="15"/>
        <v>0</v>
      </c>
      <c r="BI186" s="165">
        <f t="shared" si="16"/>
        <v>0</v>
      </c>
      <c r="BJ186" s="17" t="s">
        <v>80</v>
      </c>
      <c r="BK186" s="166">
        <f t="shared" si="17"/>
        <v>0</v>
      </c>
      <c r="BL186" s="17" t="s">
        <v>256</v>
      </c>
      <c r="BM186" s="164" t="s">
        <v>1509</v>
      </c>
    </row>
    <row r="187" spans="1:65" s="12" customFormat="1" ht="25.9" customHeight="1">
      <c r="B187" s="141"/>
      <c r="D187" s="142" t="s">
        <v>68</v>
      </c>
      <c r="E187" s="143" t="s">
        <v>789</v>
      </c>
      <c r="F187" s="143" t="s">
        <v>790</v>
      </c>
      <c r="J187" s="144"/>
      <c r="L187" s="141"/>
      <c r="M187" s="145"/>
      <c r="N187" s="146"/>
      <c r="O187" s="146"/>
      <c r="P187" s="147">
        <f>P188</f>
        <v>0</v>
      </c>
      <c r="Q187" s="146"/>
      <c r="R187" s="147">
        <f>R188</f>
        <v>0</v>
      </c>
      <c r="S187" s="146"/>
      <c r="T187" s="148">
        <f>T188</f>
        <v>0</v>
      </c>
      <c r="AR187" s="142" t="s">
        <v>87</v>
      </c>
      <c r="AT187" s="149" t="s">
        <v>68</v>
      </c>
      <c r="AU187" s="149" t="s">
        <v>69</v>
      </c>
      <c r="AY187" s="142" t="s">
        <v>178</v>
      </c>
      <c r="BK187" s="150">
        <f>BK188</f>
        <v>0</v>
      </c>
    </row>
    <row r="188" spans="1:65" s="2" customFormat="1" ht="21.75" customHeight="1">
      <c r="A188" s="29"/>
      <c r="B188" s="153"/>
      <c r="C188" s="154" t="s">
        <v>406</v>
      </c>
      <c r="D188" s="154" t="s">
        <v>180</v>
      </c>
      <c r="E188" s="155" t="s">
        <v>1510</v>
      </c>
      <c r="F188" s="156" t="s">
        <v>1511</v>
      </c>
      <c r="G188" s="157" t="s">
        <v>794</v>
      </c>
      <c r="H188" s="158">
        <v>24</v>
      </c>
      <c r="I188" s="158"/>
      <c r="J188" s="158"/>
      <c r="K188" s="159"/>
      <c r="L188" s="30"/>
      <c r="M188" s="204" t="s">
        <v>1</v>
      </c>
      <c r="N188" s="205" t="s">
        <v>35</v>
      </c>
      <c r="O188" s="202">
        <v>0</v>
      </c>
      <c r="P188" s="202">
        <f>O188*H188</f>
        <v>0</v>
      </c>
      <c r="Q188" s="202">
        <v>0</v>
      </c>
      <c r="R188" s="202">
        <f>Q188*H188</f>
        <v>0</v>
      </c>
      <c r="S188" s="202">
        <v>0</v>
      </c>
      <c r="T188" s="203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64" t="s">
        <v>1512</v>
      </c>
      <c r="AT188" s="164" t="s">
        <v>180</v>
      </c>
      <c r="AU188" s="164" t="s">
        <v>73</v>
      </c>
      <c r="AY188" s="17" t="s">
        <v>178</v>
      </c>
      <c r="BE188" s="165">
        <f>IF(N188="základná",J188,0)</f>
        <v>0</v>
      </c>
      <c r="BF188" s="165">
        <f>IF(N188="znížená",J188,0)</f>
        <v>0</v>
      </c>
      <c r="BG188" s="165">
        <f>IF(N188="zákl. prenesená",J188,0)</f>
        <v>0</v>
      </c>
      <c r="BH188" s="165">
        <f>IF(N188="zníž. prenesená",J188,0)</f>
        <v>0</v>
      </c>
      <c r="BI188" s="165">
        <f>IF(N188="nulová",J188,0)</f>
        <v>0</v>
      </c>
      <c r="BJ188" s="17" t="s">
        <v>80</v>
      </c>
      <c r="BK188" s="166">
        <f>ROUND(I188*H188,3)</f>
        <v>0</v>
      </c>
      <c r="BL188" s="17" t="s">
        <v>1512</v>
      </c>
      <c r="BM188" s="164" t="s">
        <v>1513</v>
      </c>
    </row>
    <row r="189" spans="1:65" s="2" customFormat="1" ht="6.95" customHeight="1">
      <c r="A189" s="29"/>
      <c r="B189" s="44"/>
      <c r="C189" s="45"/>
      <c r="D189" s="45"/>
      <c r="E189" s="45"/>
      <c r="F189" s="45"/>
      <c r="G189" s="45"/>
      <c r="H189" s="45"/>
      <c r="I189" s="45"/>
      <c r="J189" s="45"/>
      <c r="K189" s="45"/>
      <c r="L189" s="30"/>
      <c r="M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</row>
  </sheetData>
  <autoFilter ref="C133:K188"/>
  <mergeCells count="15">
    <mergeCell ref="E120:H120"/>
    <mergeCell ref="E124:H124"/>
    <mergeCell ref="E122:H122"/>
    <mergeCell ref="E126:H126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88"/>
  <sheetViews>
    <sheetView showGridLines="0" topLeftCell="A121" workbookViewId="0">
      <selection activeCell="F133" sqref="F133:F135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1" spans="1:46">
      <c r="A1" s="95"/>
    </row>
    <row r="2" spans="1:46" s="1" customFormat="1" ht="36.950000000000003" customHeight="1">
      <c r="L2" s="236" t="s">
        <v>5</v>
      </c>
      <c r="M2" s="237"/>
      <c r="N2" s="237"/>
      <c r="O2" s="237"/>
      <c r="P2" s="237"/>
      <c r="Q2" s="237"/>
      <c r="R2" s="237"/>
      <c r="S2" s="237"/>
      <c r="T2" s="237"/>
      <c r="U2" s="237"/>
      <c r="V2" s="237"/>
      <c r="AT2" s="17" t="s">
        <v>101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69</v>
      </c>
    </row>
    <row r="4" spans="1:46" s="1" customFormat="1" ht="24.95" customHeight="1">
      <c r="B4" s="20"/>
      <c r="D4" s="214" t="s">
        <v>1741</v>
      </c>
      <c r="L4" s="20"/>
      <c r="M4" s="97" t="s">
        <v>8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6" t="s">
        <v>10</v>
      </c>
      <c r="L6" s="20"/>
    </row>
    <row r="7" spans="1:46" s="1" customFormat="1" ht="16.5" customHeight="1">
      <c r="B7" s="20"/>
      <c r="E7" s="276" t="str">
        <f>'Rekapitulácia stavby'!K6</f>
        <v>OÚ Skalica, klientske centrum – stavebné úpravy</v>
      </c>
      <c r="F7" s="277"/>
      <c r="G7" s="277"/>
      <c r="H7" s="277"/>
      <c r="L7" s="20"/>
    </row>
    <row r="8" spans="1:46" s="1" customFormat="1" ht="12" customHeight="1">
      <c r="B8" s="20"/>
      <c r="D8" s="26" t="s">
        <v>120</v>
      </c>
      <c r="L8" s="20"/>
    </row>
    <row r="9" spans="1:46" s="2" customFormat="1" ht="16.5" customHeight="1">
      <c r="A9" s="29"/>
      <c r="B9" s="30"/>
      <c r="C9" s="29"/>
      <c r="D9" s="29"/>
      <c r="E9" s="276" t="s">
        <v>124</v>
      </c>
      <c r="F9" s="275"/>
      <c r="G9" s="275"/>
      <c r="H9" s="275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 ht="12" customHeight="1">
      <c r="A10" s="29"/>
      <c r="B10" s="30"/>
      <c r="C10" s="29"/>
      <c r="D10" s="26" t="s">
        <v>128</v>
      </c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6.5" customHeight="1">
      <c r="A11" s="29"/>
      <c r="B11" s="30"/>
      <c r="C11" s="29"/>
      <c r="D11" s="29"/>
      <c r="E11" s="266" t="s">
        <v>1514</v>
      </c>
      <c r="F11" s="275"/>
      <c r="G11" s="275"/>
      <c r="H11" s="275"/>
      <c r="I11" s="29"/>
      <c r="J11" s="29"/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>
      <c r="A12" s="29"/>
      <c r="B12" s="30"/>
      <c r="C12" s="29"/>
      <c r="D12" s="29"/>
      <c r="E12" s="29"/>
      <c r="F12" s="29"/>
      <c r="G12" s="29"/>
      <c r="H12" s="29"/>
      <c r="I12" s="29"/>
      <c r="J12" s="29"/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2" customHeight="1">
      <c r="A13" s="29"/>
      <c r="B13" s="30"/>
      <c r="C13" s="29"/>
      <c r="D13" s="26" t="s">
        <v>12</v>
      </c>
      <c r="E13" s="29"/>
      <c r="F13" s="24" t="s">
        <v>1</v>
      </c>
      <c r="G13" s="29"/>
      <c r="H13" s="29"/>
      <c r="I13" s="26" t="s">
        <v>13</v>
      </c>
      <c r="J13" s="24" t="s">
        <v>1</v>
      </c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6" t="s">
        <v>14</v>
      </c>
      <c r="E14" s="29"/>
      <c r="F14" s="24" t="s">
        <v>15</v>
      </c>
      <c r="G14" s="29"/>
      <c r="H14" s="29"/>
      <c r="I14" s="26" t="s">
        <v>16</v>
      </c>
      <c r="J14" s="52">
        <f>'Rekapitulácia stavby'!AN8</f>
        <v>0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0.9" customHeight="1">
      <c r="A15" s="29"/>
      <c r="B15" s="30"/>
      <c r="C15" s="29"/>
      <c r="D15" s="29"/>
      <c r="E15" s="29"/>
      <c r="F15" s="29"/>
      <c r="G15" s="29"/>
      <c r="H15" s="29"/>
      <c r="I15" s="29"/>
      <c r="J15" s="29"/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12" customHeight="1">
      <c r="A16" s="29"/>
      <c r="B16" s="30"/>
      <c r="C16" s="29"/>
      <c r="D16" s="26" t="s">
        <v>17</v>
      </c>
      <c r="E16" s="29"/>
      <c r="F16" s="29"/>
      <c r="G16" s="29"/>
      <c r="H16" s="29"/>
      <c r="I16" s="26" t="s">
        <v>18</v>
      </c>
      <c r="J16" s="24" t="s">
        <v>1</v>
      </c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8" customHeight="1">
      <c r="A17" s="29"/>
      <c r="B17" s="30"/>
      <c r="C17" s="29"/>
      <c r="D17" s="29"/>
      <c r="E17" s="24" t="s">
        <v>19</v>
      </c>
      <c r="F17" s="29"/>
      <c r="G17" s="29"/>
      <c r="H17" s="29"/>
      <c r="I17" s="26" t="s">
        <v>20</v>
      </c>
      <c r="J17" s="24" t="s">
        <v>1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6.95" customHeight="1">
      <c r="A18" s="29"/>
      <c r="B18" s="30"/>
      <c r="C18" s="29"/>
      <c r="D18" s="29"/>
      <c r="E18" s="29"/>
      <c r="F18" s="29"/>
      <c r="G18" s="29"/>
      <c r="H18" s="29"/>
      <c r="I18" s="29"/>
      <c r="J18" s="29"/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12" customHeight="1">
      <c r="A19" s="29"/>
      <c r="B19" s="30"/>
      <c r="C19" s="29"/>
      <c r="D19" s="26" t="s">
        <v>21</v>
      </c>
      <c r="E19" s="29"/>
      <c r="F19" s="29"/>
      <c r="G19" s="29"/>
      <c r="H19" s="29"/>
      <c r="I19" s="26" t="s">
        <v>18</v>
      </c>
      <c r="J19" s="24" t="str">
        <f>'Rekapitulácia stavby'!AN13</f>
        <v/>
      </c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8" customHeight="1">
      <c r="A20" s="29"/>
      <c r="B20" s="30"/>
      <c r="C20" s="29"/>
      <c r="D20" s="29"/>
      <c r="E20" s="245" t="str">
        <f>'Rekapitulácia stavby'!E14</f>
        <v xml:space="preserve"> </v>
      </c>
      <c r="F20" s="245"/>
      <c r="G20" s="245"/>
      <c r="H20" s="245"/>
      <c r="I20" s="26" t="s">
        <v>20</v>
      </c>
      <c r="J20" s="24" t="str">
        <f>'Rekapitulácia stavby'!AN14</f>
        <v/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6.95" customHeight="1">
      <c r="A21" s="29"/>
      <c r="B21" s="30"/>
      <c r="C21" s="29"/>
      <c r="D21" s="29"/>
      <c r="E21" s="29"/>
      <c r="F21" s="29"/>
      <c r="G21" s="29"/>
      <c r="H21" s="29"/>
      <c r="I21" s="29"/>
      <c r="J21" s="29"/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12" customHeight="1">
      <c r="A22" s="29"/>
      <c r="B22" s="30"/>
      <c r="C22" s="29"/>
      <c r="D22" s="26" t="s">
        <v>23</v>
      </c>
      <c r="E22" s="29"/>
      <c r="F22" s="29"/>
      <c r="G22" s="29"/>
      <c r="H22" s="29"/>
      <c r="I22" s="26" t="s">
        <v>18</v>
      </c>
      <c r="J22" s="24" t="s">
        <v>1</v>
      </c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8" customHeight="1">
      <c r="A23" s="29"/>
      <c r="B23" s="30"/>
      <c r="C23" s="29"/>
      <c r="D23" s="29"/>
      <c r="E23" s="24" t="s">
        <v>24</v>
      </c>
      <c r="F23" s="29"/>
      <c r="G23" s="29"/>
      <c r="H23" s="29"/>
      <c r="I23" s="26" t="s">
        <v>20</v>
      </c>
      <c r="J23" s="24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6.95" customHeight="1">
      <c r="A24" s="29"/>
      <c r="B24" s="30"/>
      <c r="C24" s="29"/>
      <c r="D24" s="29"/>
      <c r="E24" s="29"/>
      <c r="F24" s="29"/>
      <c r="G24" s="29"/>
      <c r="H24" s="29"/>
      <c r="I24" s="29"/>
      <c r="J24" s="29"/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12" customHeight="1">
      <c r="A25" s="29"/>
      <c r="B25" s="30"/>
      <c r="C25" s="29"/>
      <c r="D25" s="26" t="s">
        <v>27</v>
      </c>
      <c r="E25" s="29"/>
      <c r="F25" s="29"/>
      <c r="G25" s="29"/>
      <c r="H25" s="29"/>
      <c r="I25" s="26" t="s">
        <v>18</v>
      </c>
      <c r="J25" s="24" t="str">
        <f>IF('Rekapitulácia stavby'!AN19="","",'Rekapitulácia stavby'!AN19)</f>
        <v/>
      </c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8" customHeight="1">
      <c r="A26" s="29"/>
      <c r="B26" s="30"/>
      <c r="C26" s="29"/>
      <c r="D26" s="29"/>
      <c r="E26" s="24" t="str">
        <f>IF('Rekapitulácia stavby'!E20="","",'Rekapitulácia stavby'!E20)</f>
        <v xml:space="preserve"> </v>
      </c>
      <c r="F26" s="29"/>
      <c r="G26" s="29"/>
      <c r="H26" s="29"/>
      <c r="I26" s="26" t="s">
        <v>20</v>
      </c>
      <c r="J26" s="24" t="str">
        <f>IF('Rekapitulácia stavby'!AN20="","",'Rekapitulácia stavby'!AN20)</f>
        <v/>
      </c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3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" customFormat="1" ht="12" customHeight="1">
      <c r="A28" s="29"/>
      <c r="B28" s="30"/>
      <c r="C28" s="29"/>
      <c r="D28" s="26" t="s">
        <v>28</v>
      </c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8" customFormat="1" ht="16.5" customHeight="1">
      <c r="A29" s="98"/>
      <c r="B29" s="99"/>
      <c r="C29" s="98"/>
      <c r="D29" s="98"/>
      <c r="E29" s="247" t="s">
        <v>1</v>
      </c>
      <c r="F29" s="247"/>
      <c r="G29" s="247"/>
      <c r="H29" s="247"/>
      <c r="I29" s="98"/>
      <c r="J29" s="98"/>
      <c r="K29" s="98"/>
      <c r="L29" s="100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</row>
    <row r="30" spans="1:31" s="2" customFormat="1" ht="6.95" customHeight="1">
      <c r="A30" s="29"/>
      <c r="B30" s="30"/>
      <c r="C30" s="29"/>
      <c r="D30" s="29"/>
      <c r="E30" s="29"/>
      <c r="F30" s="29"/>
      <c r="G30" s="29"/>
      <c r="H30" s="29"/>
      <c r="I30" s="29"/>
      <c r="J30" s="29"/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4" t="s">
        <v>139</v>
      </c>
      <c r="E32" s="29"/>
      <c r="F32" s="29"/>
      <c r="G32" s="29"/>
      <c r="H32" s="29"/>
      <c r="I32" s="29"/>
      <c r="J32" s="101"/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102" t="s">
        <v>140</v>
      </c>
      <c r="E33" s="29"/>
      <c r="F33" s="29"/>
      <c r="G33" s="29"/>
      <c r="H33" s="29"/>
      <c r="I33" s="29"/>
      <c r="J33" s="101"/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25.35" customHeight="1">
      <c r="A34" s="29"/>
      <c r="B34" s="30"/>
      <c r="C34" s="29"/>
      <c r="D34" s="103" t="s">
        <v>29</v>
      </c>
      <c r="E34" s="29"/>
      <c r="F34" s="29"/>
      <c r="G34" s="29"/>
      <c r="H34" s="29"/>
      <c r="I34" s="29"/>
      <c r="J34" s="68"/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6.95" customHeight="1">
      <c r="A35" s="29"/>
      <c r="B35" s="30"/>
      <c r="C35" s="29"/>
      <c r="D35" s="63"/>
      <c r="E35" s="63"/>
      <c r="F35" s="63"/>
      <c r="G35" s="63"/>
      <c r="H35" s="63"/>
      <c r="I35" s="63"/>
      <c r="J35" s="63"/>
      <c r="K35" s="63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customHeight="1">
      <c r="A36" s="29"/>
      <c r="B36" s="30"/>
      <c r="C36" s="29"/>
      <c r="D36" s="29"/>
      <c r="E36" s="29"/>
      <c r="F36" s="33" t="s">
        <v>31</v>
      </c>
      <c r="G36" s="29"/>
      <c r="H36" s="29"/>
      <c r="I36" s="33" t="s">
        <v>30</v>
      </c>
      <c r="J36" s="33" t="s">
        <v>32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customHeight="1">
      <c r="A37" s="29"/>
      <c r="B37" s="30"/>
      <c r="C37" s="29"/>
      <c r="D37" s="104" t="s">
        <v>33</v>
      </c>
      <c r="E37" s="26" t="s">
        <v>34</v>
      </c>
      <c r="F37" s="105"/>
      <c r="G37" s="29"/>
      <c r="H37" s="29"/>
      <c r="I37" s="106"/>
      <c r="J37" s="105"/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14.45" customHeight="1">
      <c r="A38" s="29"/>
      <c r="B38" s="30"/>
      <c r="C38" s="29"/>
      <c r="D38" s="29"/>
      <c r="E38" s="26" t="s">
        <v>35</v>
      </c>
      <c r="F38" s="105"/>
      <c r="G38" s="29"/>
      <c r="H38" s="29"/>
      <c r="I38" s="106"/>
      <c r="J38" s="105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14.45" hidden="1" customHeight="1">
      <c r="A39" s="29"/>
      <c r="B39" s="30"/>
      <c r="C39" s="29"/>
      <c r="D39" s="29"/>
      <c r="E39" s="26" t="s">
        <v>36</v>
      </c>
      <c r="F39" s="105"/>
      <c r="G39" s="29"/>
      <c r="H39" s="29"/>
      <c r="I39" s="106"/>
      <c r="J39" s="105"/>
      <c r="K39" s="29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hidden="1" customHeight="1">
      <c r="A40" s="29"/>
      <c r="B40" s="30"/>
      <c r="C40" s="29"/>
      <c r="D40" s="29"/>
      <c r="E40" s="26" t="s">
        <v>37</v>
      </c>
      <c r="F40" s="105"/>
      <c r="G40" s="29"/>
      <c r="H40" s="29"/>
      <c r="I40" s="106"/>
      <c r="J40" s="105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" customFormat="1" ht="14.45" hidden="1" customHeight="1">
      <c r="A41" s="29"/>
      <c r="B41" s="30"/>
      <c r="C41" s="29"/>
      <c r="D41" s="29"/>
      <c r="E41" s="26" t="s">
        <v>38</v>
      </c>
      <c r="F41" s="105"/>
      <c r="G41" s="29"/>
      <c r="H41" s="29"/>
      <c r="I41" s="106"/>
      <c r="J41" s="105"/>
      <c r="K41" s="29"/>
      <c r="L41" s="3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</row>
    <row r="42" spans="1:31" s="2" customFormat="1" ht="6.95" customHeight="1">
      <c r="A42" s="29"/>
      <c r="B42" s="30"/>
      <c r="C42" s="29"/>
      <c r="D42" s="29"/>
      <c r="E42" s="29"/>
      <c r="F42" s="29"/>
      <c r="G42" s="29"/>
      <c r="H42" s="29"/>
      <c r="I42" s="29"/>
      <c r="J42" s="29"/>
      <c r="K42" s="29"/>
      <c r="L42" s="3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s="2" customFormat="1" ht="25.35" customHeight="1">
      <c r="A43" s="29"/>
      <c r="B43" s="30"/>
      <c r="C43" s="107"/>
      <c r="D43" s="108" t="s">
        <v>39</v>
      </c>
      <c r="E43" s="57"/>
      <c r="F43" s="57"/>
      <c r="G43" s="109" t="s">
        <v>40</v>
      </c>
      <c r="H43" s="110" t="s">
        <v>41</v>
      </c>
      <c r="I43" s="57"/>
      <c r="J43" s="111"/>
      <c r="K43" s="112"/>
      <c r="L43" s="3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</row>
    <row r="44" spans="1:31" s="2" customFormat="1" ht="14.45" customHeight="1">
      <c r="A44" s="29"/>
      <c r="B44" s="30"/>
      <c r="C44" s="29"/>
      <c r="D44" s="29"/>
      <c r="E44" s="29"/>
      <c r="F44" s="29"/>
      <c r="G44" s="29"/>
      <c r="H44" s="29"/>
      <c r="I44" s="29"/>
      <c r="J44" s="29"/>
      <c r="K44" s="29"/>
      <c r="L44" s="3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39"/>
      <c r="D50" s="40" t="s">
        <v>42</v>
      </c>
      <c r="E50" s="41"/>
      <c r="F50" s="41"/>
      <c r="G50" s="40" t="s">
        <v>43</v>
      </c>
      <c r="H50" s="41"/>
      <c r="I50" s="41"/>
      <c r="J50" s="41"/>
      <c r="K50" s="41"/>
      <c r="L50" s="39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29"/>
      <c r="B61" s="30"/>
      <c r="C61" s="29"/>
      <c r="D61" s="42" t="s">
        <v>44</v>
      </c>
      <c r="E61" s="32"/>
      <c r="F61" s="113" t="s">
        <v>45</v>
      </c>
      <c r="G61" s="42" t="s">
        <v>44</v>
      </c>
      <c r="H61" s="32"/>
      <c r="I61" s="32"/>
      <c r="J61" s="114" t="s">
        <v>45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29"/>
      <c r="B65" s="30"/>
      <c r="C65" s="29"/>
      <c r="D65" s="40" t="s">
        <v>46</v>
      </c>
      <c r="E65" s="43"/>
      <c r="F65" s="43"/>
      <c r="G65" s="40" t="s">
        <v>47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29"/>
      <c r="B76" s="30"/>
      <c r="C76" s="29"/>
      <c r="D76" s="42" t="s">
        <v>44</v>
      </c>
      <c r="E76" s="32"/>
      <c r="F76" s="113" t="s">
        <v>45</v>
      </c>
      <c r="G76" s="42" t="s">
        <v>44</v>
      </c>
      <c r="H76" s="32"/>
      <c r="I76" s="32"/>
      <c r="J76" s="114" t="s">
        <v>45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31" s="2" customFormat="1" ht="6.95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31" s="2" customFormat="1" ht="24.95" customHeight="1">
      <c r="A82" s="29"/>
      <c r="B82" s="30"/>
      <c r="C82" s="214" t="s">
        <v>1742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3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31" s="2" customFormat="1" ht="12" customHeight="1">
      <c r="A84" s="29"/>
      <c r="B84" s="30"/>
      <c r="C84" s="26" t="s">
        <v>10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31" s="2" customFormat="1" ht="16.5" customHeight="1">
      <c r="A85" s="29"/>
      <c r="B85" s="30"/>
      <c r="C85" s="29"/>
      <c r="D85" s="29"/>
      <c r="E85" s="276" t="str">
        <f>E7</f>
        <v>OÚ Skalica, klientske centrum – stavebné úpravy</v>
      </c>
      <c r="F85" s="277"/>
      <c r="G85" s="277"/>
      <c r="H85" s="277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31" s="1" customFormat="1" ht="12" customHeight="1">
      <c r="B86" s="20"/>
      <c r="C86" s="26" t="s">
        <v>120</v>
      </c>
      <c r="L86" s="20"/>
    </row>
    <row r="87" spans="1:31" s="2" customFormat="1" ht="16.5" customHeight="1">
      <c r="A87" s="29"/>
      <c r="B87" s="30"/>
      <c r="C87" s="29"/>
      <c r="D87" s="29"/>
      <c r="E87" s="276" t="s">
        <v>124</v>
      </c>
      <c r="F87" s="275"/>
      <c r="G87" s="275"/>
      <c r="H87" s="275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31" s="2" customFormat="1" ht="12" customHeight="1">
      <c r="A88" s="29"/>
      <c r="B88" s="30"/>
      <c r="C88" s="26" t="s">
        <v>128</v>
      </c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s="2" customFormat="1" ht="16.5" customHeight="1">
      <c r="A89" s="29"/>
      <c r="B89" s="30"/>
      <c r="C89" s="29"/>
      <c r="D89" s="29"/>
      <c r="E89" s="266" t="str">
        <f>E11</f>
        <v>6 - Ústredné vykurovanie</v>
      </c>
      <c r="F89" s="275"/>
      <c r="G89" s="275"/>
      <c r="H89" s="275"/>
      <c r="I89" s="29"/>
      <c r="J89" s="29"/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31" s="2" customFormat="1" ht="6.95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31" s="2" customFormat="1" ht="12" customHeight="1">
      <c r="A91" s="29"/>
      <c r="B91" s="30"/>
      <c r="C91" s="26" t="s">
        <v>14</v>
      </c>
      <c r="D91" s="29"/>
      <c r="E91" s="29"/>
      <c r="F91" s="24" t="str">
        <f>F14</f>
        <v>Dom zdravia, Štefánikova 2157/20, Skalica</v>
      </c>
      <c r="G91" s="29"/>
      <c r="H91" s="29"/>
      <c r="I91" s="26" t="s">
        <v>16</v>
      </c>
      <c r="J91" s="52">
        <f>IF(J14="","",J14)</f>
        <v>0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31" s="2" customFormat="1" ht="6.95" customHeight="1">
      <c r="A92" s="29"/>
      <c r="B92" s="30"/>
      <c r="C92" s="29"/>
      <c r="D92" s="29"/>
      <c r="E92" s="29"/>
      <c r="F92" s="29"/>
      <c r="G92" s="29"/>
      <c r="H92" s="29"/>
      <c r="I92" s="29"/>
      <c r="J92" s="29"/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31" s="2" customFormat="1" ht="25.7" customHeight="1">
      <c r="A93" s="29"/>
      <c r="B93" s="30"/>
      <c r="C93" s="26" t="s">
        <v>17</v>
      </c>
      <c r="D93" s="29"/>
      <c r="E93" s="29"/>
      <c r="F93" s="24" t="str">
        <f>E17</f>
        <v>Ministerstvo vnútra SR, Pribinova 2157/20, Skalica</v>
      </c>
      <c r="G93" s="29"/>
      <c r="H93" s="29"/>
      <c r="I93" s="26" t="s">
        <v>23</v>
      </c>
      <c r="J93" s="27" t="str">
        <f>E23</f>
        <v xml:space="preserve">Modulor Bratislava, s.r.o.    </v>
      </c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31" s="2" customFormat="1" ht="15.2" customHeight="1">
      <c r="A94" s="29"/>
      <c r="B94" s="30"/>
      <c r="C94" s="26" t="s">
        <v>21</v>
      </c>
      <c r="D94" s="29"/>
      <c r="E94" s="29"/>
      <c r="F94" s="24" t="str">
        <f>IF(E20="","",E20)</f>
        <v xml:space="preserve"> </v>
      </c>
      <c r="G94" s="29"/>
      <c r="H94" s="29"/>
      <c r="I94" s="26"/>
      <c r="J94" s="27" t="str">
        <f>E26</f>
        <v xml:space="preserve"> </v>
      </c>
      <c r="K94" s="29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31" s="2" customFormat="1" ht="10.35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31" s="2" customFormat="1" ht="29.25" customHeight="1">
      <c r="A96" s="29"/>
      <c r="B96" s="30"/>
      <c r="C96" s="115" t="s">
        <v>141</v>
      </c>
      <c r="D96" s="107"/>
      <c r="E96" s="107"/>
      <c r="F96" s="107"/>
      <c r="G96" s="107"/>
      <c r="H96" s="107"/>
      <c r="I96" s="107"/>
      <c r="J96" s="116" t="s">
        <v>142</v>
      </c>
      <c r="K96" s="107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</row>
    <row r="97" spans="1:47" s="2" customFormat="1" ht="10.35" customHeight="1">
      <c r="A97" s="29"/>
      <c r="B97" s="30"/>
      <c r="C97" s="29"/>
      <c r="D97" s="29"/>
      <c r="E97" s="29"/>
      <c r="F97" s="29"/>
      <c r="G97" s="29"/>
      <c r="H97" s="29"/>
      <c r="I97" s="29"/>
      <c r="J97" s="29"/>
      <c r="K97" s="29"/>
      <c r="L97" s="3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</row>
    <row r="98" spans="1:47" s="2" customFormat="1" ht="22.9" customHeight="1">
      <c r="A98" s="29"/>
      <c r="B98" s="30"/>
      <c r="C98" s="117" t="s">
        <v>143</v>
      </c>
      <c r="D98" s="29"/>
      <c r="E98" s="29"/>
      <c r="F98" s="29"/>
      <c r="G98" s="29"/>
      <c r="H98" s="29"/>
      <c r="I98" s="29"/>
      <c r="J98" s="68"/>
      <c r="K98" s="29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U98" s="17" t="s">
        <v>144</v>
      </c>
    </row>
    <row r="99" spans="1:47" s="9" customFormat="1" ht="24.95" customHeight="1">
      <c r="B99" s="118"/>
      <c r="D99" s="119" t="s">
        <v>150</v>
      </c>
      <c r="E99" s="120"/>
      <c r="F99" s="120"/>
      <c r="G99" s="120"/>
      <c r="H99" s="120"/>
      <c r="I99" s="120"/>
      <c r="J99" s="121"/>
      <c r="L99" s="118"/>
    </row>
    <row r="100" spans="1:47" s="10" customFormat="1" ht="19.899999999999999" customHeight="1">
      <c r="B100" s="122"/>
      <c r="D100" s="123" t="s">
        <v>1374</v>
      </c>
      <c r="E100" s="124"/>
      <c r="F100" s="124"/>
      <c r="G100" s="124"/>
      <c r="H100" s="124"/>
      <c r="I100" s="124"/>
      <c r="J100" s="125"/>
      <c r="L100" s="122"/>
    </row>
    <row r="101" spans="1:47" s="10" customFormat="1" ht="19.899999999999999" customHeight="1">
      <c r="B101" s="122"/>
      <c r="D101" s="123" t="s">
        <v>1515</v>
      </c>
      <c r="E101" s="124"/>
      <c r="F101" s="124"/>
      <c r="G101" s="124"/>
      <c r="H101" s="124"/>
      <c r="I101" s="124"/>
      <c r="J101" s="125"/>
      <c r="L101" s="122"/>
    </row>
    <row r="102" spans="1:47" s="10" customFormat="1" ht="19.899999999999999" customHeight="1">
      <c r="B102" s="122"/>
      <c r="D102" s="123" t="s">
        <v>1516</v>
      </c>
      <c r="E102" s="124"/>
      <c r="F102" s="124"/>
      <c r="G102" s="124"/>
      <c r="H102" s="124"/>
      <c r="I102" s="124"/>
      <c r="J102" s="125"/>
      <c r="L102" s="122"/>
    </row>
    <row r="103" spans="1:47" s="10" customFormat="1" ht="19.899999999999999" customHeight="1">
      <c r="B103" s="122"/>
      <c r="D103" s="123" t="s">
        <v>1517</v>
      </c>
      <c r="E103" s="124"/>
      <c r="F103" s="124"/>
      <c r="G103" s="124"/>
      <c r="H103" s="124"/>
      <c r="I103" s="124"/>
      <c r="J103" s="125"/>
      <c r="L103" s="122"/>
    </row>
    <row r="104" spans="1:47" s="10" customFormat="1" ht="19.899999999999999" customHeight="1">
      <c r="B104" s="122"/>
      <c r="D104" s="123" t="s">
        <v>1518</v>
      </c>
      <c r="E104" s="124"/>
      <c r="F104" s="124"/>
      <c r="G104" s="124"/>
      <c r="H104" s="124"/>
      <c r="I104" s="124"/>
      <c r="J104" s="125"/>
      <c r="L104" s="122"/>
    </row>
    <row r="105" spans="1:47" s="2" customFormat="1" ht="21.75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47" s="2" customFormat="1" ht="6.95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47" s="2" customFormat="1" ht="29.25" customHeight="1">
      <c r="A107" s="29"/>
      <c r="B107" s="30"/>
      <c r="C107" s="117" t="s">
        <v>163</v>
      </c>
      <c r="D107" s="29"/>
      <c r="E107" s="29"/>
      <c r="F107" s="29"/>
      <c r="G107" s="29"/>
      <c r="H107" s="29"/>
      <c r="I107" s="29"/>
      <c r="J107" s="126"/>
      <c r="K107" s="29"/>
      <c r="L107" s="39"/>
      <c r="N107" s="127" t="s">
        <v>33</v>
      </c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47" s="2" customFormat="1" ht="18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47" s="2" customFormat="1" ht="29.25" customHeight="1">
      <c r="A109" s="29"/>
      <c r="B109" s="30"/>
      <c r="C109" s="128" t="s">
        <v>164</v>
      </c>
      <c r="D109" s="107"/>
      <c r="E109" s="107"/>
      <c r="F109" s="107"/>
      <c r="G109" s="107"/>
      <c r="H109" s="107"/>
      <c r="I109" s="107"/>
      <c r="J109" s="129"/>
      <c r="K109" s="107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47" s="2" customFormat="1" ht="6.95" customHeight="1">
      <c r="A110" s="29"/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4" spans="1:31" s="2" customFormat="1" ht="6.95" customHeight="1">
      <c r="A114" s="29"/>
      <c r="B114" s="46"/>
      <c r="C114" s="47"/>
      <c r="D114" s="47"/>
      <c r="E114" s="47"/>
      <c r="F114" s="47"/>
      <c r="G114" s="47"/>
      <c r="H114" s="47"/>
      <c r="I114" s="47"/>
      <c r="J114" s="47"/>
      <c r="K114" s="47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31" s="2" customFormat="1" ht="24.95" customHeight="1">
      <c r="A115" s="29"/>
      <c r="B115" s="30"/>
      <c r="C115" s="214" t="s">
        <v>1743</v>
      </c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31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12" customHeight="1">
      <c r="A117" s="29"/>
      <c r="B117" s="30"/>
      <c r="C117" s="26" t="s">
        <v>10</v>
      </c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16.5" customHeight="1">
      <c r="A118" s="29"/>
      <c r="B118" s="30"/>
      <c r="C118" s="29"/>
      <c r="D118" s="29"/>
      <c r="E118" s="276" t="str">
        <f>E7</f>
        <v>OÚ Skalica, klientske centrum – stavebné úpravy</v>
      </c>
      <c r="F118" s="277"/>
      <c r="G118" s="277"/>
      <c r="H118" s="277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1" customFormat="1" ht="12" customHeight="1">
      <c r="B119" s="20"/>
      <c r="C119" s="26" t="s">
        <v>120</v>
      </c>
      <c r="L119" s="20"/>
    </row>
    <row r="120" spans="1:31" s="2" customFormat="1" ht="16.5" customHeight="1">
      <c r="A120" s="29"/>
      <c r="B120" s="30"/>
      <c r="C120" s="29"/>
      <c r="D120" s="29"/>
      <c r="E120" s="276" t="s">
        <v>124</v>
      </c>
      <c r="F120" s="275"/>
      <c r="G120" s="275"/>
      <c r="H120" s="275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6" t="s">
        <v>128</v>
      </c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6.5" customHeight="1">
      <c r="A122" s="29"/>
      <c r="B122" s="30"/>
      <c r="C122" s="29"/>
      <c r="D122" s="29"/>
      <c r="E122" s="266" t="str">
        <f>E11</f>
        <v>6 - Ústredné vykurovanie</v>
      </c>
      <c r="F122" s="275"/>
      <c r="G122" s="275"/>
      <c r="H122" s="275"/>
      <c r="I122" s="2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6" t="s">
        <v>14</v>
      </c>
      <c r="D124" s="29"/>
      <c r="E124" s="29"/>
      <c r="F124" s="24" t="str">
        <f>F14</f>
        <v>Dom zdravia, Štefánikova 2157/20, Skalica</v>
      </c>
      <c r="G124" s="29"/>
      <c r="H124" s="29"/>
      <c r="I124" s="26" t="s">
        <v>16</v>
      </c>
      <c r="J124" s="52">
        <f>IF(J14="","",J14)</f>
        <v>0</v>
      </c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25.7" customHeight="1">
      <c r="A126" s="29"/>
      <c r="B126" s="30"/>
      <c r="C126" s="26" t="s">
        <v>17</v>
      </c>
      <c r="D126" s="29"/>
      <c r="E126" s="29"/>
      <c r="F126" s="24" t="str">
        <f>E17</f>
        <v>Ministerstvo vnútra SR, Pribinova 2157/20, Skalica</v>
      </c>
      <c r="G126" s="29"/>
      <c r="H126" s="29"/>
      <c r="I126" s="26" t="s">
        <v>23</v>
      </c>
      <c r="J126" s="27" t="str">
        <f>E23</f>
        <v xml:space="preserve">Modulor Bratislava, s.r.o.    </v>
      </c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5.2" customHeight="1">
      <c r="A127" s="29"/>
      <c r="B127" s="30"/>
      <c r="C127" s="26" t="s">
        <v>21</v>
      </c>
      <c r="D127" s="29"/>
      <c r="E127" s="29"/>
      <c r="F127" s="24" t="str">
        <f>IF(E20="","",E20)</f>
        <v xml:space="preserve"> </v>
      </c>
      <c r="G127" s="29"/>
      <c r="H127" s="29"/>
      <c r="I127" s="26"/>
      <c r="J127" s="27" t="str">
        <f>E26</f>
        <v xml:space="preserve"> </v>
      </c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0.3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11" customFormat="1" ht="29.25" customHeight="1">
      <c r="A129" s="130"/>
      <c r="B129" s="131"/>
      <c r="C129" s="132" t="s">
        <v>165</v>
      </c>
      <c r="D129" s="133" t="s">
        <v>54</v>
      </c>
      <c r="E129" s="133" t="s">
        <v>50</v>
      </c>
      <c r="F129" s="133" t="s">
        <v>51</v>
      </c>
      <c r="G129" s="133" t="s">
        <v>166</v>
      </c>
      <c r="H129" s="133" t="s">
        <v>167</v>
      </c>
      <c r="I129" s="133" t="s">
        <v>168</v>
      </c>
      <c r="J129" s="134" t="s">
        <v>142</v>
      </c>
      <c r="K129" s="135" t="s">
        <v>169</v>
      </c>
      <c r="L129" s="136"/>
      <c r="M129" s="59" t="s">
        <v>1</v>
      </c>
      <c r="N129" s="60" t="s">
        <v>33</v>
      </c>
      <c r="O129" s="60" t="s">
        <v>170</v>
      </c>
      <c r="P129" s="60" t="s">
        <v>171</v>
      </c>
      <c r="Q129" s="60" t="s">
        <v>172</v>
      </c>
      <c r="R129" s="60" t="s">
        <v>173</v>
      </c>
      <c r="S129" s="60" t="s">
        <v>174</v>
      </c>
      <c r="T129" s="61" t="s">
        <v>175</v>
      </c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</row>
    <row r="130" spans="1:65" s="2" customFormat="1" ht="22.9" customHeight="1">
      <c r="A130" s="29"/>
      <c r="B130" s="30"/>
      <c r="C130" s="66" t="s">
        <v>139</v>
      </c>
      <c r="D130" s="29"/>
      <c r="E130" s="29"/>
      <c r="F130" s="29"/>
      <c r="G130" s="29"/>
      <c r="H130" s="29"/>
      <c r="I130" s="29"/>
      <c r="J130" s="137"/>
      <c r="K130" s="29"/>
      <c r="L130" s="30"/>
      <c r="M130" s="62"/>
      <c r="N130" s="53"/>
      <c r="O130" s="63"/>
      <c r="P130" s="138">
        <f>P131</f>
        <v>0</v>
      </c>
      <c r="Q130" s="63"/>
      <c r="R130" s="138">
        <f>R131</f>
        <v>0</v>
      </c>
      <c r="S130" s="63"/>
      <c r="T130" s="139">
        <f>T131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T130" s="17" t="s">
        <v>68</v>
      </c>
      <c r="AU130" s="17" t="s">
        <v>144</v>
      </c>
      <c r="BK130" s="140">
        <f>BK131</f>
        <v>0</v>
      </c>
    </row>
    <row r="131" spans="1:65" s="12" customFormat="1" ht="25.9" customHeight="1">
      <c r="B131" s="141"/>
      <c r="D131" s="142" t="s">
        <v>68</v>
      </c>
      <c r="E131" s="143" t="s">
        <v>472</v>
      </c>
      <c r="F131" s="143" t="s">
        <v>473</v>
      </c>
      <c r="J131" s="144"/>
      <c r="L131" s="141"/>
      <c r="M131" s="145"/>
      <c r="N131" s="146"/>
      <c r="O131" s="146"/>
      <c r="P131" s="147">
        <f>P132+P139+P143+P153+P172</f>
        <v>0</v>
      </c>
      <c r="Q131" s="146"/>
      <c r="R131" s="147">
        <f>R132+R139+R143+R153+R172</f>
        <v>0</v>
      </c>
      <c r="S131" s="146"/>
      <c r="T131" s="148">
        <f>T132+T139+T143+T153+T172</f>
        <v>0</v>
      </c>
      <c r="AR131" s="142" t="s">
        <v>80</v>
      </c>
      <c r="AT131" s="149" t="s">
        <v>68</v>
      </c>
      <c r="AU131" s="149" t="s">
        <v>69</v>
      </c>
      <c r="AY131" s="142" t="s">
        <v>178</v>
      </c>
      <c r="BK131" s="150">
        <f>BK132+BK139+BK143+BK153+BK172</f>
        <v>0</v>
      </c>
    </row>
    <row r="132" spans="1:65" s="12" customFormat="1" ht="22.9" customHeight="1">
      <c r="B132" s="141"/>
      <c r="D132" s="142" t="s">
        <v>68</v>
      </c>
      <c r="E132" s="151" t="s">
        <v>1375</v>
      </c>
      <c r="F132" s="151" t="s">
        <v>1376</v>
      </c>
      <c r="J132" s="152"/>
      <c r="L132" s="141"/>
      <c r="M132" s="145"/>
      <c r="N132" s="146"/>
      <c r="O132" s="146"/>
      <c r="P132" s="147">
        <f>SUM(P133:P138)</f>
        <v>0</v>
      </c>
      <c r="Q132" s="146"/>
      <c r="R132" s="147">
        <f>SUM(R133:R138)</f>
        <v>0</v>
      </c>
      <c r="S132" s="146"/>
      <c r="T132" s="148">
        <f>SUM(T133:T138)</f>
        <v>0</v>
      </c>
      <c r="AR132" s="142" t="s">
        <v>80</v>
      </c>
      <c r="AT132" s="149" t="s">
        <v>68</v>
      </c>
      <c r="AU132" s="149" t="s">
        <v>73</v>
      </c>
      <c r="AY132" s="142" t="s">
        <v>178</v>
      </c>
      <c r="BK132" s="150">
        <f>SUM(BK133:BK138)</f>
        <v>0</v>
      </c>
    </row>
    <row r="133" spans="1:65" s="2" customFormat="1" ht="24" customHeight="1">
      <c r="A133" s="29"/>
      <c r="B133" s="153"/>
      <c r="C133" s="188" t="s">
        <v>73</v>
      </c>
      <c r="D133" s="188" t="s">
        <v>286</v>
      </c>
      <c r="E133" s="189" t="s">
        <v>1519</v>
      </c>
      <c r="F133" s="225" t="s">
        <v>1751</v>
      </c>
      <c r="G133" s="191" t="s">
        <v>216</v>
      </c>
      <c r="H133" s="192">
        <v>52</v>
      </c>
      <c r="I133" s="192"/>
      <c r="J133" s="192"/>
      <c r="K133" s="193"/>
      <c r="L133" s="194"/>
      <c r="M133" s="195" t="s">
        <v>1</v>
      </c>
      <c r="N133" s="196" t="s">
        <v>35</v>
      </c>
      <c r="O133" s="162">
        <v>0</v>
      </c>
      <c r="P133" s="162">
        <f t="shared" ref="P133:P138" si="0">O133*H133</f>
        <v>0</v>
      </c>
      <c r="Q133" s="162">
        <v>0</v>
      </c>
      <c r="R133" s="162">
        <f t="shared" ref="R133:R138" si="1">Q133*H133</f>
        <v>0</v>
      </c>
      <c r="S133" s="162">
        <v>0</v>
      </c>
      <c r="T133" s="163">
        <f t="shared" ref="T133:T138" si="2"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64" t="s">
        <v>213</v>
      </c>
      <c r="AT133" s="164" t="s">
        <v>286</v>
      </c>
      <c r="AU133" s="164" t="s">
        <v>80</v>
      </c>
      <c r="AY133" s="17" t="s">
        <v>178</v>
      </c>
      <c r="BE133" s="165">
        <f t="shared" ref="BE133:BE138" si="3">IF(N133="základná",J133,0)</f>
        <v>0</v>
      </c>
      <c r="BF133" s="165">
        <f t="shared" ref="BF133:BF138" si="4">IF(N133="znížená",J133,0)</f>
        <v>0</v>
      </c>
      <c r="BG133" s="165">
        <f t="shared" ref="BG133:BG138" si="5">IF(N133="zákl. prenesená",J133,0)</f>
        <v>0</v>
      </c>
      <c r="BH133" s="165">
        <f t="shared" ref="BH133:BH138" si="6">IF(N133="zníž. prenesená",J133,0)</f>
        <v>0</v>
      </c>
      <c r="BI133" s="165">
        <f t="shared" ref="BI133:BI138" si="7">IF(N133="nulová",J133,0)</f>
        <v>0</v>
      </c>
      <c r="BJ133" s="17" t="s">
        <v>80</v>
      </c>
      <c r="BK133" s="166">
        <f t="shared" ref="BK133:BK138" si="8">ROUND(I133*H133,3)</f>
        <v>0</v>
      </c>
      <c r="BL133" s="17" t="s">
        <v>87</v>
      </c>
      <c r="BM133" s="164" t="s">
        <v>1520</v>
      </c>
    </row>
    <row r="134" spans="1:65" s="2" customFormat="1" ht="24" customHeight="1">
      <c r="A134" s="29"/>
      <c r="B134" s="153"/>
      <c r="C134" s="188" t="s">
        <v>80</v>
      </c>
      <c r="D134" s="188" t="s">
        <v>286</v>
      </c>
      <c r="E134" s="189" t="s">
        <v>1521</v>
      </c>
      <c r="F134" s="225" t="s">
        <v>1752</v>
      </c>
      <c r="G134" s="191" t="s">
        <v>216</v>
      </c>
      <c r="H134" s="192">
        <v>13</v>
      </c>
      <c r="I134" s="192"/>
      <c r="J134" s="192"/>
      <c r="K134" s="193"/>
      <c r="L134" s="194"/>
      <c r="M134" s="195" t="s">
        <v>1</v>
      </c>
      <c r="N134" s="196" t="s">
        <v>35</v>
      </c>
      <c r="O134" s="162">
        <v>0</v>
      </c>
      <c r="P134" s="162">
        <f t="shared" si="0"/>
        <v>0</v>
      </c>
      <c r="Q134" s="162">
        <v>0</v>
      </c>
      <c r="R134" s="162">
        <f t="shared" si="1"/>
        <v>0</v>
      </c>
      <c r="S134" s="162">
        <v>0</v>
      </c>
      <c r="T134" s="163">
        <f t="shared" si="2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64" t="s">
        <v>213</v>
      </c>
      <c r="AT134" s="164" t="s">
        <v>286</v>
      </c>
      <c r="AU134" s="164" t="s">
        <v>80</v>
      </c>
      <c r="AY134" s="17" t="s">
        <v>178</v>
      </c>
      <c r="BE134" s="165">
        <f t="shared" si="3"/>
        <v>0</v>
      </c>
      <c r="BF134" s="165">
        <f t="shared" si="4"/>
        <v>0</v>
      </c>
      <c r="BG134" s="165">
        <f t="shared" si="5"/>
        <v>0</v>
      </c>
      <c r="BH134" s="165">
        <f t="shared" si="6"/>
        <v>0</v>
      </c>
      <c r="BI134" s="165">
        <f t="shared" si="7"/>
        <v>0</v>
      </c>
      <c r="BJ134" s="17" t="s">
        <v>80</v>
      </c>
      <c r="BK134" s="166">
        <f t="shared" si="8"/>
        <v>0</v>
      </c>
      <c r="BL134" s="17" t="s">
        <v>87</v>
      </c>
      <c r="BM134" s="164" t="s">
        <v>1522</v>
      </c>
    </row>
    <row r="135" spans="1:65" s="2" customFormat="1" ht="24" customHeight="1">
      <c r="A135" s="29"/>
      <c r="B135" s="153"/>
      <c r="C135" s="188" t="s">
        <v>84</v>
      </c>
      <c r="D135" s="188" t="s">
        <v>286</v>
      </c>
      <c r="E135" s="189" t="s">
        <v>1523</v>
      </c>
      <c r="F135" s="225" t="s">
        <v>1753</v>
      </c>
      <c r="G135" s="191" t="s">
        <v>216</v>
      </c>
      <c r="H135" s="192">
        <v>44</v>
      </c>
      <c r="I135" s="192"/>
      <c r="J135" s="192"/>
      <c r="K135" s="193"/>
      <c r="L135" s="194"/>
      <c r="M135" s="195" t="s">
        <v>1</v>
      </c>
      <c r="N135" s="196" t="s">
        <v>35</v>
      </c>
      <c r="O135" s="162">
        <v>0</v>
      </c>
      <c r="P135" s="162">
        <f t="shared" si="0"/>
        <v>0</v>
      </c>
      <c r="Q135" s="162">
        <v>0</v>
      </c>
      <c r="R135" s="162">
        <f t="shared" si="1"/>
        <v>0</v>
      </c>
      <c r="S135" s="162">
        <v>0</v>
      </c>
      <c r="T135" s="163">
        <f t="shared" si="2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64" t="s">
        <v>213</v>
      </c>
      <c r="AT135" s="164" t="s">
        <v>286</v>
      </c>
      <c r="AU135" s="164" t="s">
        <v>80</v>
      </c>
      <c r="AY135" s="17" t="s">
        <v>178</v>
      </c>
      <c r="BE135" s="165">
        <f t="shared" si="3"/>
        <v>0</v>
      </c>
      <c r="BF135" s="165">
        <f t="shared" si="4"/>
        <v>0</v>
      </c>
      <c r="BG135" s="165">
        <f t="shared" si="5"/>
        <v>0</v>
      </c>
      <c r="BH135" s="165">
        <f t="shared" si="6"/>
        <v>0</v>
      </c>
      <c r="BI135" s="165">
        <f t="shared" si="7"/>
        <v>0</v>
      </c>
      <c r="BJ135" s="17" t="s">
        <v>80</v>
      </c>
      <c r="BK135" s="166">
        <f t="shared" si="8"/>
        <v>0</v>
      </c>
      <c r="BL135" s="17" t="s">
        <v>87</v>
      </c>
      <c r="BM135" s="164" t="s">
        <v>1524</v>
      </c>
    </row>
    <row r="136" spans="1:65" s="2" customFormat="1" ht="21.75" customHeight="1">
      <c r="A136" s="29"/>
      <c r="B136" s="153"/>
      <c r="C136" s="154" t="s">
        <v>87</v>
      </c>
      <c r="D136" s="154" t="s">
        <v>180</v>
      </c>
      <c r="E136" s="155" t="s">
        <v>1525</v>
      </c>
      <c r="F136" s="156" t="s">
        <v>1526</v>
      </c>
      <c r="G136" s="157" t="s">
        <v>216</v>
      </c>
      <c r="H136" s="158">
        <v>109</v>
      </c>
      <c r="I136" s="158"/>
      <c r="J136" s="158"/>
      <c r="K136" s="159"/>
      <c r="L136" s="30"/>
      <c r="M136" s="160" t="s">
        <v>1</v>
      </c>
      <c r="N136" s="161" t="s">
        <v>35</v>
      </c>
      <c r="O136" s="162">
        <v>0</v>
      </c>
      <c r="P136" s="162">
        <f t="shared" si="0"/>
        <v>0</v>
      </c>
      <c r="Q136" s="162">
        <v>0</v>
      </c>
      <c r="R136" s="162">
        <f t="shared" si="1"/>
        <v>0</v>
      </c>
      <c r="S136" s="162">
        <v>0</v>
      </c>
      <c r="T136" s="163">
        <f t="shared" si="2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64" t="s">
        <v>87</v>
      </c>
      <c r="AT136" s="164" t="s">
        <v>180</v>
      </c>
      <c r="AU136" s="164" t="s">
        <v>80</v>
      </c>
      <c r="AY136" s="17" t="s">
        <v>178</v>
      </c>
      <c r="BE136" s="165">
        <f t="shared" si="3"/>
        <v>0</v>
      </c>
      <c r="BF136" s="165">
        <f t="shared" si="4"/>
        <v>0</v>
      </c>
      <c r="BG136" s="165">
        <f t="shared" si="5"/>
        <v>0</v>
      </c>
      <c r="BH136" s="165">
        <f t="shared" si="6"/>
        <v>0</v>
      </c>
      <c r="BI136" s="165">
        <f t="shared" si="7"/>
        <v>0</v>
      </c>
      <c r="BJ136" s="17" t="s">
        <v>80</v>
      </c>
      <c r="BK136" s="166">
        <f t="shared" si="8"/>
        <v>0</v>
      </c>
      <c r="BL136" s="17" t="s">
        <v>87</v>
      </c>
      <c r="BM136" s="164" t="s">
        <v>1527</v>
      </c>
    </row>
    <row r="137" spans="1:65" s="2" customFormat="1" ht="21.75" customHeight="1">
      <c r="A137" s="29"/>
      <c r="B137" s="153"/>
      <c r="C137" s="154" t="s">
        <v>90</v>
      </c>
      <c r="D137" s="154" t="s">
        <v>180</v>
      </c>
      <c r="E137" s="155" t="s">
        <v>1528</v>
      </c>
      <c r="F137" s="156" t="s">
        <v>1529</v>
      </c>
      <c r="G137" s="157" t="s">
        <v>216</v>
      </c>
      <c r="H137" s="158">
        <v>61</v>
      </c>
      <c r="I137" s="158"/>
      <c r="J137" s="158"/>
      <c r="K137" s="159"/>
      <c r="L137" s="30"/>
      <c r="M137" s="160" t="s">
        <v>1</v>
      </c>
      <c r="N137" s="161" t="s">
        <v>35</v>
      </c>
      <c r="O137" s="162">
        <v>0</v>
      </c>
      <c r="P137" s="162">
        <f t="shared" si="0"/>
        <v>0</v>
      </c>
      <c r="Q137" s="162">
        <v>0</v>
      </c>
      <c r="R137" s="162">
        <f t="shared" si="1"/>
        <v>0</v>
      </c>
      <c r="S137" s="162">
        <v>0</v>
      </c>
      <c r="T137" s="163">
        <f t="shared" si="2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64" t="s">
        <v>87</v>
      </c>
      <c r="AT137" s="164" t="s">
        <v>180</v>
      </c>
      <c r="AU137" s="164" t="s">
        <v>80</v>
      </c>
      <c r="AY137" s="17" t="s">
        <v>178</v>
      </c>
      <c r="BE137" s="165">
        <f t="shared" si="3"/>
        <v>0</v>
      </c>
      <c r="BF137" s="165">
        <f t="shared" si="4"/>
        <v>0</v>
      </c>
      <c r="BG137" s="165">
        <f t="shared" si="5"/>
        <v>0</v>
      </c>
      <c r="BH137" s="165">
        <f t="shared" si="6"/>
        <v>0</v>
      </c>
      <c r="BI137" s="165">
        <f t="shared" si="7"/>
        <v>0</v>
      </c>
      <c r="BJ137" s="17" t="s">
        <v>80</v>
      </c>
      <c r="BK137" s="166">
        <f t="shared" si="8"/>
        <v>0</v>
      </c>
      <c r="BL137" s="17" t="s">
        <v>87</v>
      </c>
      <c r="BM137" s="164" t="s">
        <v>1530</v>
      </c>
    </row>
    <row r="138" spans="1:65" s="2" customFormat="1" ht="21.75" customHeight="1">
      <c r="A138" s="29"/>
      <c r="B138" s="153"/>
      <c r="C138" s="188" t="s">
        <v>99</v>
      </c>
      <c r="D138" s="188" t="s">
        <v>286</v>
      </c>
      <c r="E138" s="189" t="s">
        <v>1531</v>
      </c>
      <c r="F138" s="225" t="s">
        <v>1754</v>
      </c>
      <c r="G138" s="191" t="s">
        <v>216</v>
      </c>
      <c r="H138" s="192">
        <v>62.2</v>
      </c>
      <c r="I138" s="192"/>
      <c r="J138" s="192"/>
      <c r="K138" s="193"/>
      <c r="L138" s="194"/>
      <c r="M138" s="195" t="s">
        <v>1</v>
      </c>
      <c r="N138" s="196" t="s">
        <v>35</v>
      </c>
      <c r="O138" s="162">
        <v>0</v>
      </c>
      <c r="P138" s="162">
        <f t="shared" si="0"/>
        <v>0</v>
      </c>
      <c r="Q138" s="162">
        <v>0</v>
      </c>
      <c r="R138" s="162">
        <f t="shared" si="1"/>
        <v>0</v>
      </c>
      <c r="S138" s="162">
        <v>0</v>
      </c>
      <c r="T138" s="163">
        <f t="shared" si="2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64" t="s">
        <v>213</v>
      </c>
      <c r="AT138" s="164" t="s">
        <v>286</v>
      </c>
      <c r="AU138" s="164" t="s">
        <v>80</v>
      </c>
      <c r="AY138" s="17" t="s">
        <v>178</v>
      </c>
      <c r="BE138" s="165">
        <f t="shared" si="3"/>
        <v>0</v>
      </c>
      <c r="BF138" s="165">
        <f t="shared" si="4"/>
        <v>0</v>
      </c>
      <c r="BG138" s="165">
        <f t="shared" si="5"/>
        <v>0</v>
      </c>
      <c r="BH138" s="165">
        <f t="shared" si="6"/>
        <v>0</v>
      </c>
      <c r="BI138" s="165">
        <f t="shared" si="7"/>
        <v>0</v>
      </c>
      <c r="BJ138" s="17" t="s">
        <v>80</v>
      </c>
      <c r="BK138" s="166">
        <f t="shared" si="8"/>
        <v>0</v>
      </c>
      <c r="BL138" s="17" t="s">
        <v>87</v>
      </c>
      <c r="BM138" s="164" t="s">
        <v>1532</v>
      </c>
    </row>
    <row r="139" spans="1:65" s="12" customFormat="1" ht="22.9" customHeight="1">
      <c r="B139" s="141"/>
      <c r="D139" s="142" t="s">
        <v>68</v>
      </c>
      <c r="E139" s="151" t="s">
        <v>1533</v>
      </c>
      <c r="F139" s="231" t="s">
        <v>1534</v>
      </c>
      <c r="J139" s="152"/>
      <c r="L139" s="141"/>
      <c r="M139" s="145"/>
      <c r="N139" s="146"/>
      <c r="O139" s="146"/>
      <c r="P139" s="147">
        <f>SUM(P140:P142)</f>
        <v>0</v>
      </c>
      <c r="Q139" s="146"/>
      <c r="R139" s="147">
        <f>SUM(R140:R142)</f>
        <v>0</v>
      </c>
      <c r="S139" s="146"/>
      <c r="T139" s="148">
        <f>SUM(T140:T142)</f>
        <v>0</v>
      </c>
      <c r="AR139" s="142" t="s">
        <v>80</v>
      </c>
      <c r="AT139" s="149" t="s">
        <v>68</v>
      </c>
      <c r="AU139" s="149" t="s">
        <v>73</v>
      </c>
      <c r="AY139" s="142" t="s">
        <v>178</v>
      </c>
      <c r="BK139" s="150">
        <f>SUM(BK140:BK142)</f>
        <v>0</v>
      </c>
    </row>
    <row r="140" spans="1:65" s="2" customFormat="1" ht="21.75" customHeight="1">
      <c r="A140" s="29"/>
      <c r="B140" s="153"/>
      <c r="C140" s="154" t="s">
        <v>209</v>
      </c>
      <c r="D140" s="154" t="s">
        <v>180</v>
      </c>
      <c r="E140" s="155" t="s">
        <v>1535</v>
      </c>
      <c r="F140" s="226" t="s">
        <v>1536</v>
      </c>
      <c r="G140" s="157" t="s">
        <v>1340</v>
      </c>
      <c r="H140" s="158">
        <v>1</v>
      </c>
      <c r="I140" s="158"/>
      <c r="J140" s="158"/>
      <c r="K140" s="159"/>
      <c r="L140" s="30"/>
      <c r="M140" s="160" t="s">
        <v>1</v>
      </c>
      <c r="N140" s="161" t="s">
        <v>35</v>
      </c>
      <c r="O140" s="162">
        <v>0</v>
      </c>
      <c r="P140" s="162">
        <f>O140*H140</f>
        <v>0</v>
      </c>
      <c r="Q140" s="162">
        <v>0</v>
      </c>
      <c r="R140" s="162">
        <f>Q140*H140</f>
        <v>0</v>
      </c>
      <c r="S140" s="162">
        <v>0</v>
      </c>
      <c r="T140" s="163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64" t="s">
        <v>87</v>
      </c>
      <c r="AT140" s="164" t="s">
        <v>180</v>
      </c>
      <c r="AU140" s="164" t="s">
        <v>80</v>
      </c>
      <c r="AY140" s="17" t="s">
        <v>178</v>
      </c>
      <c r="BE140" s="165">
        <f>IF(N140="základná",J140,0)</f>
        <v>0</v>
      </c>
      <c r="BF140" s="165">
        <f>IF(N140="znížená",J140,0)</f>
        <v>0</v>
      </c>
      <c r="BG140" s="165">
        <f>IF(N140="zákl. prenesená",J140,0)</f>
        <v>0</v>
      </c>
      <c r="BH140" s="165">
        <f>IF(N140="zníž. prenesená",J140,0)</f>
        <v>0</v>
      </c>
      <c r="BI140" s="165">
        <f>IF(N140="nulová",J140,0)</f>
        <v>0</v>
      </c>
      <c r="BJ140" s="17" t="s">
        <v>80</v>
      </c>
      <c r="BK140" s="166">
        <f>ROUND(I140*H140,3)</f>
        <v>0</v>
      </c>
      <c r="BL140" s="17" t="s">
        <v>87</v>
      </c>
      <c r="BM140" s="164" t="s">
        <v>1537</v>
      </c>
    </row>
    <row r="141" spans="1:65" s="2" customFormat="1" ht="22.5" customHeight="1">
      <c r="A141" s="29"/>
      <c r="B141" s="153"/>
      <c r="C141" s="188" t="s">
        <v>213</v>
      </c>
      <c r="D141" s="188" t="s">
        <v>286</v>
      </c>
      <c r="E141" s="189" t="s">
        <v>1538</v>
      </c>
      <c r="F141" s="225" t="s">
        <v>1755</v>
      </c>
      <c r="G141" s="191" t="s">
        <v>192</v>
      </c>
      <c r="H141" s="192">
        <v>1</v>
      </c>
      <c r="I141" s="192"/>
      <c r="J141" s="192"/>
      <c r="K141" s="193"/>
      <c r="L141" s="194"/>
      <c r="M141" s="195" t="s">
        <v>1</v>
      </c>
      <c r="N141" s="196" t="s">
        <v>35</v>
      </c>
      <c r="O141" s="162">
        <v>0</v>
      </c>
      <c r="P141" s="162">
        <f>O141*H141</f>
        <v>0</v>
      </c>
      <c r="Q141" s="162">
        <v>0</v>
      </c>
      <c r="R141" s="162">
        <f>Q141*H141</f>
        <v>0</v>
      </c>
      <c r="S141" s="162">
        <v>0</v>
      </c>
      <c r="T141" s="163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64" t="s">
        <v>213</v>
      </c>
      <c r="AT141" s="164" t="s">
        <v>286</v>
      </c>
      <c r="AU141" s="164" t="s">
        <v>80</v>
      </c>
      <c r="AY141" s="17" t="s">
        <v>178</v>
      </c>
      <c r="BE141" s="165">
        <f>IF(N141="základná",J141,0)</f>
        <v>0</v>
      </c>
      <c r="BF141" s="165">
        <f>IF(N141="znížená",J141,0)</f>
        <v>0</v>
      </c>
      <c r="BG141" s="165">
        <f>IF(N141="zákl. prenesená",J141,0)</f>
        <v>0</v>
      </c>
      <c r="BH141" s="165">
        <f>IF(N141="zníž. prenesená",J141,0)</f>
        <v>0</v>
      </c>
      <c r="BI141" s="165">
        <f>IF(N141="nulová",J141,0)</f>
        <v>0</v>
      </c>
      <c r="BJ141" s="17" t="s">
        <v>80</v>
      </c>
      <c r="BK141" s="166">
        <f>ROUND(I141*H141,3)</f>
        <v>0</v>
      </c>
      <c r="BL141" s="17" t="s">
        <v>87</v>
      </c>
      <c r="BM141" s="164" t="s">
        <v>1539</v>
      </c>
    </row>
    <row r="142" spans="1:65" s="2" customFormat="1" ht="21.75" customHeight="1">
      <c r="A142" s="29"/>
      <c r="B142" s="153"/>
      <c r="C142" s="154" t="s">
        <v>221</v>
      </c>
      <c r="D142" s="154" t="s">
        <v>180</v>
      </c>
      <c r="E142" s="155" t="s">
        <v>1540</v>
      </c>
      <c r="F142" s="156" t="s">
        <v>1541</v>
      </c>
      <c r="G142" s="157" t="s">
        <v>484</v>
      </c>
      <c r="H142" s="158">
        <v>1.1499999999999999</v>
      </c>
      <c r="I142" s="158"/>
      <c r="J142" s="158"/>
      <c r="K142" s="159"/>
      <c r="L142" s="30"/>
      <c r="M142" s="160" t="s">
        <v>1</v>
      </c>
      <c r="N142" s="161" t="s">
        <v>35</v>
      </c>
      <c r="O142" s="162">
        <v>0</v>
      </c>
      <c r="P142" s="162">
        <f>O142*H142</f>
        <v>0</v>
      </c>
      <c r="Q142" s="162">
        <v>0</v>
      </c>
      <c r="R142" s="162">
        <f>Q142*H142</f>
        <v>0</v>
      </c>
      <c r="S142" s="162">
        <v>0</v>
      </c>
      <c r="T142" s="163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64" t="s">
        <v>87</v>
      </c>
      <c r="AT142" s="164" t="s">
        <v>180</v>
      </c>
      <c r="AU142" s="164" t="s">
        <v>80</v>
      </c>
      <c r="AY142" s="17" t="s">
        <v>178</v>
      </c>
      <c r="BE142" s="165">
        <f>IF(N142="základná",J142,0)</f>
        <v>0</v>
      </c>
      <c r="BF142" s="165">
        <f>IF(N142="znížená",J142,0)</f>
        <v>0</v>
      </c>
      <c r="BG142" s="165">
        <f>IF(N142="zákl. prenesená",J142,0)</f>
        <v>0</v>
      </c>
      <c r="BH142" s="165">
        <f>IF(N142="zníž. prenesená",J142,0)</f>
        <v>0</v>
      </c>
      <c r="BI142" s="165">
        <f>IF(N142="nulová",J142,0)</f>
        <v>0</v>
      </c>
      <c r="BJ142" s="17" t="s">
        <v>80</v>
      </c>
      <c r="BK142" s="166">
        <f>ROUND(I142*H142,3)</f>
        <v>0</v>
      </c>
      <c r="BL142" s="17" t="s">
        <v>87</v>
      </c>
      <c r="BM142" s="164" t="s">
        <v>1542</v>
      </c>
    </row>
    <row r="143" spans="1:65" s="12" customFormat="1" ht="22.9" customHeight="1">
      <c r="B143" s="141"/>
      <c r="D143" s="142" t="s">
        <v>68</v>
      </c>
      <c r="E143" s="151" t="s">
        <v>1543</v>
      </c>
      <c r="F143" s="151" t="s">
        <v>1544</v>
      </c>
      <c r="J143" s="152"/>
      <c r="L143" s="141"/>
      <c r="M143" s="145"/>
      <c r="N143" s="146"/>
      <c r="O143" s="146"/>
      <c r="P143" s="147">
        <f>SUM(P144:P152)</f>
        <v>0</v>
      </c>
      <c r="Q143" s="146"/>
      <c r="R143" s="147">
        <f>SUM(R144:R152)</f>
        <v>0</v>
      </c>
      <c r="S143" s="146"/>
      <c r="T143" s="148">
        <f>SUM(T144:T152)</f>
        <v>0</v>
      </c>
      <c r="AR143" s="142" t="s">
        <v>80</v>
      </c>
      <c r="AT143" s="149" t="s">
        <v>68</v>
      </c>
      <c r="AU143" s="149" t="s">
        <v>73</v>
      </c>
      <c r="AY143" s="142" t="s">
        <v>178</v>
      </c>
      <c r="BK143" s="150">
        <f>SUM(BK144:BK152)</f>
        <v>0</v>
      </c>
    </row>
    <row r="144" spans="1:65" s="2" customFormat="1" ht="36" customHeight="1">
      <c r="A144" s="29"/>
      <c r="B144" s="153"/>
      <c r="C144" s="154" t="s">
        <v>226</v>
      </c>
      <c r="D144" s="154" t="s">
        <v>180</v>
      </c>
      <c r="E144" s="155" t="s">
        <v>1545</v>
      </c>
      <c r="F144" s="226" t="s">
        <v>1756</v>
      </c>
      <c r="G144" s="157" t="s">
        <v>216</v>
      </c>
      <c r="H144" s="158">
        <v>6</v>
      </c>
      <c r="I144" s="158"/>
      <c r="J144" s="158"/>
      <c r="K144" s="159"/>
      <c r="L144" s="30"/>
      <c r="M144" s="160" t="s">
        <v>1</v>
      </c>
      <c r="N144" s="161" t="s">
        <v>35</v>
      </c>
      <c r="O144" s="162">
        <v>0</v>
      </c>
      <c r="P144" s="162">
        <f t="shared" ref="P144:P152" si="9">O144*H144</f>
        <v>0</v>
      </c>
      <c r="Q144" s="162">
        <v>0</v>
      </c>
      <c r="R144" s="162">
        <f t="shared" ref="R144:R152" si="10">Q144*H144</f>
        <v>0</v>
      </c>
      <c r="S144" s="162">
        <v>0</v>
      </c>
      <c r="T144" s="163">
        <f t="shared" ref="T144:T152" si="11"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64" t="s">
        <v>87</v>
      </c>
      <c r="AT144" s="164" t="s">
        <v>180</v>
      </c>
      <c r="AU144" s="164" t="s">
        <v>80</v>
      </c>
      <c r="AY144" s="17" t="s">
        <v>178</v>
      </c>
      <c r="BE144" s="165">
        <f t="shared" ref="BE144:BE152" si="12">IF(N144="základná",J144,0)</f>
        <v>0</v>
      </c>
      <c r="BF144" s="165">
        <f t="shared" ref="BF144:BF152" si="13">IF(N144="znížená",J144,0)</f>
        <v>0</v>
      </c>
      <c r="BG144" s="165">
        <f t="shared" ref="BG144:BG152" si="14">IF(N144="zákl. prenesená",J144,0)</f>
        <v>0</v>
      </c>
      <c r="BH144" s="165">
        <f t="shared" ref="BH144:BH152" si="15">IF(N144="zníž. prenesená",J144,0)</f>
        <v>0</v>
      </c>
      <c r="BI144" s="165">
        <f t="shared" ref="BI144:BI152" si="16">IF(N144="nulová",J144,0)</f>
        <v>0</v>
      </c>
      <c r="BJ144" s="17" t="s">
        <v>80</v>
      </c>
      <c r="BK144" s="166">
        <f t="shared" ref="BK144:BK152" si="17">ROUND(I144*H144,3)</f>
        <v>0</v>
      </c>
      <c r="BL144" s="17" t="s">
        <v>87</v>
      </c>
      <c r="BM144" s="164" t="s">
        <v>1546</v>
      </c>
    </row>
    <row r="145" spans="1:65" s="2" customFormat="1" ht="36" customHeight="1">
      <c r="A145" s="29"/>
      <c r="B145" s="153"/>
      <c r="C145" s="154" t="s">
        <v>231</v>
      </c>
      <c r="D145" s="154" t="s">
        <v>180</v>
      </c>
      <c r="E145" s="155" t="s">
        <v>1547</v>
      </c>
      <c r="F145" s="226" t="s">
        <v>1757</v>
      </c>
      <c r="G145" s="157" t="s">
        <v>216</v>
      </c>
      <c r="H145" s="158">
        <v>44</v>
      </c>
      <c r="I145" s="158"/>
      <c r="J145" s="158"/>
      <c r="K145" s="159"/>
      <c r="L145" s="30"/>
      <c r="M145" s="160" t="s">
        <v>1</v>
      </c>
      <c r="N145" s="161" t="s">
        <v>35</v>
      </c>
      <c r="O145" s="162">
        <v>0</v>
      </c>
      <c r="P145" s="162">
        <f t="shared" si="9"/>
        <v>0</v>
      </c>
      <c r="Q145" s="162">
        <v>0</v>
      </c>
      <c r="R145" s="162">
        <f t="shared" si="10"/>
        <v>0</v>
      </c>
      <c r="S145" s="162">
        <v>0</v>
      </c>
      <c r="T145" s="163">
        <f t="shared" si="11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64" t="s">
        <v>87</v>
      </c>
      <c r="AT145" s="164" t="s">
        <v>180</v>
      </c>
      <c r="AU145" s="164" t="s">
        <v>80</v>
      </c>
      <c r="AY145" s="17" t="s">
        <v>178</v>
      </c>
      <c r="BE145" s="165">
        <f t="shared" si="12"/>
        <v>0</v>
      </c>
      <c r="BF145" s="165">
        <f t="shared" si="13"/>
        <v>0</v>
      </c>
      <c r="BG145" s="165">
        <f t="shared" si="14"/>
        <v>0</v>
      </c>
      <c r="BH145" s="165">
        <f t="shared" si="15"/>
        <v>0</v>
      </c>
      <c r="BI145" s="165">
        <f t="shared" si="16"/>
        <v>0</v>
      </c>
      <c r="BJ145" s="17" t="s">
        <v>80</v>
      </c>
      <c r="BK145" s="166">
        <f t="shared" si="17"/>
        <v>0</v>
      </c>
      <c r="BL145" s="17" t="s">
        <v>87</v>
      </c>
      <c r="BM145" s="164" t="s">
        <v>1548</v>
      </c>
    </row>
    <row r="146" spans="1:65" s="2" customFormat="1" ht="36" customHeight="1">
      <c r="A146" s="29"/>
      <c r="B146" s="153"/>
      <c r="C146" s="154" t="s">
        <v>236</v>
      </c>
      <c r="D146" s="154" t="s">
        <v>180</v>
      </c>
      <c r="E146" s="155" t="s">
        <v>1549</v>
      </c>
      <c r="F146" s="226" t="s">
        <v>1758</v>
      </c>
      <c r="G146" s="157" t="s">
        <v>216</v>
      </c>
      <c r="H146" s="158">
        <v>52</v>
      </c>
      <c r="I146" s="158"/>
      <c r="J146" s="158"/>
      <c r="K146" s="159"/>
      <c r="L146" s="30"/>
      <c r="M146" s="160" t="s">
        <v>1</v>
      </c>
      <c r="N146" s="161" t="s">
        <v>35</v>
      </c>
      <c r="O146" s="162">
        <v>0</v>
      </c>
      <c r="P146" s="162">
        <f t="shared" si="9"/>
        <v>0</v>
      </c>
      <c r="Q146" s="162">
        <v>0</v>
      </c>
      <c r="R146" s="162">
        <f t="shared" si="10"/>
        <v>0</v>
      </c>
      <c r="S146" s="162">
        <v>0</v>
      </c>
      <c r="T146" s="163">
        <f t="shared" si="11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64" t="s">
        <v>87</v>
      </c>
      <c r="AT146" s="164" t="s">
        <v>180</v>
      </c>
      <c r="AU146" s="164" t="s">
        <v>80</v>
      </c>
      <c r="AY146" s="17" t="s">
        <v>178</v>
      </c>
      <c r="BE146" s="165">
        <f t="shared" si="12"/>
        <v>0</v>
      </c>
      <c r="BF146" s="165">
        <f t="shared" si="13"/>
        <v>0</v>
      </c>
      <c r="BG146" s="165">
        <f t="shared" si="14"/>
        <v>0</v>
      </c>
      <c r="BH146" s="165">
        <f t="shared" si="15"/>
        <v>0</v>
      </c>
      <c r="BI146" s="165">
        <f t="shared" si="16"/>
        <v>0</v>
      </c>
      <c r="BJ146" s="17" t="s">
        <v>80</v>
      </c>
      <c r="BK146" s="166">
        <f t="shared" si="17"/>
        <v>0</v>
      </c>
      <c r="BL146" s="17" t="s">
        <v>87</v>
      </c>
      <c r="BM146" s="164" t="s">
        <v>1550</v>
      </c>
    </row>
    <row r="147" spans="1:65" s="2" customFormat="1" ht="36" customHeight="1">
      <c r="A147" s="29"/>
      <c r="B147" s="153"/>
      <c r="C147" s="154" t="s">
        <v>240</v>
      </c>
      <c r="D147" s="154" t="s">
        <v>180</v>
      </c>
      <c r="E147" s="155" t="s">
        <v>1551</v>
      </c>
      <c r="F147" s="226" t="s">
        <v>1759</v>
      </c>
      <c r="G147" s="157" t="s">
        <v>216</v>
      </c>
      <c r="H147" s="158">
        <v>13</v>
      </c>
      <c r="I147" s="158"/>
      <c r="J147" s="158"/>
      <c r="K147" s="159"/>
      <c r="L147" s="30"/>
      <c r="M147" s="160" t="s">
        <v>1</v>
      </c>
      <c r="N147" s="161" t="s">
        <v>35</v>
      </c>
      <c r="O147" s="162">
        <v>0</v>
      </c>
      <c r="P147" s="162">
        <f t="shared" si="9"/>
        <v>0</v>
      </c>
      <c r="Q147" s="162">
        <v>0</v>
      </c>
      <c r="R147" s="162">
        <f t="shared" si="10"/>
        <v>0</v>
      </c>
      <c r="S147" s="162">
        <v>0</v>
      </c>
      <c r="T147" s="163">
        <f t="shared" si="11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64" t="s">
        <v>87</v>
      </c>
      <c r="AT147" s="164" t="s">
        <v>180</v>
      </c>
      <c r="AU147" s="164" t="s">
        <v>80</v>
      </c>
      <c r="AY147" s="17" t="s">
        <v>178</v>
      </c>
      <c r="BE147" s="165">
        <f t="shared" si="12"/>
        <v>0</v>
      </c>
      <c r="BF147" s="165">
        <f t="shared" si="13"/>
        <v>0</v>
      </c>
      <c r="BG147" s="165">
        <f t="shared" si="14"/>
        <v>0</v>
      </c>
      <c r="BH147" s="165">
        <f t="shared" si="15"/>
        <v>0</v>
      </c>
      <c r="BI147" s="165">
        <f t="shared" si="16"/>
        <v>0</v>
      </c>
      <c r="BJ147" s="17" t="s">
        <v>80</v>
      </c>
      <c r="BK147" s="166">
        <f t="shared" si="17"/>
        <v>0</v>
      </c>
      <c r="BL147" s="17" t="s">
        <v>87</v>
      </c>
      <c r="BM147" s="164" t="s">
        <v>1552</v>
      </c>
    </row>
    <row r="148" spans="1:65" s="2" customFormat="1" ht="36" customHeight="1">
      <c r="A148" s="29"/>
      <c r="B148" s="153"/>
      <c r="C148" s="154" t="s">
        <v>244</v>
      </c>
      <c r="D148" s="154" t="s">
        <v>180</v>
      </c>
      <c r="E148" s="155" t="s">
        <v>1553</v>
      </c>
      <c r="F148" s="226" t="s">
        <v>1760</v>
      </c>
      <c r="G148" s="157" t="s">
        <v>216</v>
      </c>
      <c r="H148" s="158">
        <v>61</v>
      </c>
      <c r="I148" s="158"/>
      <c r="J148" s="158"/>
      <c r="K148" s="159"/>
      <c r="L148" s="30"/>
      <c r="M148" s="160" t="s">
        <v>1</v>
      </c>
      <c r="N148" s="161" t="s">
        <v>35</v>
      </c>
      <c r="O148" s="162">
        <v>0</v>
      </c>
      <c r="P148" s="162">
        <f t="shared" si="9"/>
        <v>0</v>
      </c>
      <c r="Q148" s="162">
        <v>0</v>
      </c>
      <c r="R148" s="162">
        <f t="shared" si="10"/>
        <v>0</v>
      </c>
      <c r="S148" s="162">
        <v>0</v>
      </c>
      <c r="T148" s="163">
        <f t="shared" si="11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64" t="s">
        <v>87</v>
      </c>
      <c r="AT148" s="164" t="s">
        <v>180</v>
      </c>
      <c r="AU148" s="164" t="s">
        <v>80</v>
      </c>
      <c r="AY148" s="17" t="s">
        <v>178</v>
      </c>
      <c r="BE148" s="165">
        <f t="shared" si="12"/>
        <v>0</v>
      </c>
      <c r="BF148" s="165">
        <f t="shared" si="13"/>
        <v>0</v>
      </c>
      <c r="BG148" s="165">
        <f t="shared" si="14"/>
        <v>0</v>
      </c>
      <c r="BH148" s="165">
        <f t="shared" si="15"/>
        <v>0</v>
      </c>
      <c r="BI148" s="165">
        <f t="shared" si="16"/>
        <v>0</v>
      </c>
      <c r="BJ148" s="17" t="s">
        <v>80</v>
      </c>
      <c r="BK148" s="166">
        <f t="shared" si="17"/>
        <v>0</v>
      </c>
      <c r="BL148" s="17" t="s">
        <v>87</v>
      </c>
      <c r="BM148" s="164" t="s">
        <v>1554</v>
      </c>
    </row>
    <row r="149" spans="1:65" s="2" customFormat="1" ht="16.5" customHeight="1">
      <c r="A149" s="29"/>
      <c r="B149" s="153"/>
      <c r="C149" s="154" t="s">
        <v>251</v>
      </c>
      <c r="D149" s="154" t="s">
        <v>180</v>
      </c>
      <c r="E149" s="155" t="s">
        <v>1555</v>
      </c>
      <c r="F149" s="226" t="s">
        <v>1556</v>
      </c>
      <c r="G149" s="157" t="s">
        <v>216</v>
      </c>
      <c r="H149" s="158">
        <v>6</v>
      </c>
      <c r="I149" s="158"/>
      <c r="J149" s="158"/>
      <c r="K149" s="159"/>
      <c r="L149" s="30"/>
      <c r="M149" s="160" t="s">
        <v>1</v>
      </c>
      <c r="N149" s="161" t="s">
        <v>35</v>
      </c>
      <c r="O149" s="162">
        <v>0</v>
      </c>
      <c r="P149" s="162">
        <f t="shared" si="9"/>
        <v>0</v>
      </c>
      <c r="Q149" s="162">
        <v>0</v>
      </c>
      <c r="R149" s="162">
        <f t="shared" si="10"/>
        <v>0</v>
      </c>
      <c r="S149" s="162">
        <v>0</v>
      </c>
      <c r="T149" s="163">
        <f t="shared" si="11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64" t="s">
        <v>87</v>
      </c>
      <c r="AT149" s="164" t="s">
        <v>180</v>
      </c>
      <c r="AU149" s="164" t="s">
        <v>80</v>
      </c>
      <c r="AY149" s="17" t="s">
        <v>178</v>
      </c>
      <c r="BE149" s="165">
        <f t="shared" si="12"/>
        <v>0</v>
      </c>
      <c r="BF149" s="165">
        <f t="shared" si="13"/>
        <v>0</v>
      </c>
      <c r="BG149" s="165">
        <f t="shared" si="14"/>
        <v>0</v>
      </c>
      <c r="BH149" s="165">
        <f t="shared" si="15"/>
        <v>0</v>
      </c>
      <c r="BI149" s="165">
        <f t="shared" si="16"/>
        <v>0</v>
      </c>
      <c r="BJ149" s="17" t="s">
        <v>80</v>
      </c>
      <c r="BK149" s="166">
        <f t="shared" si="17"/>
        <v>0</v>
      </c>
      <c r="BL149" s="17" t="s">
        <v>87</v>
      </c>
      <c r="BM149" s="164" t="s">
        <v>1557</v>
      </c>
    </row>
    <row r="150" spans="1:65" s="2" customFormat="1" ht="16.5" customHeight="1">
      <c r="A150" s="29"/>
      <c r="B150" s="153"/>
      <c r="C150" s="154" t="s">
        <v>256</v>
      </c>
      <c r="D150" s="154" t="s">
        <v>180</v>
      </c>
      <c r="E150" s="155" t="s">
        <v>1558</v>
      </c>
      <c r="F150" s="226" t="s">
        <v>1559</v>
      </c>
      <c r="G150" s="157" t="s">
        <v>216</v>
      </c>
      <c r="H150" s="158">
        <v>109</v>
      </c>
      <c r="I150" s="158"/>
      <c r="J150" s="158"/>
      <c r="K150" s="159"/>
      <c r="L150" s="30"/>
      <c r="M150" s="160" t="s">
        <v>1</v>
      </c>
      <c r="N150" s="161" t="s">
        <v>35</v>
      </c>
      <c r="O150" s="162">
        <v>0</v>
      </c>
      <c r="P150" s="162">
        <f t="shared" si="9"/>
        <v>0</v>
      </c>
      <c r="Q150" s="162">
        <v>0</v>
      </c>
      <c r="R150" s="162">
        <f t="shared" si="10"/>
        <v>0</v>
      </c>
      <c r="S150" s="162">
        <v>0</v>
      </c>
      <c r="T150" s="163">
        <f t="shared" si="11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64" t="s">
        <v>87</v>
      </c>
      <c r="AT150" s="164" t="s">
        <v>180</v>
      </c>
      <c r="AU150" s="164" t="s">
        <v>80</v>
      </c>
      <c r="AY150" s="17" t="s">
        <v>178</v>
      </c>
      <c r="BE150" s="165">
        <f t="shared" si="12"/>
        <v>0</v>
      </c>
      <c r="BF150" s="165">
        <f t="shared" si="13"/>
        <v>0</v>
      </c>
      <c r="BG150" s="165">
        <f t="shared" si="14"/>
        <v>0</v>
      </c>
      <c r="BH150" s="165">
        <f t="shared" si="15"/>
        <v>0</v>
      </c>
      <c r="BI150" s="165">
        <f t="shared" si="16"/>
        <v>0</v>
      </c>
      <c r="BJ150" s="17" t="s">
        <v>80</v>
      </c>
      <c r="BK150" s="166">
        <f t="shared" si="17"/>
        <v>0</v>
      </c>
      <c r="BL150" s="17" t="s">
        <v>87</v>
      </c>
      <c r="BM150" s="164" t="s">
        <v>1560</v>
      </c>
    </row>
    <row r="151" spans="1:65" s="2" customFormat="1" ht="16.5" customHeight="1">
      <c r="A151" s="29"/>
      <c r="B151" s="153"/>
      <c r="C151" s="154" t="s">
        <v>260</v>
      </c>
      <c r="D151" s="154" t="s">
        <v>180</v>
      </c>
      <c r="E151" s="155" t="s">
        <v>1561</v>
      </c>
      <c r="F151" s="156" t="s">
        <v>1562</v>
      </c>
      <c r="G151" s="157" t="s">
        <v>216</v>
      </c>
      <c r="H151" s="158">
        <v>61</v>
      </c>
      <c r="I151" s="158"/>
      <c r="J151" s="158"/>
      <c r="K151" s="159"/>
      <c r="L151" s="30"/>
      <c r="M151" s="160" t="s">
        <v>1</v>
      </c>
      <c r="N151" s="161" t="s">
        <v>35</v>
      </c>
      <c r="O151" s="162">
        <v>0</v>
      </c>
      <c r="P151" s="162">
        <f t="shared" si="9"/>
        <v>0</v>
      </c>
      <c r="Q151" s="162">
        <v>0</v>
      </c>
      <c r="R151" s="162">
        <f t="shared" si="10"/>
        <v>0</v>
      </c>
      <c r="S151" s="162">
        <v>0</v>
      </c>
      <c r="T151" s="163">
        <f t="shared" si="11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64" t="s">
        <v>87</v>
      </c>
      <c r="AT151" s="164" t="s">
        <v>180</v>
      </c>
      <c r="AU151" s="164" t="s">
        <v>80</v>
      </c>
      <c r="AY151" s="17" t="s">
        <v>178</v>
      </c>
      <c r="BE151" s="165">
        <f t="shared" si="12"/>
        <v>0</v>
      </c>
      <c r="BF151" s="165">
        <f t="shared" si="13"/>
        <v>0</v>
      </c>
      <c r="BG151" s="165">
        <f t="shared" si="14"/>
        <v>0</v>
      </c>
      <c r="BH151" s="165">
        <f t="shared" si="15"/>
        <v>0</v>
      </c>
      <c r="BI151" s="165">
        <f t="shared" si="16"/>
        <v>0</v>
      </c>
      <c r="BJ151" s="17" t="s">
        <v>80</v>
      </c>
      <c r="BK151" s="166">
        <f t="shared" si="17"/>
        <v>0</v>
      </c>
      <c r="BL151" s="17" t="s">
        <v>87</v>
      </c>
      <c r="BM151" s="164" t="s">
        <v>1563</v>
      </c>
    </row>
    <row r="152" spans="1:65" s="2" customFormat="1" ht="21.75" customHeight="1">
      <c r="A152" s="29"/>
      <c r="B152" s="153"/>
      <c r="C152" s="154" t="s">
        <v>267</v>
      </c>
      <c r="D152" s="154" t="s">
        <v>180</v>
      </c>
      <c r="E152" s="155" t="s">
        <v>1564</v>
      </c>
      <c r="F152" s="156" t="s">
        <v>1565</v>
      </c>
      <c r="G152" s="157" t="s">
        <v>484</v>
      </c>
      <c r="H152" s="158">
        <v>1.5</v>
      </c>
      <c r="I152" s="158"/>
      <c r="J152" s="158"/>
      <c r="K152" s="159"/>
      <c r="L152" s="30"/>
      <c r="M152" s="160" t="s">
        <v>1</v>
      </c>
      <c r="N152" s="161" t="s">
        <v>35</v>
      </c>
      <c r="O152" s="162">
        <v>0</v>
      </c>
      <c r="P152" s="162">
        <f t="shared" si="9"/>
        <v>0</v>
      </c>
      <c r="Q152" s="162">
        <v>0</v>
      </c>
      <c r="R152" s="162">
        <f t="shared" si="10"/>
        <v>0</v>
      </c>
      <c r="S152" s="162">
        <v>0</v>
      </c>
      <c r="T152" s="163">
        <f t="shared" si="11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64" t="s">
        <v>87</v>
      </c>
      <c r="AT152" s="164" t="s">
        <v>180</v>
      </c>
      <c r="AU152" s="164" t="s">
        <v>80</v>
      </c>
      <c r="AY152" s="17" t="s">
        <v>178</v>
      </c>
      <c r="BE152" s="165">
        <f t="shared" si="12"/>
        <v>0</v>
      </c>
      <c r="BF152" s="165">
        <f t="shared" si="13"/>
        <v>0</v>
      </c>
      <c r="BG152" s="165">
        <f t="shared" si="14"/>
        <v>0</v>
      </c>
      <c r="BH152" s="165">
        <f t="shared" si="15"/>
        <v>0</v>
      </c>
      <c r="BI152" s="165">
        <f t="shared" si="16"/>
        <v>0</v>
      </c>
      <c r="BJ152" s="17" t="s">
        <v>80</v>
      </c>
      <c r="BK152" s="166">
        <f t="shared" si="17"/>
        <v>0</v>
      </c>
      <c r="BL152" s="17" t="s">
        <v>87</v>
      </c>
      <c r="BM152" s="164" t="s">
        <v>1566</v>
      </c>
    </row>
    <row r="153" spans="1:65" s="12" customFormat="1" ht="22.9" customHeight="1">
      <c r="B153" s="141"/>
      <c r="D153" s="142" t="s">
        <v>68</v>
      </c>
      <c r="E153" s="151" t="s">
        <v>1567</v>
      </c>
      <c r="F153" s="151" t="s">
        <v>1568</v>
      </c>
      <c r="J153" s="152"/>
      <c r="L153" s="141"/>
      <c r="M153" s="145"/>
      <c r="N153" s="146"/>
      <c r="O153" s="146"/>
      <c r="P153" s="147">
        <f>SUM(P154:P171)</f>
        <v>0</v>
      </c>
      <c r="Q153" s="146"/>
      <c r="R153" s="147">
        <f>SUM(R154:R171)</f>
        <v>0</v>
      </c>
      <c r="S153" s="146"/>
      <c r="T153" s="148">
        <f>SUM(T154:T171)</f>
        <v>0</v>
      </c>
      <c r="AR153" s="142" t="s">
        <v>80</v>
      </c>
      <c r="AT153" s="149" t="s">
        <v>68</v>
      </c>
      <c r="AU153" s="149" t="s">
        <v>73</v>
      </c>
      <c r="AY153" s="142" t="s">
        <v>178</v>
      </c>
      <c r="BK153" s="150">
        <f>SUM(BK154:BK171)</f>
        <v>0</v>
      </c>
    </row>
    <row r="154" spans="1:65" s="2" customFormat="1" ht="16.5" customHeight="1">
      <c r="A154" s="29"/>
      <c r="B154" s="153"/>
      <c r="C154" s="154" t="s">
        <v>271</v>
      </c>
      <c r="D154" s="154" t="s">
        <v>180</v>
      </c>
      <c r="E154" s="155" t="s">
        <v>1569</v>
      </c>
      <c r="F154" s="156" t="s">
        <v>1570</v>
      </c>
      <c r="G154" s="157" t="s">
        <v>192</v>
      </c>
      <c r="H154" s="158">
        <v>12</v>
      </c>
      <c r="I154" s="158"/>
      <c r="J154" s="158"/>
      <c r="K154" s="159"/>
      <c r="L154" s="30"/>
      <c r="M154" s="160" t="s">
        <v>1</v>
      </c>
      <c r="N154" s="161" t="s">
        <v>35</v>
      </c>
      <c r="O154" s="162">
        <v>0</v>
      </c>
      <c r="P154" s="162">
        <f t="shared" ref="P154:P171" si="18">O154*H154</f>
        <v>0</v>
      </c>
      <c r="Q154" s="162">
        <v>0</v>
      </c>
      <c r="R154" s="162">
        <f t="shared" ref="R154:R171" si="19">Q154*H154</f>
        <v>0</v>
      </c>
      <c r="S154" s="162">
        <v>0</v>
      </c>
      <c r="T154" s="163">
        <f t="shared" ref="T154:T171" si="20"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64" t="s">
        <v>87</v>
      </c>
      <c r="AT154" s="164" t="s">
        <v>180</v>
      </c>
      <c r="AU154" s="164" t="s">
        <v>80</v>
      </c>
      <c r="AY154" s="17" t="s">
        <v>178</v>
      </c>
      <c r="BE154" s="165">
        <f t="shared" ref="BE154:BE171" si="21">IF(N154="základná",J154,0)</f>
        <v>0</v>
      </c>
      <c r="BF154" s="165">
        <f t="shared" ref="BF154:BF171" si="22">IF(N154="znížená",J154,0)</f>
        <v>0</v>
      </c>
      <c r="BG154" s="165">
        <f t="shared" ref="BG154:BG171" si="23">IF(N154="zákl. prenesená",J154,0)</f>
        <v>0</v>
      </c>
      <c r="BH154" s="165">
        <f t="shared" ref="BH154:BH171" si="24">IF(N154="zníž. prenesená",J154,0)</f>
        <v>0</v>
      </c>
      <c r="BI154" s="165">
        <f t="shared" ref="BI154:BI171" si="25">IF(N154="nulová",J154,0)</f>
        <v>0</v>
      </c>
      <c r="BJ154" s="17" t="s">
        <v>80</v>
      </c>
      <c r="BK154" s="166">
        <f t="shared" ref="BK154:BK171" si="26">ROUND(I154*H154,3)</f>
        <v>0</v>
      </c>
      <c r="BL154" s="17" t="s">
        <v>87</v>
      </c>
      <c r="BM154" s="164" t="s">
        <v>1571</v>
      </c>
    </row>
    <row r="155" spans="1:65" s="2" customFormat="1" ht="21.75" customHeight="1">
      <c r="A155" s="29"/>
      <c r="B155" s="153"/>
      <c r="C155" s="154" t="s">
        <v>7</v>
      </c>
      <c r="D155" s="154" t="s">
        <v>180</v>
      </c>
      <c r="E155" s="155" t="s">
        <v>1572</v>
      </c>
      <c r="F155" s="156" t="s">
        <v>1573</v>
      </c>
      <c r="G155" s="157" t="s">
        <v>192</v>
      </c>
      <c r="H155" s="158">
        <v>12</v>
      </c>
      <c r="I155" s="158"/>
      <c r="J155" s="158"/>
      <c r="K155" s="159"/>
      <c r="L155" s="30"/>
      <c r="M155" s="160" t="s">
        <v>1</v>
      </c>
      <c r="N155" s="161" t="s">
        <v>35</v>
      </c>
      <c r="O155" s="162">
        <v>0</v>
      </c>
      <c r="P155" s="162">
        <f t="shared" si="18"/>
        <v>0</v>
      </c>
      <c r="Q155" s="162">
        <v>0</v>
      </c>
      <c r="R155" s="162">
        <f t="shared" si="19"/>
        <v>0</v>
      </c>
      <c r="S155" s="162">
        <v>0</v>
      </c>
      <c r="T155" s="163">
        <f t="shared" si="20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64" t="s">
        <v>87</v>
      </c>
      <c r="AT155" s="164" t="s">
        <v>180</v>
      </c>
      <c r="AU155" s="164" t="s">
        <v>80</v>
      </c>
      <c r="AY155" s="17" t="s">
        <v>178</v>
      </c>
      <c r="BE155" s="165">
        <f t="shared" si="21"/>
        <v>0</v>
      </c>
      <c r="BF155" s="165">
        <f t="shared" si="22"/>
        <v>0</v>
      </c>
      <c r="BG155" s="165">
        <f t="shared" si="23"/>
        <v>0</v>
      </c>
      <c r="BH155" s="165">
        <f t="shared" si="24"/>
        <v>0</v>
      </c>
      <c r="BI155" s="165">
        <f t="shared" si="25"/>
        <v>0</v>
      </c>
      <c r="BJ155" s="17" t="s">
        <v>80</v>
      </c>
      <c r="BK155" s="166">
        <f t="shared" si="26"/>
        <v>0</v>
      </c>
      <c r="BL155" s="17" t="s">
        <v>87</v>
      </c>
      <c r="BM155" s="164" t="s">
        <v>1574</v>
      </c>
    </row>
    <row r="156" spans="1:65" s="2" customFormat="1" ht="16.5" customHeight="1">
      <c r="A156" s="29"/>
      <c r="B156" s="153"/>
      <c r="C156" s="154" t="s">
        <v>279</v>
      </c>
      <c r="D156" s="154" t="s">
        <v>180</v>
      </c>
      <c r="E156" s="155" t="s">
        <v>1575</v>
      </c>
      <c r="F156" s="156" t="s">
        <v>1576</v>
      </c>
      <c r="G156" s="157" t="s">
        <v>1340</v>
      </c>
      <c r="H156" s="158">
        <v>12</v>
      </c>
      <c r="I156" s="158"/>
      <c r="J156" s="158"/>
      <c r="K156" s="159"/>
      <c r="L156" s="30"/>
      <c r="M156" s="160" t="s">
        <v>1</v>
      </c>
      <c r="N156" s="161" t="s">
        <v>35</v>
      </c>
      <c r="O156" s="162">
        <v>0</v>
      </c>
      <c r="P156" s="162">
        <f t="shared" si="18"/>
        <v>0</v>
      </c>
      <c r="Q156" s="162">
        <v>0</v>
      </c>
      <c r="R156" s="162">
        <f t="shared" si="19"/>
        <v>0</v>
      </c>
      <c r="S156" s="162">
        <v>0</v>
      </c>
      <c r="T156" s="163">
        <f t="shared" si="20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64" t="s">
        <v>87</v>
      </c>
      <c r="AT156" s="164" t="s">
        <v>180</v>
      </c>
      <c r="AU156" s="164" t="s">
        <v>80</v>
      </c>
      <c r="AY156" s="17" t="s">
        <v>178</v>
      </c>
      <c r="BE156" s="165">
        <f t="shared" si="21"/>
        <v>0</v>
      </c>
      <c r="BF156" s="165">
        <f t="shared" si="22"/>
        <v>0</v>
      </c>
      <c r="BG156" s="165">
        <f t="shared" si="23"/>
        <v>0</v>
      </c>
      <c r="BH156" s="165">
        <f t="shared" si="24"/>
        <v>0</v>
      </c>
      <c r="BI156" s="165">
        <f t="shared" si="25"/>
        <v>0</v>
      </c>
      <c r="BJ156" s="17" t="s">
        <v>80</v>
      </c>
      <c r="BK156" s="166">
        <f t="shared" si="26"/>
        <v>0</v>
      </c>
      <c r="BL156" s="17" t="s">
        <v>87</v>
      </c>
      <c r="BM156" s="164" t="s">
        <v>1577</v>
      </c>
    </row>
    <row r="157" spans="1:65" s="2" customFormat="1" ht="21.75" customHeight="1">
      <c r="A157" s="29"/>
      <c r="B157" s="153"/>
      <c r="C157" s="188" t="s">
        <v>285</v>
      </c>
      <c r="D157" s="188" t="s">
        <v>286</v>
      </c>
      <c r="E157" s="189" t="s">
        <v>1578</v>
      </c>
      <c r="F157" s="225" t="s">
        <v>1761</v>
      </c>
      <c r="G157" s="191" t="s">
        <v>192</v>
      </c>
      <c r="H157" s="192">
        <v>12</v>
      </c>
      <c r="I157" s="192"/>
      <c r="J157" s="192"/>
      <c r="K157" s="193"/>
      <c r="L157" s="194"/>
      <c r="M157" s="195" t="s">
        <v>1</v>
      </c>
      <c r="N157" s="196" t="s">
        <v>35</v>
      </c>
      <c r="O157" s="162">
        <v>0</v>
      </c>
      <c r="P157" s="162">
        <f t="shared" si="18"/>
        <v>0</v>
      </c>
      <c r="Q157" s="162">
        <v>0</v>
      </c>
      <c r="R157" s="162">
        <f t="shared" si="19"/>
        <v>0</v>
      </c>
      <c r="S157" s="162">
        <v>0</v>
      </c>
      <c r="T157" s="163">
        <f t="shared" si="20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64" t="s">
        <v>213</v>
      </c>
      <c r="AT157" s="164" t="s">
        <v>286</v>
      </c>
      <c r="AU157" s="164" t="s">
        <v>80</v>
      </c>
      <c r="AY157" s="17" t="s">
        <v>178</v>
      </c>
      <c r="BE157" s="165">
        <f t="shared" si="21"/>
        <v>0</v>
      </c>
      <c r="BF157" s="165">
        <f t="shared" si="22"/>
        <v>0</v>
      </c>
      <c r="BG157" s="165">
        <f t="shared" si="23"/>
        <v>0</v>
      </c>
      <c r="BH157" s="165">
        <f t="shared" si="24"/>
        <v>0</v>
      </c>
      <c r="BI157" s="165">
        <f t="shared" si="25"/>
        <v>0</v>
      </c>
      <c r="BJ157" s="17" t="s">
        <v>80</v>
      </c>
      <c r="BK157" s="166">
        <f t="shared" si="26"/>
        <v>0</v>
      </c>
      <c r="BL157" s="17" t="s">
        <v>87</v>
      </c>
      <c r="BM157" s="164" t="s">
        <v>1579</v>
      </c>
    </row>
    <row r="158" spans="1:65" s="2" customFormat="1" ht="16.5" customHeight="1">
      <c r="A158" s="29"/>
      <c r="B158" s="153"/>
      <c r="C158" s="154" t="s">
        <v>290</v>
      </c>
      <c r="D158" s="154" t="s">
        <v>180</v>
      </c>
      <c r="E158" s="155" t="s">
        <v>1580</v>
      </c>
      <c r="F158" s="226" t="s">
        <v>1581</v>
      </c>
      <c r="G158" s="157" t="s">
        <v>192</v>
      </c>
      <c r="H158" s="158">
        <v>4</v>
      </c>
      <c r="I158" s="158"/>
      <c r="J158" s="158"/>
      <c r="K158" s="159"/>
      <c r="L158" s="30"/>
      <c r="M158" s="160" t="s">
        <v>1</v>
      </c>
      <c r="N158" s="161" t="s">
        <v>35</v>
      </c>
      <c r="O158" s="162">
        <v>0</v>
      </c>
      <c r="P158" s="162">
        <f t="shared" si="18"/>
        <v>0</v>
      </c>
      <c r="Q158" s="162">
        <v>0</v>
      </c>
      <c r="R158" s="162">
        <f t="shared" si="19"/>
        <v>0</v>
      </c>
      <c r="S158" s="162">
        <v>0</v>
      </c>
      <c r="T158" s="163">
        <f t="shared" si="20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64" t="s">
        <v>87</v>
      </c>
      <c r="AT158" s="164" t="s">
        <v>180</v>
      </c>
      <c r="AU158" s="164" t="s">
        <v>80</v>
      </c>
      <c r="AY158" s="17" t="s">
        <v>178</v>
      </c>
      <c r="BE158" s="165">
        <f t="shared" si="21"/>
        <v>0</v>
      </c>
      <c r="BF158" s="165">
        <f t="shared" si="22"/>
        <v>0</v>
      </c>
      <c r="BG158" s="165">
        <f t="shared" si="23"/>
        <v>0</v>
      </c>
      <c r="BH158" s="165">
        <f t="shared" si="24"/>
        <v>0</v>
      </c>
      <c r="BI158" s="165">
        <f t="shared" si="25"/>
        <v>0</v>
      </c>
      <c r="BJ158" s="17" t="s">
        <v>80</v>
      </c>
      <c r="BK158" s="166">
        <f t="shared" si="26"/>
        <v>0</v>
      </c>
      <c r="BL158" s="17" t="s">
        <v>87</v>
      </c>
      <c r="BM158" s="164" t="s">
        <v>1582</v>
      </c>
    </row>
    <row r="159" spans="1:65" s="2" customFormat="1" ht="21.75" customHeight="1">
      <c r="A159" s="29"/>
      <c r="B159" s="153"/>
      <c r="C159" s="188" t="s">
        <v>294</v>
      </c>
      <c r="D159" s="188" t="s">
        <v>286</v>
      </c>
      <c r="E159" s="189" t="s">
        <v>1583</v>
      </c>
      <c r="F159" s="225" t="s">
        <v>1762</v>
      </c>
      <c r="G159" s="191" t="s">
        <v>192</v>
      </c>
      <c r="H159" s="192">
        <v>4</v>
      </c>
      <c r="I159" s="192"/>
      <c r="J159" s="192"/>
      <c r="K159" s="193"/>
      <c r="L159" s="194"/>
      <c r="M159" s="195" t="s">
        <v>1</v>
      </c>
      <c r="N159" s="196" t="s">
        <v>35</v>
      </c>
      <c r="O159" s="162">
        <v>0</v>
      </c>
      <c r="P159" s="162">
        <f t="shared" si="18"/>
        <v>0</v>
      </c>
      <c r="Q159" s="162">
        <v>0</v>
      </c>
      <c r="R159" s="162">
        <f t="shared" si="19"/>
        <v>0</v>
      </c>
      <c r="S159" s="162">
        <v>0</v>
      </c>
      <c r="T159" s="163">
        <f t="shared" si="20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64" t="s">
        <v>213</v>
      </c>
      <c r="AT159" s="164" t="s">
        <v>286</v>
      </c>
      <c r="AU159" s="164" t="s">
        <v>80</v>
      </c>
      <c r="AY159" s="17" t="s">
        <v>178</v>
      </c>
      <c r="BE159" s="165">
        <f t="shared" si="21"/>
        <v>0</v>
      </c>
      <c r="BF159" s="165">
        <f t="shared" si="22"/>
        <v>0</v>
      </c>
      <c r="BG159" s="165">
        <f t="shared" si="23"/>
        <v>0</v>
      </c>
      <c r="BH159" s="165">
        <f t="shared" si="24"/>
        <v>0</v>
      </c>
      <c r="BI159" s="165">
        <f t="shared" si="25"/>
        <v>0</v>
      </c>
      <c r="BJ159" s="17" t="s">
        <v>80</v>
      </c>
      <c r="BK159" s="166">
        <f t="shared" si="26"/>
        <v>0</v>
      </c>
      <c r="BL159" s="17" t="s">
        <v>87</v>
      </c>
      <c r="BM159" s="164" t="s">
        <v>1584</v>
      </c>
    </row>
    <row r="160" spans="1:65" s="2" customFormat="1" ht="16.5" customHeight="1">
      <c r="A160" s="29"/>
      <c r="B160" s="153"/>
      <c r="C160" s="154" t="s">
        <v>298</v>
      </c>
      <c r="D160" s="154" t="s">
        <v>180</v>
      </c>
      <c r="E160" s="155" t="s">
        <v>1585</v>
      </c>
      <c r="F160" s="226" t="s">
        <v>1586</v>
      </c>
      <c r="G160" s="157" t="s">
        <v>192</v>
      </c>
      <c r="H160" s="158">
        <v>1</v>
      </c>
      <c r="I160" s="158"/>
      <c r="J160" s="158"/>
      <c r="K160" s="159"/>
      <c r="L160" s="30"/>
      <c r="M160" s="160" t="s">
        <v>1</v>
      </c>
      <c r="N160" s="161" t="s">
        <v>35</v>
      </c>
      <c r="O160" s="162">
        <v>0</v>
      </c>
      <c r="P160" s="162">
        <f t="shared" si="18"/>
        <v>0</v>
      </c>
      <c r="Q160" s="162">
        <v>0</v>
      </c>
      <c r="R160" s="162">
        <f t="shared" si="19"/>
        <v>0</v>
      </c>
      <c r="S160" s="162">
        <v>0</v>
      </c>
      <c r="T160" s="163">
        <f t="shared" si="20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64" t="s">
        <v>87</v>
      </c>
      <c r="AT160" s="164" t="s">
        <v>180</v>
      </c>
      <c r="AU160" s="164" t="s">
        <v>80</v>
      </c>
      <c r="AY160" s="17" t="s">
        <v>178</v>
      </c>
      <c r="BE160" s="165">
        <f t="shared" si="21"/>
        <v>0</v>
      </c>
      <c r="BF160" s="165">
        <f t="shared" si="22"/>
        <v>0</v>
      </c>
      <c r="BG160" s="165">
        <f t="shared" si="23"/>
        <v>0</v>
      </c>
      <c r="BH160" s="165">
        <f t="shared" si="24"/>
        <v>0</v>
      </c>
      <c r="BI160" s="165">
        <f t="shared" si="25"/>
        <v>0</v>
      </c>
      <c r="BJ160" s="17" t="s">
        <v>80</v>
      </c>
      <c r="BK160" s="166">
        <f t="shared" si="26"/>
        <v>0</v>
      </c>
      <c r="BL160" s="17" t="s">
        <v>87</v>
      </c>
      <c r="BM160" s="164" t="s">
        <v>1587</v>
      </c>
    </row>
    <row r="161" spans="1:65" s="2" customFormat="1" ht="25.5" customHeight="1">
      <c r="A161" s="29"/>
      <c r="B161" s="153"/>
      <c r="C161" s="188" t="s">
        <v>302</v>
      </c>
      <c r="D161" s="188" t="s">
        <v>286</v>
      </c>
      <c r="E161" s="189" t="s">
        <v>1588</v>
      </c>
      <c r="F161" s="225" t="s">
        <v>1763</v>
      </c>
      <c r="G161" s="191" t="s">
        <v>192</v>
      </c>
      <c r="H161" s="192">
        <v>1</v>
      </c>
      <c r="I161" s="192"/>
      <c r="J161" s="192"/>
      <c r="K161" s="193"/>
      <c r="L161" s="194"/>
      <c r="M161" s="195" t="s">
        <v>1</v>
      </c>
      <c r="N161" s="196" t="s">
        <v>35</v>
      </c>
      <c r="O161" s="162">
        <v>0</v>
      </c>
      <c r="P161" s="162">
        <f t="shared" si="18"/>
        <v>0</v>
      </c>
      <c r="Q161" s="162">
        <v>0</v>
      </c>
      <c r="R161" s="162">
        <f t="shared" si="19"/>
        <v>0</v>
      </c>
      <c r="S161" s="162">
        <v>0</v>
      </c>
      <c r="T161" s="163">
        <f t="shared" si="20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64" t="s">
        <v>213</v>
      </c>
      <c r="AT161" s="164" t="s">
        <v>286</v>
      </c>
      <c r="AU161" s="164" t="s">
        <v>80</v>
      </c>
      <c r="AY161" s="17" t="s">
        <v>178</v>
      </c>
      <c r="BE161" s="165">
        <f t="shared" si="21"/>
        <v>0</v>
      </c>
      <c r="BF161" s="165">
        <f t="shared" si="22"/>
        <v>0</v>
      </c>
      <c r="BG161" s="165">
        <f t="shared" si="23"/>
        <v>0</v>
      </c>
      <c r="BH161" s="165">
        <f t="shared" si="24"/>
        <v>0</v>
      </c>
      <c r="BI161" s="165">
        <f t="shared" si="25"/>
        <v>0</v>
      </c>
      <c r="BJ161" s="17" t="s">
        <v>80</v>
      </c>
      <c r="BK161" s="166">
        <f t="shared" si="26"/>
        <v>0</v>
      </c>
      <c r="BL161" s="17" t="s">
        <v>87</v>
      </c>
      <c r="BM161" s="164" t="s">
        <v>1589</v>
      </c>
    </row>
    <row r="162" spans="1:65" s="2" customFormat="1" ht="21.75" customHeight="1">
      <c r="A162" s="29"/>
      <c r="B162" s="153"/>
      <c r="C162" s="154" t="s">
        <v>307</v>
      </c>
      <c r="D162" s="154" t="s">
        <v>180</v>
      </c>
      <c r="E162" s="155" t="s">
        <v>1590</v>
      </c>
      <c r="F162" s="226" t="s">
        <v>1591</v>
      </c>
      <c r="G162" s="157" t="s">
        <v>192</v>
      </c>
      <c r="H162" s="158">
        <v>2</v>
      </c>
      <c r="I162" s="158"/>
      <c r="J162" s="158"/>
      <c r="K162" s="159"/>
      <c r="L162" s="30"/>
      <c r="M162" s="160" t="s">
        <v>1</v>
      </c>
      <c r="N162" s="161" t="s">
        <v>35</v>
      </c>
      <c r="O162" s="162">
        <v>0</v>
      </c>
      <c r="P162" s="162">
        <f t="shared" si="18"/>
        <v>0</v>
      </c>
      <c r="Q162" s="162">
        <v>0</v>
      </c>
      <c r="R162" s="162">
        <f t="shared" si="19"/>
        <v>0</v>
      </c>
      <c r="S162" s="162">
        <v>0</v>
      </c>
      <c r="T162" s="163">
        <f t="shared" si="20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64" t="s">
        <v>87</v>
      </c>
      <c r="AT162" s="164" t="s">
        <v>180</v>
      </c>
      <c r="AU162" s="164" t="s">
        <v>80</v>
      </c>
      <c r="AY162" s="17" t="s">
        <v>178</v>
      </c>
      <c r="BE162" s="165">
        <f t="shared" si="21"/>
        <v>0</v>
      </c>
      <c r="BF162" s="165">
        <f t="shared" si="22"/>
        <v>0</v>
      </c>
      <c r="BG162" s="165">
        <f t="shared" si="23"/>
        <v>0</v>
      </c>
      <c r="BH162" s="165">
        <f t="shared" si="24"/>
        <v>0</v>
      </c>
      <c r="BI162" s="165">
        <f t="shared" si="25"/>
        <v>0</v>
      </c>
      <c r="BJ162" s="17" t="s">
        <v>80</v>
      </c>
      <c r="BK162" s="166">
        <f t="shared" si="26"/>
        <v>0</v>
      </c>
      <c r="BL162" s="17" t="s">
        <v>87</v>
      </c>
      <c r="BM162" s="164" t="s">
        <v>1592</v>
      </c>
    </row>
    <row r="163" spans="1:65" s="2" customFormat="1" ht="16.5" customHeight="1">
      <c r="A163" s="29"/>
      <c r="B163" s="153"/>
      <c r="C163" s="154" t="s">
        <v>312</v>
      </c>
      <c r="D163" s="154" t="s">
        <v>180</v>
      </c>
      <c r="E163" s="155" t="s">
        <v>1593</v>
      </c>
      <c r="F163" s="226" t="s">
        <v>1594</v>
      </c>
      <c r="G163" s="157" t="s">
        <v>192</v>
      </c>
      <c r="H163" s="158">
        <v>1</v>
      </c>
      <c r="I163" s="158"/>
      <c r="J163" s="158"/>
      <c r="K163" s="159"/>
      <c r="L163" s="30"/>
      <c r="M163" s="160" t="s">
        <v>1</v>
      </c>
      <c r="N163" s="161" t="s">
        <v>35</v>
      </c>
      <c r="O163" s="162">
        <v>0</v>
      </c>
      <c r="P163" s="162">
        <f t="shared" si="18"/>
        <v>0</v>
      </c>
      <c r="Q163" s="162">
        <v>0</v>
      </c>
      <c r="R163" s="162">
        <f t="shared" si="19"/>
        <v>0</v>
      </c>
      <c r="S163" s="162">
        <v>0</v>
      </c>
      <c r="T163" s="163">
        <f t="shared" si="20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64" t="s">
        <v>87</v>
      </c>
      <c r="AT163" s="164" t="s">
        <v>180</v>
      </c>
      <c r="AU163" s="164" t="s">
        <v>80</v>
      </c>
      <c r="AY163" s="17" t="s">
        <v>178</v>
      </c>
      <c r="BE163" s="165">
        <f t="shared" si="21"/>
        <v>0</v>
      </c>
      <c r="BF163" s="165">
        <f t="shared" si="22"/>
        <v>0</v>
      </c>
      <c r="BG163" s="165">
        <f t="shared" si="23"/>
        <v>0</v>
      </c>
      <c r="BH163" s="165">
        <f t="shared" si="24"/>
        <v>0</v>
      </c>
      <c r="BI163" s="165">
        <f t="shared" si="25"/>
        <v>0</v>
      </c>
      <c r="BJ163" s="17" t="s">
        <v>80</v>
      </c>
      <c r="BK163" s="166">
        <f t="shared" si="26"/>
        <v>0</v>
      </c>
      <c r="BL163" s="17" t="s">
        <v>87</v>
      </c>
      <c r="BM163" s="164" t="s">
        <v>1595</v>
      </c>
    </row>
    <row r="164" spans="1:65" s="2" customFormat="1" ht="26.25" customHeight="1">
      <c r="A164" s="29"/>
      <c r="B164" s="153"/>
      <c r="C164" s="188" t="s">
        <v>317</v>
      </c>
      <c r="D164" s="188" t="s">
        <v>286</v>
      </c>
      <c r="E164" s="189" t="s">
        <v>1596</v>
      </c>
      <c r="F164" s="225" t="s">
        <v>1764</v>
      </c>
      <c r="G164" s="191" t="s">
        <v>192</v>
      </c>
      <c r="H164" s="192">
        <v>1</v>
      </c>
      <c r="I164" s="192"/>
      <c r="J164" s="192"/>
      <c r="K164" s="193"/>
      <c r="L164" s="194"/>
      <c r="M164" s="195" t="s">
        <v>1</v>
      </c>
      <c r="N164" s="196" t="s">
        <v>35</v>
      </c>
      <c r="O164" s="162">
        <v>0</v>
      </c>
      <c r="P164" s="162">
        <f t="shared" si="18"/>
        <v>0</v>
      </c>
      <c r="Q164" s="162">
        <v>0</v>
      </c>
      <c r="R164" s="162">
        <f t="shared" si="19"/>
        <v>0</v>
      </c>
      <c r="S164" s="162">
        <v>0</v>
      </c>
      <c r="T164" s="163">
        <f t="shared" si="20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64" t="s">
        <v>213</v>
      </c>
      <c r="AT164" s="164" t="s">
        <v>286</v>
      </c>
      <c r="AU164" s="164" t="s">
        <v>80</v>
      </c>
      <c r="AY164" s="17" t="s">
        <v>178</v>
      </c>
      <c r="BE164" s="165">
        <f t="shared" si="21"/>
        <v>0</v>
      </c>
      <c r="BF164" s="165">
        <f t="shared" si="22"/>
        <v>0</v>
      </c>
      <c r="BG164" s="165">
        <f t="shared" si="23"/>
        <v>0</v>
      </c>
      <c r="BH164" s="165">
        <f t="shared" si="24"/>
        <v>0</v>
      </c>
      <c r="BI164" s="165">
        <f t="shared" si="25"/>
        <v>0</v>
      </c>
      <c r="BJ164" s="17" t="s">
        <v>80</v>
      </c>
      <c r="BK164" s="166">
        <f t="shared" si="26"/>
        <v>0</v>
      </c>
      <c r="BL164" s="17" t="s">
        <v>87</v>
      </c>
      <c r="BM164" s="164" t="s">
        <v>1597</v>
      </c>
    </row>
    <row r="165" spans="1:65" s="2" customFormat="1" ht="26.25" customHeight="1">
      <c r="A165" s="29"/>
      <c r="B165" s="153"/>
      <c r="C165" s="188" t="s">
        <v>329</v>
      </c>
      <c r="D165" s="188" t="s">
        <v>286</v>
      </c>
      <c r="E165" s="189" t="s">
        <v>1598</v>
      </c>
      <c r="F165" s="225" t="s">
        <v>1599</v>
      </c>
      <c r="G165" s="191" t="s">
        <v>192</v>
      </c>
      <c r="H165" s="192">
        <v>12</v>
      </c>
      <c r="I165" s="192"/>
      <c r="J165" s="192"/>
      <c r="K165" s="193"/>
      <c r="L165" s="194"/>
      <c r="M165" s="195" t="s">
        <v>1</v>
      </c>
      <c r="N165" s="196" t="s">
        <v>35</v>
      </c>
      <c r="O165" s="162">
        <v>0</v>
      </c>
      <c r="P165" s="162">
        <f t="shared" si="18"/>
        <v>0</v>
      </c>
      <c r="Q165" s="162">
        <v>0</v>
      </c>
      <c r="R165" s="162">
        <f t="shared" si="19"/>
        <v>0</v>
      </c>
      <c r="S165" s="162">
        <v>0</v>
      </c>
      <c r="T165" s="163">
        <f t="shared" si="20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64" t="s">
        <v>213</v>
      </c>
      <c r="AT165" s="164" t="s">
        <v>286</v>
      </c>
      <c r="AU165" s="164" t="s">
        <v>80</v>
      </c>
      <c r="AY165" s="17" t="s">
        <v>178</v>
      </c>
      <c r="BE165" s="165">
        <f t="shared" si="21"/>
        <v>0</v>
      </c>
      <c r="BF165" s="165">
        <f t="shared" si="22"/>
        <v>0</v>
      </c>
      <c r="BG165" s="165">
        <f t="shared" si="23"/>
        <v>0</v>
      </c>
      <c r="BH165" s="165">
        <f t="shared" si="24"/>
        <v>0</v>
      </c>
      <c r="BI165" s="165">
        <f t="shared" si="25"/>
        <v>0</v>
      </c>
      <c r="BJ165" s="17" t="s">
        <v>80</v>
      </c>
      <c r="BK165" s="166">
        <f t="shared" si="26"/>
        <v>0</v>
      </c>
      <c r="BL165" s="17" t="s">
        <v>87</v>
      </c>
      <c r="BM165" s="164" t="s">
        <v>1600</v>
      </c>
    </row>
    <row r="166" spans="1:65" s="2" customFormat="1" ht="21.75" customHeight="1">
      <c r="A166" s="29"/>
      <c r="B166" s="153"/>
      <c r="C166" s="154" t="s">
        <v>333</v>
      </c>
      <c r="D166" s="154" t="s">
        <v>180</v>
      </c>
      <c r="E166" s="155" t="s">
        <v>1601</v>
      </c>
      <c r="F166" s="226" t="s">
        <v>1602</v>
      </c>
      <c r="G166" s="157" t="s">
        <v>192</v>
      </c>
      <c r="H166" s="158">
        <v>1</v>
      </c>
      <c r="I166" s="158"/>
      <c r="J166" s="158"/>
      <c r="K166" s="159"/>
      <c r="L166" s="30"/>
      <c r="M166" s="160" t="s">
        <v>1</v>
      </c>
      <c r="N166" s="161" t="s">
        <v>35</v>
      </c>
      <c r="O166" s="162">
        <v>0</v>
      </c>
      <c r="P166" s="162">
        <f t="shared" si="18"/>
        <v>0</v>
      </c>
      <c r="Q166" s="162">
        <v>0</v>
      </c>
      <c r="R166" s="162">
        <f t="shared" si="19"/>
        <v>0</v>
      </c>
      <c r="S166" s="162">
        <v>0</v>
      </c>
      <c r="T166" s="163">
        <f t="shared" si="20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64" t="s">
        <v>87</v>
      </c>
      <c r="AT166" s="164" t="s">
        <v>180</v>
      </c>
      <c r="AU166" s="164" t="s">
        <v>80</v>
      </c>
      <c r="AY166" s="17" t="s">
        <v>178</v>
      </c>
      <c r="BE166" s="165">
        <f t="shared" si="21"/>
        <v>0</v>
      </c>
      <c r="BF166" s="165">
        <f t="shared" si="22"/>
        <v>0</v>
      </c>
      <c r="BG166" s="165">
        <f t="shared" si="23"/>
        <v>0</v>
      </c>
      <c r="BH166" s="165">
        <f t="shared" si="24"/>
        <v>0</v>
      </c>
      <c r="BI166" s="165">
        <f t="shared" si="25"/>
        <v>0</v>
      </c>
      <c r="BJ166" s="17" t="s">
        <v>80</v>
      </c>
      <c r="BK166" s="166">
        <f t="shared" si="26"/>
        <v>0</v>
      </c>
      <c r="BL166" s="17" t="s">
        <v>87</v>
      </c>
      <c r="BM166" s="164" t="s">
        <v>1603</v>
      </c>
    </row>
    <row r="167" spans="1:65" s="2" customFormat="1" ht="25.5" customHeight="1">
      <c r="A167" s="29"/>
      <c r="B167" s="153"/>
      <c r="C167" s="188" t="s">
        <v>337</v>
      </c>
      <c r="D167" s="188" t="s">
        <v>286</v>
      </c>
      <c r="E167" s="189" t="s">
        <v>1604</v>
      </c>
      <c r="F167" s="225" t="s">
        <v>1765</v>
      </c>
      <c r="G167" s="191" t="s">
        <v>192</v>
      </c>
      <c r="H167" s="192">
        <v>1</v>
      </c>
      <c r="I167" s="192"/>
      <c r="J167" s="192"/>
      <c r="K167" s="193"/>
      <c r="L167" s="194"/>
      <c r="M167" s="195" t="s">
        <v>1</v>
      </c>
      <c r="N167" s="196" t="s">
        <v>35</v>
      </c>
      <c r="O167" s="162">
        <v>0</v>
      </c>
      <c r="P167" s="162">
        <f t="shared" si="18"/>
        <v>0</v>
      </c>
      <c r="Q167" s="162">
        <v>0</v>
      </c>
      <c r="R167" s="162">
        <f t="shared" si="19"/>
        <v>0</v>
      </c>
      <c r="S167" s="162">
        <v>0</v>
      </c>
      <c r="T167" s="163">
        <f t="shared" si="20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64" t="s">
        <v>213</v>
      </c>
      <c r="AT167" s="164" t="s">
        <v>286</v>
      </c>
      <c r="AU167" s="164" t="s">
        <v>80</v>
      </c>
      <c r="AY167" s="17" t="s">
        <v>178</v>
      </c>
      <c r="BE167" s="165">
        <f t="shared" si="21"/>
        <v>0</v>
      </c>
      <c r="BF167" s="165">
        <f t="shared" si="22"/>
        <v>0</v>
      </c>
      <c r="BG167" s="165">
        <f t="shared" si="23"/>
        <v>0</v>
      </c>
      <c r="BH167" s="165">
        <f t="shared" si="24"/>
        <v>0</v>
      </c>
      <c r="BI167" s="165">
        <f t="shared" si="25"/>
        <v>0</v>
      </c>
      <c r="BJ167" s="17" t="s">
        <v>80</v>
      </c>
      <c r="BK167" s="166">
        <f t="shared" si="26"/>
        <v>0</v>
      </c>
      <c r="BL167" s="17" t="s">
        <v>87</v>
      </c>
      <c r="BM167" s="164" t="s">
        <v>1605</v>
      </c>
    </row>
    <row r="168" spans="1:65" s="2" customFormat="1" ht="25.5" customHeight="1">
      <c r="A168" s="29"/>
      <c r="B168" s="153"/>
      <c r="C168" s="188" t="s">
        <v>341</v>
      </c>
      <c r="D168" s="188" t="s">
        <v>286</v>
      </c>
      <c r="E168" s="189" t="s">
        <v>1606</v>
      </c>
      <c r="F168" s="225" t="s">
        <v>1766</v>
      </c>
      <c r="G168" s="191" t="s">
        <v>192</v>
      </c>
      <c r="H168" s="192">
        <v>1</v>
      </c>
      <c r="I168" s="192"/>
      <c r="J168" s="192"/>
      <c r="K168" s="193"/>
      <c r="L168" s="194"/>
      <c r="M168" s="195" t="s">
        <v>1</v>
      </c>
      <c r="N168" s="196" t="s">
        <v>35</v>
      </c>
      <c r="O168" s="162">
        <v>0</v>
      </c>
      <c r="P168" s="162">
        <f t="shared" si="18"/>
        <v>0</v>
      </c>
      <c r="Q168" s="162">
        <v>0</v>
      </c>
      <c r="R168" s="162">
        <f t="shared" si="19"/>
        <v>0</v>
      </c>
      <c r="S168" s="162">
        <v>0</v>
      </c>
      <c r="T168" s="163">
        <f t="shared" si="20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64" t="s">
        <v>213</v>
      </c>
      <c r="AT168" s="164" t="s">
        <v>286</v>
      </c>
      <c r="AU168" s="164" t="s">
        <v>80</v>
      </c>
      <c r="AY168" s="17" t="s">
        <v>178</v>
      </c>
      <c r="BE168" s="165">
        <f t="shared" si="21"/>
        <v>0</v>
      </c>
      <c r="BF168" s="165">
        <f t="shared" si="22"/>
        <v>0</v>
      </c>
      <c r="BG168" s="165">
        <f t="shared" si="23"/>
        <v>0</v>
      </c>
      <c r="BH168" s="165">
        <f t="shared" si="24"/>
        <v>0</v>
      </c>
      <c r="BI168" s="165">
        <f t="shared" si="25"/>
        <v>0</v>
      </c>
      <c r="BJ168" s="17" t="s">
        <v>80</v>
      </c>
      <c r="BK168" s="166">
        <f t="shared" si="26"/>
        <v>0</v>
      </c>
      <c r="BL168" s="17" t="s">
        <v>87</v>
      </c>
      <c r="BM168" s="164" t="s">
        <v>1607</v>
      </c>
    </row>
    <row r="169" spans="1:65" s="2" customFormat="1" ht="25.5" customHeight="1">
      <c r="A169" s="29"/>
      <c r="B169" s="153"/>
      <c r="C169" s="154" t="s">
        <v>346</v>
      </c>
      <c r="D169" s="154" t="s">
        <v>180</v>
      </c>
      <c r="E169" s="155" t="s">
        <v>1608</v>
      </c>
      <c r="F169" s="226" t="s">
        <v>1609</v>
      </c>
      <c r="G169" s="157" t="s">
        <v>192</v>
      </c>
      <c r="H169" s="158">
        <v>2</v>
      </c>
      <c r="I169" s="158"/>
      <c r="J169" s="158"/>
      <c r="K169" s="159"/>
      <c r="L169" s="30"/>
      <c r="M169" s="160" t="s">
        <v>1</v>
      </c>
      <c r="N169" s="161" t="s">
        <v>35</v>
      </c>
      <c r="O169" s="162">
        <v>0</v>
      </c>
      <c r="P169" s="162">
        <f t="shared" si="18"/>
        <v>0</v>
      </c>
      <c r="Q169" s="162">
        <v>0</v>
      </c>
      <c r="R169" s="162">
        <f t="shared" si="19"/>
        <v>0</v>
      </c>
      <c r="S169" s="162">
        <v>0</v>
      </c>
      <c r="T169" s="163">
        <f t="shared" si="20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64" t="s">
        <v>87</v>
      </c>
      <c r="AT169" s="164" t="s">
        <v>180</v>
      </c>
      <c r="AU169" s="164" t="s">
        <v>80</v>
      </c>
      <c r="AY169" s="17" t="s">
        <v>178</v>
      </c>
      <c r="BE169" s="165">
        <f t="shared" si="21"/>
        <v>0</v>
      </c>
      <c r="BF169" s="165">
        <f t="shared" si="22"/>
        <v>0</v>
      </c>
      <c r="BG169" s="165">
        <f t="shared" si="23"/>
        <v>0</v>
      </c>
      <c r="BH169" s="165">
        <f t="shared" si="24"/>
        <v>0</v>
      </c>
      <c r="BI169" s="165">
        <f t="shared" si="25"/>
        <v>0</v>
      </c>
      <c r="BJ169" s="17" t="s">
        <v>80</v>
      </c>
      <c r="BK169" s="166">
        <f t="shared" si="26"/>
        <v>0</v>
      </c>
      <c r="BL169" s="17" t="s">
        <v>87</v>
      </c>
      <c r="BM169" s="164" t="s">
        <v>1610</v>
      </c>
    </row>
    <row r="170" spans="1:65" s="2" customFormat="1" ht="25.5" customHeight="1">
      <c r="A170" s="29"/>
      <c r="B170" s="153"/>
      <c r="C170" s="188" t="s">
        <v>353</v>
      </c>
      <c r="D170" s="188" t="s">
        <v>286</v>
      </c>
      <c r="E170" s="189" t="s">
        <v>1611</v>
      </c>
      <c r="F170" s="225" t="s">
        <v>1767</v>
      </c>
      <c r="G170" s="191" t="s">
        <v>192</v>
      </c>
      <c r="H170" s="192">
        <v>2</v>
      </c>
      <c r="I170" s="192"/>
      <c r="J170" s="192"/>
      <c r="K170" s="193"/>
      <c r="L170" s="194"/>
      <c r="M170" s="195" t="s">
        <v>1</v>
      </c>
      <c r="N170" s="196" t="s">
        <v>35</v>
      </c>
      <c r="O170" s="162">
        <v>0</v>
      </c>
      <c r="P170" s="162">
        <f t="shared" si="18"/>
        <v>0</v>
      </c>
      <c r="Q170" s="162">
        <v>0</v>
      </c>
      <c r="R170" s="162">
        <f t="shared" si="19"/>
        <v>0</v>
      </c>
      <c r="S170" s="162">
        <v>0</v>
      </c>
      <c r="T170" s="163">
        <f t="shared" si="20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64" t="s">
        <v>213</v>
      </c>
      <c r="AT170" s="164" t="s">
        <v>286</v>
      </c>
      <c r="AU170" s="164" t="s">
        <v>80</v>
      </c>
      <c r="AY170" s="17" t="s">
        <v>178</v>
      </c>
      <c r="BE170" s="165">
        <f t="shared" si="21"/>
        <v>0</v>
      </c>
      <c r="BF170" s="165">
        <f t="shared" si="22"/>
        <v>0</v>
      </c>
      <c r="BG170" s="165">
        <f t="shared" si="23"/>
        <v>0</v>
      </c>
      <c r="BH170" s="165">
        <f t="shared" si="24"/>
        <v>0</v>
      </c>
      <c r="BI170" s="165">
        <f t="shared" si="25"/>
        <v>0</v>
      </c>
      <c r="BJ170" s="17" t="s">
        <v>80</v>
      </c>
      <c r="BK170" s="166">
        <f t="shared" si="26"/>
        <v>0</v>
      </c>
      <c r="BL170" s="17" t="s">
        <v>87</v>
      </c>
      <c r="BM170" s="164" t="s">
        <v>1612</v>
      </c>
    </row>
    <row r="171" spans="1:65" s="2" customFormat="1" ht="21.75" customHeight="1">
      <c r="A171" s="29"/>
      <c r="B171" s="153"/>
      <c r="C171" s="154" t="s">
        <v>360</v>
      </c>
      <c r="D171" s="154" t="s">
        <v>180</v>
      </c>
      <c r="E171" s="155" t="s">
        <v>1613</v>
      </c>
      <c r="F171" s="156" t="s">
        <v>1614</v>
      </c>
      <c r="G171" s="157" t="s">
        <v>484</v>
      </c>
      <c r="H171" s="158">
        <v>0.3</v>
      </c>
      <c r="I171" s="158"/>
      <c r="J171" s="158"/>
      <c r="K171" s="159"/>
      <c r="L171" s="30"/>
      <c r="M171" s="160" t="s">
        <v>1</v>
      </c>
      <c r="N171" s="161" t="s">
        <v>35</v>
      </c>
      <c r="O171" s="162">
        <v>0</v>
      </c>
      <c r="P171" s="162">
        <f t="shared" si="18"/>
        <v>0</v>
      </c>
      <c r="Q171" s="162">
        <v>0</v>
      </c>
      <c r="R171" s="162">
        <f t="shared" si="19"/>
        <v>0</v>
      </c>
      <c r="S171" s="162">
        <v>0</v>
      </c>
      <c r="T171" s="163">
        <f t="shared" si="20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64" t="s">
        <v>87</v>
      </c>
      <c r="AT171" s="164" t="s">
        <v>180</v>
      </c>
      <c r="AU171" s="164" t="s">
        <v>80</v>
      </c>
      <c r="AY171" s="17" t="s">
        <v>178</v>
      </c>
      <c r="BE171" s="165">
        <f t="shared" si="21"/>
        <v>0</v>
      </c>
      <c r="BF171" s="165">
        <f t="shared" si="22"/>
        <v>0</v>
      </c>
      <c r="BG171" s="165">
        <f t="shared" si="23"/>
        <v>0</v>
      </c>
      <c r="BH171" s="165">
        <f t="shared" si="24"/>
        <v>0</v>
      </c>
      <c r="BI171" s="165">
        <f t="shared" si="25"/>
        <v>0</v>
      </c>
      <c r="BJ171" s="17" t="s">
        <v>80</v>
      </c>
      <c r="BK171" s="166">
        <f t="shared" si="26"/>
        <v>0</v>
      </c>
      <c r="BL171" s="17" t="s">
        <v>87</v>
      </c>
      <c r="BM171" s="164" t="s">
        <v>1615</v>
      </c>
    </row>
    <row r="172" spans="1:65" s="12" customFormat="1" ht="22.9" customHeight="1">
      <c r="B172" s="141"/>
      <c r="D172" s="142" t="s">
        <v>68</v>
      </c>
      <c r="E172" s="151" t="s">
        <v>1616</v>
      </c>
      <c r="F172" s="151" t="s">
        <v>1617</v>
      </c>
      <c r="J172" s="152"/>
      <c r="L172" s="141"/>
      <c r="M172" s="145"/>
      <c r="N172" s="146"/>
      <c r="O172" s="146"/>
      <c r="P172" s="147">
        <f>SUM(P173:P187)</f>
        <v>0</v>
      </c>
      <c r="Q172" s="146"/>
      <c r="R172" s="147">
        <f>SUM(R173:R187)</f>
        <v>0</v>
      </c>
      <c r="S172" s="146"/>
      <c r="T172" s="148">
        <f>SUM(T173:T187)</f>
        <v>0</v>
      </c>
      <c r="AR172" s="142" t="s">
        <v>80</v>
      </c>
      <c r="AT172" s="149" t="s">
        <v>68</v>
      </c>
      <c r="AU172" s="149" t="s">
        <v>73</v>
      </c>
      <c r="AY172" s="142" t="s">
        <v>178</v>
      </c>
      <c r="BK172" s="150">
        <f>SUM(BK173:BK187)</f>
        <v>0</v>
      </c>
    </row>
    <row r="173" spans="1:65" s="2" customFormat="1" ht="21.75" customHeight="1">
      <c r="A173" s="29"/>
      <c r="B173" s="153"/>
      <c r="C173" s="154" t="s">
        <v>365</v>
      </c>
      <c r="D173" s="154" t="s">
        <v>180</v>
      </c>
      <c r="E173" s="155" t="s">
        <v>1618</v>
      </c>
      <c r="F173" s="226" t="s">
        <v>1744</v>
      </c>
      <c r="G173" s="157" t="s">
        <v>192</v>
      </c>
      <c r="H173" s="158">
        <v>1</v>
      </c>
      <c r="I173" s="158"/>
      <c r="J173" s="158"/>
      <c r="K173" s="159"/>
      <c r="L173" s="30"/>
      <c r="M173" s="160" t="s">
        <v>1</v>
      </c>
      <c r="N173" s="161" t="s">
        <v>35</v>
      </c>
      <c r="O173" s="162">
        <v>0</v>
      </c>
      <c r="P173" s="162">
        <f t="shared" ref="P173:P187" si="27">O173*H173</f>
        <v>0</v>
      </c>
      <c r="Q173" s="162">
        <v>0</v>
      </c>
      <c r="R173" s="162">
        <f t="shared" ref="R173:R187" si="28">Q173*H173</f>
        <v>0</v>
      </c>
      <c r="S173" s="162">
        <v>0</v>
      </c>
      <c r="T173" s="163">
        <f t="shared" ref="T173:T187" si="29"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64" t="s">
        <v>87</v>
      </c>
      <c r="AT173" s="164" t="s">
        <v>180</v>
      </c>
      <c r="AU173" s="164" t="s">
        <v>80</v>
      </c>
      <c r="AY173" s="17" t="s">
        <v>178</v>
      </c>
      <c r="BE173" s="165">
        <f t="shared" ref="BE173:BE187" si="30">IF(N173="základná",J173,0)</f>
        <v>0</v>
      </c>
      <c r="BF173" s="165">
        <f t="shared" ref="BF173:BF187" si="31">IF(N173="znížená",J173,0)</f>
        <v>0</v>
      </c>
      <c r="BG173" s="165">
        <f t="shared" ref="BG173:BG187" si="32">IF(N173="zákl. prenesená",J173,0)</f>
        <v>0</v>
      </c>
      <c r="BH173" s="165">
        <f t="shared" ref="BH173:BH187" si="33">IF(N173="zníž. prenesená",J173,0)</f>
        <v>0</v>
      </c>
      <c r="BI173" s="165">
        <f t="shared" ref="BI173:BI187" si="34">IF(N173="nulová",J173,0)</f>
        <v>0</v>
      </c>
      <c r="BJ173" s="17" t="s">
        <v>80</v>
      </c>
      <c r="BK173" s="166">
        <f t="shared" ref="BK173:BK187" si="35">ROUND(I173*H173,3)</f>
        <v>0</v>
      </c>
      <c r="BL173" s="17" t="s">
        <v>87</v>
      </c>
      <c r="BM173" s="164" t="s">
        <v>1619</v>
      </c>
    </row>
    <row r="174" spans="1:65" s="2" customFormat="1" ht="34.5" customHeight="1">
      <c r="A174" s="29"/>
      <c r="B174" s="153"/>
      <c r="C174" s="188" t="s">
        <v>370</v>
      </c>
      <c r="D174" s="188" t="s">
        <v>286</v>
      </c>
      <c r="E174" s="189" t="s">
        <v>1620</v>
      </c>
      <c r="F174" s="225" t="s">
        <v>1768</v>
      </c>
      <c r="G174" s="191" t="s">
        <v>192</v>
      </c>
      <c r="H174" s="192">
        <v>1</v>
      </c>
      <c r="I174" s="192"/>
      <c r="J174" s="192"/>
      <c r="K174" s="193"/>
      <c r="L174" s="194"/>
      <c r="M174" s="195" t="s">
        <v>1</v>
      </c>
      <c r="N174" s="196" t="s">
        <v>35</v>
      </c>
      <c r="O174" s="162">
        <v>0</v>
      </c>
      <c r="P174" s="162">
        <f t="shared" si="27"/>
        <v>0</v>
      </c>
      <c r="Q174" s="162">
        <v>0</v>
      </c>
      <c r="R174" s="162">
        <f t="shared" si="28"/>
        <v>0</v>
      </c>
      <c r="S174" s="162">
        <v>0</v>
      </c>
      <c r="T174" s="163">
        <f t="shared" si="29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64" t="s">
        <v>213</v>
      </c>
      <c r="AT174" s="164" t="s">
        <v>286</v>
      </c>
      <c r="AU174" s="164" t="s">
        <v>80</v>
      </c>
      <c r="AY174" s="17" t="s">
        <v>178</v>
      </c>
      <c r="BE174" s="165">
        <f t="shared" si="30"/>
        <v>0</v>
      </c>
      <c r="BF174" s="165">
        <f t="shared" si="31"/>
        <v>0</v>
      </c>
      <c r="BG174" s="165">
        <f t="shared" si="32"/>
        <v>0</v>
      </c>
      <c r="BH174" s="165">
        <f t="shared" si="33"/>
        <v>0</v>
      </c>
      <c r="BI174" s="165">
        <f t="shared" si="34"/>
        <v>0</v>
      </c>
      <c r="BJ174" s="17" t="s">
        <v>80</v>
      </c>
      <c r="BK174" s="166">
        <f t="shared" si="35"/>
        <v>0</v>
      </c>
      <c r="BL174" s="17" t="s">
        <v>87</v>
      </c>
      <c r="BM174" s="164" t="s">
        <v>1621</v>
      </c>
    </row>
    <row r="175" spans="1:65" s="2" customFormat="1" ht="21.75" customHeight="1">
      <c r="A175" s="29"/>
      <c r="B175" s="153"/>
      <c r="C175" s="154" t="s">
        <v>374</v>
      </c>
      <c r="D175" s="154" t="s">
        <v>180</v>
      </c>
      <c r="E175" s="155" t="s">
        <v>1622</v>
      </c>
      <c r="F175" s="226" t="s">
        <v>1745</v>
      </c>
      <c r="G175" s="157" t="s">
        <v>192</v>
      </c>
      <c r="H175" s="158">
        <v>2</v>
      </c>
      <c r="I175" s="158"/>
      <c r="J175" s="158"/>
      <c r="K175" s="159"/>
      <c r="L175" s="30"/>
      <c r="M175" s="160" t="s">
        <v>1</v>
      </c>
      <c r="N175" s="161" t="s">
        <v>35</v>
      </c>
      <c r="O175" s="162">
        <v>0</v>
      </c>
      <c r="P175" s="162">
        <f t="shared" si="27"/>
        <v>0</v>
      </c>
      <c r="Q175" s="162">
        <v>0</v>
      </c>
      <c r="R175" s="162">
        <f t="shared" si="28"/>
        <v>0</v>
      </c>
      <c r="S175" s="162">
        <v>0</v>
      </c>
      <c r="T175" s="163">
        <f t="shared" si="29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64" t="s">
        <v>87</v>
      </c>
      <c r="AT175" s="164" t="s">
        <v>180</v>
      </c>
      <c r="AU175" s="164" t="s">
        <v>80</v>
      </c>
      <c r="AY175" s="17" t="s">
        <v>178</v>
      </c>
      <c r="BE175" s="165">
        <f t="shared" si="30"/>
        <v>0</v>
      </c>
      <c r="BF175" s="165">
        <f t="shared" si="31"/>
        <v>0</v>
      </c>
      <c r="BG175" s="165">
        <f t="shared" si="32"/>
        <v>0</v>
      </c>
      <c r="BH175" s="165">
        <f t="shared" si="33"/>
        <v>0</v>
      </c>
      <c r="BI175" s="165">
        <f t="shared" si="34"/>
        <v>0</v>
      </c>
      <c r="BJ175" s="17" t="s">
        <v>80</v>
      </c>
      <c r="BK175" s="166">
        <f t="shared" si="35"/>
        <v>0</v>
      </c>
      <c r="BL175" s="17" t="s">
        <v>87</v>
      </c>
      <c r="BM175" s="164" t="s">
        <v>1623</v>
      </c>
    </row>
    <row r="176" spans="1:65" s="2" customFormat="1" ht="35.25" customHeight="1">
      <c r="A176" s="29"/>
      <c r="B176" s="153"/>
      <c r="C176" s="188" t="s">
        <v>379</v>
      </c>
      <c r="D176" s="188" t="s">
        <v>286</v>
      </c>
      <c r="E176" s="189" t="s">
        <v>1624</v>
      </c>
      <c r="F176" s="225" t="s">
        <v>1769</v>
      </c>
      <c r="G176" s="191" t="s">
        <v>192</v>
      </c>
      <c r="H176" s="192">
        <v>2</v>
      </c>
      <c r="I176" s="192"/>
      <c r="J176" s="192"/>
      <c r="K176" s="193"/>
      <c r="L176" s="194"/>
      <c r="M176" s="195" t="s">
        <v>1</v>
      </c>
      <c r="N176" s="196" t="s">
        <v>35</v>
      </c>
      <c r="O176" s="162">
        <v>0</v>
      </c>
      <c r="P176" s="162">
        <f t="shared" si="27"/>
        <v>0</v>
      </c>
      <c r="Q176" s="162">
        <v>0</v>
      </c>
      <c r="R176" s="162">
        <f t="shared" si="28"/>
        <v>0</v>
      </c>
      <c r="S176" s="162">
        <v>0</v>
      </c>
      <c r="T176" s="163">
        <f t="shared" si="29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64" t="s">
        <v>213</v>
      </c>
      <c r="AT176" s="164" t="s">
        <v>286</v>
      </c>
      <c r="AU176" s="164" t="s">
        <v>80</v>
      </c>
      <c r="AY176" s="17" t="s">
        <v>178</v>
      </c>
      <c r="BE176" s="165">
        <f t="shared" si="30"/>
        <v>0</v>
      </c>
      <c r="BF176" s="165">
        <f t="shared" si="31"/>
        <v>0</v>
      </c>
      <c r="BG176" s="165">
        <f t="shared" si="32"/>
        <v>0</v>
      </c>
      <c r="BH176" s="165">
        <f t="shared" si="33"/>
        <v>0</v>
      </c>
      <c r="BI176" s="165">
        <f t="shared" si="34"/>
        <v>0</v>
      </c>
      <c r="BJ176" s="17" t="s">
        <v>80</v>
      </c>
      <c r="BK176" s="166">
        <f t="shared" si="35"/>
        <v>0</v>
      </c>
      <c r="BL176" s="17" t="s">
        <v>87</v>
      </c>
      <c r="BM176" s="164" t="s">
        <v>1625</v>
      </c>
    </row>
    <row r="177" spans="1:65" s="2" customFormat="1" ht="21.75" customHeight="1">
      <c r="A177" s="29"/>
      <c r="B177" s="153"/>
      <c r="C177" s="154" t="s">
        <v>384</v>
      </c>
      <c r="D177" s="154" t="s">
        <v>180</v>
      </c>
      <c r="E177" s="155" t="s">
        <v>1626</v>
      </c>
      <c r="F177" s="226" t="s">
        <v>1746</v>
      </c>
      <c r="G177" s="157" t="s">
        <v>192</v>
      </c>
      <c r="H177" s="158">
        <v>1</v>
      </c>
      <c r="I177" s="158"/>
      <c r="J177" s="158"/>
      <c r="K177" s="159"/>
      <c r="L177" s="30"/>
      <c r="M177" s="160" t="s">
        <v>1</v>
      </c>
      <c r="N177" s="161" t="s">
        <v>35</v>
      </c>
      <c r="O177" s="162">
        <v>0</v>
      </c>
      <c r="P177" s="162">
        <f t="shared" si="27"/>
        <v>0</v>
      </c>
      <c r="Q177" s="162">
        <v>0</v>
      </c>
      <c r="R177" s="162">
        <f t="shared" si="28"/>
        <v>0</v>
      </c>
      <c r="S177" s="162">
        <v>0</v>
      </c>
      <c r="T177" s="163">
        <f t="shared" si="29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64" t="s">
        <v>87</v>
      </c>
      <c r="AT177" s="164" t="s">
        <v>180</v>
      </c>
      <c r="AU177" s="164" t="s">
        <v>80</v>
      </c>
      <c r="AY177" s="17" t="s">
        <v>178</v>
      </c>
      <c r="BE177" s="165">
        <f t="shared" si="30"/>
        <v>0</v>
      </c>
      <c r="BF177" s="165">
        <f t="shared" si="31"/>
        <v>0</v>
      </c>
      <c r="BG177" s="165">
        <f t="shared" si="32"/>
        <v>0</v>
      </c>
      <c r="BH177" s="165">
        <f t="shared" si="33"/>
        <v>0</v>
      </c>
      <c r="BI177" s="165">
        <f t="shared" si="34"/>
        <v>0</v>
      </c>
      <c r="BJ177" s="17" t="s">
        <v>80</v>
      </c>
      <c r="BK177" s="166">
        <f t="shared" si="35"/>
        <v>0</v>
      </c>
      <c r="BL177" s="17" t="s">
        <v>87</v>
      </c>
      <c r="BM177" s="164" t="s">
        <v>1627</v>
      </c>
    </row>
    <row r="178" spans="1:65" s="2" customFormat="1" ht="39.75" customHeight="1">
      <c r="A178" s="29"/>
      <c r="B178" s="153"/>
      <c r="C178" s="188" t="s">
        <v>392</v>
      </c>
      <c r="D178" s="188" t="s">
        <v>286</v>
      </c>
      <c r="E178" s="189" t="s">
        <v>1628</v>
      </c>
      <c r="F178" s="225" t="s">
        <v>1770</v>
      </c>
      <c r="G178" s="191" t="s">
        <v>192</v>
      </c>
      <c r="H178" s="192">
        <v>1</v>
      </c>
      <c r="I178" s="192"/>
      <c r="J178" s="192"/>
      <c r="K178" s="193"/>
      <c r="L178" s="194"/>
      <c r="M178" s="195" t="s">
        <v>1</v>
      </c>
      <c r="N178" s="196" t="s">
        <v>35</v>
      </c>
      <c r="O178" s="162">
        <v>0</v>
      </c>
      <c r="P178" s="162">
        <f t="shared" si="27"/>
        <v>0</v>
      </c>
      <c r="Q178" s="162">
        <v>0</v>
      </c>
      <c r="R178" s="162">
        <f t="shared" si="28"/>
        <v>0</v>
      </c>
      <c r="S178" s="162">
        <v>0</v>
      </c>
      <c r="T178" s="163">
        <f t="shared" si="29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64" t="s">
        <v>213</v>
      </c>
      <c r="AT178" s="164" t="s">
        <v>286</v>
      </c>
      <c r="AU178" s="164" t="s">
        <v>80</v>
      </c>
      <c r="AY178" s="17" t="s">
        <v>178</v>
      </c>
      <c r="BE178" s="165">
        <f t="shared" si="30"/>
        <v>0</v>
      </c>
      <c r="BF178" s="165">
        <f t="shared" si="31"/>
        <v>0</v>
      </c>
      <c r="BG178" s="165">
        <f t="shared" si="32"/>
        <v>0</v>
      </c>
      <c r="BH178" s="165">
        <f t="shared" si="33"/>
        <v>0</v>
      </c>
      <c r="BI178" s="165">
        <f t="shared" si="34"/>
        <v>0</v>
      </c>
      <c r="BJ178" s="17" t="s">
        <v>80</v>
      </c>
      <c r="BK178" s="166">
        <f t="shared" si="35"/>
        <v>0</v>
      </c>
      <c r="BL178" s="17" t="s">
        <v>87</v>
      </c>
      <c r="BM178" s="164" t="s">
        <v>1629</v>
      </c>
    </row>
    <row r="179" spans="1:65" s="2" customFormat="1" ht="21.75" customHeight="1">
      <c r="A179" s="29"/>
      <c r="B179" s="153"/>
      <c r="C179" s="154" t="s">
        <v>397</v>
      </c>
      <c r="D179" s="154" t="s">
        <v>180</v>
      </c>
      <c r="E179" s="155" t="s">
        <v>1630</v>
      </c>
      <c r="F179" s="226" t="s">
        <v>1747</v>
      </c>
      <c r="G179" s="157" t="s">
        <v>192</v>
      </c>
      <c r="H179" s="158">
        <v>1</v>
      </c>
      <c r="I179" s="158"/>
      <c r="J179" s="158"/>
      <c r="K179" s="159"/>
      <c r="L179" s="30"/>
      <c r="M179" s="160" t="s">
        <v>1</v>
      </c>
      <c r="N179" s="161" t="s">
        <v>35</v>
      </c>
      <c r="O179" s="162">
        <v>0</v>
      </c>
      <c r="P179" s="162">
        <f t="shared" si="27"/>
        <v>0</v>
      </c>
      <c r="Q179" s="162">
        <v>0</v>
      </c>
      <c r="R179" s="162">
        <f t="shared" si="28"/>
        <v>0</v>
      </c>
      <c r="S179" s="162">
        <v>0</v>
      </c>
      <c r="T179" s="163">
        <f t="shared" si="29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64" t="s">
        <v>87</v>
      </c>
      <c r="AT179" s="164" t="s">
        <v>180</v>
      </c>
      <c r="AU179" s="164" t="s">
        <v>80</v>
      </c>
      <c r="AY179" s="17" t="s">
        <v>178</v>
      </c>
      <c r="BE179" s="165">
        <f t="shared" si="30"/>
        <v>0</v>
      </c>
      <c r="BF179" s="165">
        <f t="shared" si="31"/>
        <v>0</v>
      </c>
      <c r="BG179" s="165">
        <f t="shared" si="32"/>
        <v>0</v>
      </c>
      <c r="BH179" s="165">
        <f t="shared" si="33"/>
        <v>0</v>
      </c>
      <c r="BI179" s="165">
        <f t="shared" si="34"/>
        <v>0</v>
      </c>
      <c r="BJ179" s="17" t="s">
        <v>80</v>
      </c>
      <c r="BK179" s="166">
        <f t="shared" si="35"/>
        <v>0</v>
      </c>
      <c r="BL179" s="17" t="s">
        <v>87</v>
      </c>
      <c r="BM179" s="164" t="s">
        <v>1631</v>
      </c>
    </row>
    <row r="180" spans="1:65" s="2" customFormat="1" ht="51" customHeight="1">
      <c r="A180" s="29"/>
      <c r="B180" s="153"/>
      <c r="C180" s="188" t="s">
        <v>401</v>
      </c>
      <c r="D180" s="188" t="s">
        <v>286</v>
      </c>
      <c r="E180" s="189" t="s">
        <v>1632</v>
      </c>
      <c r="F180" s="225" t="s">
        <v>1771</v>
      </c>
      <c r="G180" s="191" t="s">
        <v>192</v>
      </c>
      <c r="H180" s="192">
        <v>1</v>
      </c>
      <c r="I180" s="192"/>
      <c r="J180" s="192"/>
      <c r="K180" s="193"/>
      <c r="L180" s="194"/>
      <c r="M180" s="195" t="s">
        <v>1</v>
      </c>
      <c r="N180" s="196" t="s">
        <v>35</v>
      </c>
      <c r="O180" s="162">
        <v>0</v>
      </c>
      <c r="P180" s="162">
        <f t="shared" si="27"/>
        <v>0</v>
      </c>
      <c r="Q180" s="162">
        <v>0</v>
      </c>
      <c r="R180" s="162">
        <f t="shared" si="28"/>
        <v>0</v>
      </c>
      <c r="S180" s="162">
        <v>0</v>
      </c>
      <c r="T180" s="163">
        <f t="shared" si="29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64" t="s">
        <v>213</v>
      </c>
      <c r="AT180" s="164" t="s">
        <v>286</v>
      </c>
      <c r="AU180" s="164" t="s">
        <v>80</v>
      </c>
      <c r="AY180" s="17" t="s">
        <v>178</v>
      </c>
      <c r="BE180" s="165">
        <f t="shared" si="30"/>
        <v>0</v>
      </c>
      <c r="BF180" s="165">
        <f t="shared" si="31"/>
        <v>0</v>
      </c>
      <c r="BG180" s="165">
        <f t="shared" si="32"/>
        <v>0</v>
      </c>
      <c r="BH180" s="165">
        <f t="shared" si="33"/>
        <v>0</v>
      </c>
      <c r="BI180" s="165">
        <f t="shared" si="34"/>
        <v>0</v>
      </c>
      <c r="BJ180" s="17" t="s">
        <v>80</v>
      </c>
      <c r="BK180" s="166">
        <f t="shared" si="35"/>
        <v>0</v>
      </c>
      <c r="BL180" s="17" t="s">
        <v>87</v>
      </c>
      <c r="BM180" s="164" t="s">
        <v>1633</v>
      </c>
    </row>
    <row r="181" spans="1:65" s="2" customFormat="1" ht="21.75" customHeight="1">
      <c r="A181" s="29"/>
      <c r="B181" s="153"/>
      <c r="C181" s="154" t="s">
        <v>406</v>
      </c>
      <c r="D181" s="154" t="s">
        <v>180</v>
      </c>
      <c r="E181" s="155" t="s">
        <v>1634</v>
      </c>
      <c r="F181" s="226" t="s">
        <v>1748</v>
      </c>
      <c r="G181" s="157" t="s">
        <v>192</v>
      </c>
      <c r="H181" s="158">
        <v>7</v>
      </c>
      <c r="I181" s="158"/>
      <c r="J181" s="158"/>
      <c r="K181" s="159"/>
      <c r="L181" s="30"/>
      <c r="M181" s="160" t="s">
        <v>1</v>
      </c>
      <c r="N181" s="161" t="s">
        <v>35</v>
      </c>
      <c r="O181" s="162">
        <v>0</v>
      </c>
      <c r="P181" s="162">
        <f t="shared" si="27"/>
        <v>0</v>
      </c>
      <c r="Q181" s="162">
        <v>0</v>
      </c>
      <c r="R181" s="162">
        <f t="shared" si="28"/>
        <v>0</v>
      </c>
      <c r="S181" s="162">
        <v>0</v>
      </c>
      <c r="T181" s="163">
        <f t="shared" si="29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64" t="s">
        <v>87</v>
      </c>
      <c r="AT181" s="164" t="s">
        <v>180</v>
      </c>
      <c r="AU181" s="164" t="s">
        <v>80</v>
      </c>
      <c r="AY181" s="17" t="s">
        <v>178</v>
      </c>
      <c r="BE181" s="165">
        <f t="shared" si="30"/>
        <v>0</v>
      </c>
      <c r="BF181" s="165">
        <f t="shared" si="31"/>
        <v>0</v>
      </c>
      <c r="BG181" s="165">
        <f t="shared" si="32"/>
        <v>0</v>
      </c>
      <c r="BH181" s="165">
        <f t="shared" si="33"/>
        <v>0</v>
      </c>
      <c r="BI181" s="165">
        <f t="shared" si="34"/>
        <v>0</v>
      </c>
      <c r="BJ181" s="17" t="s">
        <v>80</v>
      </c>
      <c r="BK181" s="166">
        <f t="shared" si="35"/>
        <v>0</v>
      </c>
      <c r="BL181" s="17" t="s">
        <v>87</v>
      </c>
      <c r="BM181" s="164" t="s">
        <v>1635</v>
      </c>
    </row>
    <row r="182" spans="1:65" s="2" customFormat="1" ht="35.25" customHeight="1">
      <c r="A182" s="29"/>
      <c r="B182" s="153"/>
      <c r="C182" s="188" t="s">
        <v>411</v>
      </c>
      <c r="D182" s="188" t="s">
        <v>286</v>
      </c>
      <c r="E182" s="189" t="s">
        <v>1636</v>
      </c>
      <c r="F182" s="225" t="s">
        <v>1772</v>
      </c>
      <c r="G182" s="191" t="s">
        <v>192</v>
      </c>
      <c r="H182" s="192">
        <v>5</v>
      </c>
      <c r="I182" s="192"/>
      <c r="J182" s="192"/>
      <c r="K182" s="193"/>
      <c r="L182" s="194"/>
      <c r="M182" s="195" t="s">
        <v>1</v>
      </c>
      <c r="N182" s="196" t="s">
        <v>35</v>
      </c>
      <c r="O182" s="162">
        <v>0</v>
      </c>
      <c r="P182" s="162">
        <f t="shared" si="27"/>
        <v>0</v>
      </c>
      <c r="Q182" s="162">
        <v>0</v>
      </c>
      <c r="R182" s="162">
        <f t="shared" si="28"/>
        <v>0</v>
      </c>
      <c r="S182" s="162">
        <v>0</v>
      </c>
      <c r="T182" s="163">
        <f t="shared" si="29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64" t="s">
        <v>213</v>
      </c>
      <c r="AT182" s="164" t="s">
        <v>286</v>
      </c>
      <c r="AU182" s="164" t="s">
        <v>80</v>
      </c>
      <c r="AY182" s="17" t="s">
        <v>178</v>
      </c>
      <c r="BE182" s="165">
        <f t="shared" si="30"/>
        <v>0</v>
      </c>
      <c r="BF182" s="165">
        <f t="shared" si="31"/>
        <v>0</v>
      </c>
      <c r="BG182" s="165">
        <f t="shared" si="32"/>
        <v>0</v>
      </c>
      <c r="BH182" s="165">
        <f t="shared" si="33"/>
        <v>0</v>
      </c>
      <c r="BI182" s="165">
        <f t="shared" si="34"/>
        <v>0</v>
      </c>
      <c r="BJ182" s="17" t="s">
        <v>80</v>
      </c>
      <c r="BK182" s="166">
        <f t="shared" si="35"/>
        <v>0</v>
      </c>
      <c r="BL182" s="17" t="s">
        <v>87</v>
      </c>
      <c r="BM182" s="164" t="s">
        <v>1637</v>
      </c>
    </row>
    <row r="183" spans="1:65" s="2" customFormat="1" ht="43.5" customHeight="1">
      <c r="A183" s="29"/>
      <c r="B183" s="153"/>
      <c r="C183" s="188" t="s">
        <v>416</v>
      </c>
      <c r="D183" s="188" t="s">
        <v>286</v>
      </c>
      <c r="E183" s="189" t="s">
        <v>1638</v>
      </c>
      <c r="F183" s="225" t="s">
        <v>1773</v>
      </c>
      <c r="G183" s="191" t="s">
        <v>192</v>
      </c>
      <c r="H183" s="192">
        <v>1</v>
      </c>
      <c r="I183" s="192"/>
      <c r="J183" s="192"/>
      <c r="K183" s="193"/>
      <c r="L183" s="194"/>
      <c r="M183" s="195" t="s">
        <v>1</v>
      </c>
      <c r="N183" s="196" t="s">
        <v>35</v>
      </c>
      <c r="O183" s="162">
        <v>0</v>
      </c>
      <c r="P183" s="162">
        <f t="shared" si="27"/>
        <v>0</v>
      </c>
      <c r="Q183" s="162">
        <v>0</v>
      </c>
      <c r="R183" s="162">
        <f t="shared" si="28"/>
        <v>0</v>
      </c>
      <c r="S183" s="162">
        <v>0</v>
      </c>
      <c r="T183" s="163">
        <f t="shared" si="29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64" t="s">
        <v>213</v>
      </c>
      <c r="AT183" s="164" t="s">
        <v>286</v>
      </c>
      <c r="AU183" s="164" t="s">
        <v>80</v>
      </c>
      <c r="AY183" s="17" t="s">
        <v>178</v>
      </c>
      <c r="BE183" s="165">
        <f t="shared" si="30"/>
        <v>0</v>
      </c>
      <c r="BF183" s="165">
        <f t="shared" si="31"/>
        <v>0</v>
      </c>
      <c r="BG183" s="165">
        <f t="shared" si="32"/>
        <v>0</v>
      </c>
      <c r="BH183" s="165">
        <f t="shared" si="33"/>
        <v>0</v>
      </c>
      <c r="BI183" s="165">
        <f t="shared" si="34"/>
        <v>0</v>
      </c>
      <c r="BJ183" s="17" t="s">
        <v>80</v>
      </c>
      <c r="BK183" s="166">
        <f t="shared" si="35"/>
        <v>0</v>
      </c>
      <c r="BL183" s="17" t="s">
        <v>87</v>
      </c>
      <c r="BM183" s="164" t="s">
        <v>1639</v>
      </c>
    </row>
    <row r="184" spans="1:65" s="2" customFormat="1" ht="35.25" customHeight="1">
      <c r="A184" s="29"/>
      <c r="B184" s="153"/>
      <c r="C184" s="188" t="s">
        <v>421</v>
      </c>
      <c r="D184" s="188" t="s">
        <v>286</v>
      </c>
      <c r="E184" s="189" t="s">
        <v>1640</v>
      </c>
      <c r="F184" s="225" t="s">
        <v>1774</v>
      </c>
      <c r="G184" s="191" t="s">
        <v>192</v>
      </c>
      <c r="H184" s="192">
        <v>1</v>
      </c>
      <c r="I184" s="192"/>
      <c r="J184" s="192"/>
      <c r="K184" s="193"/>
      <c r="L184" s="216"/>
      <c r="M184" s="217" t="s">
        <v>1</v>
      </c>
      <c r="N184" s="218" t="s">
        <v>35</v>
      </c>
      <c r="O184" s="219">
        <v>0</v>
      </c>
      <c r="P184" s="219">
        <f t="shared" si="27"/>
        <v>0</v>
      </c>
      <c r="Q184" s="219">
        <v>0</v>
      </c>
      <c r="R184" s="219">
        <f t="shared" si="28"/>
        <v>0</v>
      </c>
      <c r="S184" s="219">
        <v>0</v>
      </c>
      <c r="T184" s="220">
        <f t="shared" si="29"/>
        <v>0</v>
      </c>
      <c r="U184" s="221"/>
      <c r="V184" s="221"/>
      <c r="W184" s="29"/>
      <c r="X184" s="29"/>
      <c r="Y184" s="29"/>
      <c r="Z184" s="29"/>
      <c r="AA184" s="29"/>
      <c r="AB184" s="29"/>
      <c r="AC184" s="29"/>
      <c r="AD184" s="29"/>
      <c r="AE184" s="29"/>
      <c r="AR184" s="164" t="s">
        <v>213</v>
      </c>
      <c r="AT184" s="164" t="s">
        <v>286</v>
      </c>
      <c r="AU184" s="164" t="s">
        <v>80</v>
      </c>
      <c r="AY184" s="17" t="s">
        <v>178</v>
      </c>
      <c r="BE184" s="165">
        <f t="shared" si="30"/>
        <v>0</v>
      </c>
      <c r="BF184" s="165">
        <f t="shared" si="31"/>
        <v>0</v>
      </c>
      <c r="BG184" s="165">
        <f t="shared" si="32"/>
        <v>0</v>
      </c>
      <c r="BH184" s="165">
        <f t="shared" si="33"/>
        <v>0</v>
      </c>
      <c r="BI184" s="165">
        <f t="shared" si="34"/>
        <v>0</v>
      </c>
      <c r="BJ184" s="17" t="s">
        <v>80</v>
      </c>
      <c r="BK184" s="166">
        <f t="shared" si="35"/>
        <v>0</v>
      </c>
      <c r="BL184" s="17" t="s">
        <v>87</v>
      </c>
      <c r="BM184" s="164" t="s">
        <v>1641</v>
      </c>
    </row>
    <row r="185" spans="1:65" s="2" customFormat="1" ht="24" customHeight="1">
      <c r="A185" s="29"/>
      <c r="B185" s="153"/>
      <c r="C185" s="154" t="s">
        <v>426</v>
      </c>
      <c r="D185" s="154" t="s">
        <v>180</v>
      </c>
      <c r="E185" s="155" t="s">
        <v>1642</v>
      </c>
      <c r="F185" s="226" t="s">
        <v>1750</v>
      </c>
      <c r="G185" s="157" t="s">
        <v>192</v>
      </c>
      <c r="H185" s="158">
        <v>1</v>
      </c>
      <c r="I185" s="158"/>
      <c r="J185" s="158"/>
      <c r="K185" s="159"/>
      <c r="L185" s="222"/>
      <c r="M185" s="223" t="s">
        <v>1</v>
      </c>
      <c r="N185" s="224" t="s">
        <v>35</v>
      </c>
      <c r="O185" s="219">
        <v>0</v>
      </c>
      <c r="P185" s="219">
        <f t="shared" si="27"/>
        <v>0</v>
      </c>
      <c r="Q185" s="219">
        <v>0</v>
      </c>
      <c r="R185" s="219">
        <f t="shared" si="28"/>
        <v>0</v>
      </c>
      <c r="S185" s="219">
        <v>0</v>
      </c>
      <c r="T185" s="220">
        <f t="shared" si="29"/>
        <v>0</v>
      </c>
      <c r="U185" s="221"/>
      <c r="V185" s="221"/>
      <c r="W185" s="29"/>
      <c r="X185" s="29"/>
      <c r="Y185" s="29"/>
      <c r="Z185" s="29"/>
      <c r="AA185" s="29"/>
      <c r="AB185" s="29"/>
      <c r="AC185" s="29"/>
      <c r="AD185" s="29"/>
      <c r="AE185" s="29"/>
      <c r="AR185" s="164" t="s">
        <v>87</v>
      </c>
      <c r="AT185" s="164" t="s">
        <v>180</v>
      </c>
      <c r="AU185" s="164" t="s">
        <v>80</v>
      </c>
      <c r="AY185" s="17" t="s">
        <v>178</v>
      </c>
      <c r="BE185" s="165">
        <f t="shared" si="30"/>
        <v>0</v>
      </c>
      <c r="BF185" s="165">
        <f t="shared" si="31"/>
        <v>0</v>
      </c>
      <c r="BG185" s="165">
        <f t="shared" si="32"/>
        <v>0</v>
      </c>
      <c r="BH185" s="165">
        <f t="shared" si="33"/>
        <v>0</v>
      </c>
      <c r="BI185" s="165">
        <f t="shared" si="34"/>
        <v>0</v>
      </c>
      <c r="BJ185" s="17" t="s">
        <v>80</v>
      </c>
      <c r="BK185" s="166">
        <f t="shared" si="35"/>
        <v>0</v>
      </c>
      <c r="BL185" s="17" t="s">
        <v>87</v>
      </c>
      <c r="BM185" s="164" t="s">
        <v>1643</v>
      </c>
    </row>
    <row r="186" spans="1:65" s="2" customFormat="1" ht="33" customHeight="1">
      <c r="A186" s="29"/>
      <c r="B186" s="153"/>
      <c r="C186" s="154" t="s">
        <v>431</v>
      </c>
      <c r="D186" s="154" t="s">
        <v>180</v>
      </c>
      <c r="E186" s="155" t="s">
        <v>1644</v>
      </c>
      <c r="F186" s="226" t="s">
        <v>1749</v>
      </c>
      <c r="G186" s="157" t="s">
        <v>192</v>
      </c>
      <c r="H186" s="158">
        <v>11</v>
      </c>
      <c r="I186" s="158"/>
      <c r="J186" s="158"/>
      <c r="K186" s="159"/>
      <c r="L186" s="222"/>
      <c r="M186" s="223" t="s">
        <v>1</v>
      </c>
      <c r="N186" s="224" t="s">
        <v>35</v>
      </c>
      <c r="O186" s="219">
        <v>0</v>
      </c>
      <c r="P186" s="219">
        <f t="shared" si="27"/>
        <v>0</v>
      </c>
      <c r="Q186" s="219">
        <v>0</v>
      </c>
      <c r="R186" s="219">
        <f t="shared" si="28"/>
        <v>0</v>
      </c>
      <c r="S186" s="219">
        <v>0</v>
      </c>
      <c r="T186" s="220">
        <f t="shared" si="29"/>
        <v>0</v>
      </c>
      <c r="U186" s="221"/>
      <c r="V186" s="221"/>
      <c r="W186" s="29"/>
      <c r="X186" s="29"/>
      <c r="Y186" s="29"/>
      <c r="Z186" s="29"/>
      <c r="AA186" s="29"/>
      <c r="AB186" s="29"/>
      <c r="AC186" s="29"/>
      <c r="AD186" s="29"/>
      <c r="AE186" s="29"/>
      <c r="AR186" s="164" t="s">
        <v>87</v>
      </c>
      <c r="AT186" s="164" t="s">
        <v>180</v>
      </c>
      <c r="AU186" s="164" t="s">
        <v>80</v>
      </c>
      <c r="AY186" s="17" t="s">
        <v>178</v>
      </c>
      <c r="BE186" s="165">
        <f t="shared" si="30"/>
        <v>0</v>
      </c>
      <c r="BF186" s="165">
        <f t="shared" si="31"/>
        <v>0</v>
      </c>
      <c r="BG186" s="165">
        <f t="shared" si="32"/>
        <v>0</v>
      </c>
      <c r="BH186" s="165">
        <f t="shared" si="33"/>
        <v>0</v>
      </c>
      <c r="BI186" s="165">
        <f t="shared" si="34"/>
        <v>0</v>
      </c>
      <c r="BJ186" s="17" t="s">
        <v>80</v>
      </c>
      <c r="BK186" s="166">
        <f t="shared" si="35"/>
        <v>0</v>
      </c>
      <c r="BL186" s="17" t="s">
        <v>87</v>
      </c>
      <c r="BM186" s="164" t="s">
        <v>1645</v>
      </c>
    </row>
    <row r="187" spans="1:65" s="2" customFormat="1" ht="24" customHeight="1">
      <c r="A187" s="29"/>
      <c r="B187" s="153"/>
      <c r="C187" s="154" t="s">
        <v>436</v>
      </c>
      <c r="D187" s="154" t="s">
        <v>180</v>
      </c>
      <c r="E187" s="155" t="s">
        <v>1646</v>
      </c>
      <c r="F187" s="226" t="s">
        <v>1647</v>
      </c>
      <c r="G187" s="157" t="s">
        <v>484</v>
      </c>
      <c r="H187" s="158">
        <v>1.65</v>
      </c>
      <c r="I187" s="158"/>
      <c r="J187" s="158"/>
      <c r="K187" s="159"/>
      <c r="L187" s="30"/>
      <c r="M187" s="204" t="s">
        <v>1</v>
      </c>
      <c r="N187" s="205" t="s">
        <v>35</v>
      </c>
      <c r="O187" s="202">
        <v>0</v>
      </c>
      <c r="P187" s="202">
        <f t="shared" si="27"/>
        <v>0</v>
      </c>
      <c r="Q187" s="202">
        <v>0</v>
      </c>
      <c r="R187" s="202">
        <f t="shared" si="28"/>
        <v>0</v>
      </c>
      <c r="S187" s="202">
        <v>0</v>
      </c>
      <c r="T187" s="203">
        <f t="shared" si="29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64" t="s">
        <v>87</v>
      </c>
      <c r="AT187" s="164" t="s">
        <v>180</v>
      </c>
      <c r="AU187" s="164" t="s">
        <v>80</v>
      </c>
      <c r="AY187" s="17" t="s">
        <v>178</v>
      </c>
      <c r="BE187" s="165">
        <f t="shared" si="30"/>
        <v>0</v>
      </c>
      <c r="BF187" s="165">
        <f t="shared" si="31"/>
        <v>0</v>
      </c>
      <c r="BG187" s="165">
        <f t="shared" si="32"/>
        <v>0</v>
      </c>
      <c r="BH187" s="165">
        <f t="shared" si="33"/>
        <v>0</v>
      </c>
      <c r="BI187" s="165">
        <f t="shared" si="34"/>
        <v>0</v>
      </c>
      <c r="BJ187" s="17" t="s">
        <v>80</v>
      </c>
      <c r="BK187" s="166">
        <f t="shared" si="35"/>
        <v>0</v>
      </c>
      <c r="BL187" s="17" t="s">
        <v>87</v>
      </c>
      <c r="BM187" s="164" t="s">
        <v>1648</v>
      </c>
    </row>
    <row r="188" spans="1:65" s="2" customFormat="1" ht="6.95" customHeight="1">
      <c r="A188" s="29"/>
      <c r="B188" s="44"/>
      <c r="C188" s="45"/>
      <c r="D188" s="45"/>
      <c r="E188" s="45"/>
      <c r="F188" s="45"/>
      <c r="G188" s="45"/>
      <c r="H188" s="45"/>
      <c r="I188" s="45"/>
      <c r="J188" s="45"/>
      <c r="K188" s="45"/>
      <c r="L188" s="30"/>
      <c r="M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</row>
  </sheetData>
  <autoFilter ref="C129:K187"/>
  <mergeCells count="12">
    <mergeCell ref="E122:H122"/>
    <mergeCell ref="L2:V2"/>
    <mergeCell ref="E85:H85"/>
    <mergeCell ref="E87:H87"/>
    <mergeCell ref="E89:H89"/>
    <mergeCell ref="E118:H118"/>
    <mergeCell ref="E120:H12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89" fitToHeight="100" orientation="portrait" blackAndWhite="1" r:id="rId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2"/>
  <sheetViews>
    <sheetView showGridLines="0" workbookViewId="0">
      <selection activeCell="F1" sqref="F1"/>
    </sheetView>
  </sheetViews>
  <sheetFormatPr defaultRowHeight="11.25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8"/>
      <c r="C3" s="19"/>
      <c r="D3" s="19"/>
      <c r="E3" s="19"/>
      <c r="F3" s="19"/>
      <c r="G3" s="19"/>
      <c r="H3" s="20"/>
    </row>
    <row r="4" spans="1:8" s="1" customFormat="1" ht="24.95" customHeight="1">
      <c r="B4" s="20"/>
      <c r="C4" s="21" t="s">
        <v>1649</v>
      </c>
      <c r="H4" s="20"/>
    </row>
    <row r="5" spans="1:8" s="1" customFormat="1" ht="12" customHeight="1">
      <c r="B5" s="20"/>
      <c r="C5" s="23" t="s">
        <v>9</v>
      </c>
      <c r="D5" s="247"/>
      <c r="E5" s="237"/>
      <c r="F5" s="237"/>
      <c r="H5" s="20"/>
    </row>
    <row r="6" spans="1:8" s="1" customFormat="1" ht="36.950000000000003" customHeight="1">
      <c r="B6" s="20"/>
      <c r="C6" s="25" t="s">
        <v>10</v>
      </c>
      <c r="D6" s="246" t="s">
        <v>11</v>
      </c>
      <c r="E6" s="237"/>
      <c r="F6" s="237"/>
      <c r="H6" s="20"/>
    </row>
    <row r="7" spans="1:8" s="1" customFormat="1" ht="16.5" customHeight="1">
      <c r="B7" s="20"/>
      <c r="C7" s="26" t="s">
        <v>16</v>
      </c>
      <c r="D7" s="52">
        <f>'Rekapitulácia stavby'!AN8</f>
        <v>0</v>
      </c>
      <c r="H7" s="20"/>
    </row>
    <row r="8" spans="1:8" s="2" customFormat="1" ht="10.9" customHeight="1">
      <c r="A8" s="29"/>
      <c r="B8" s="30"/>
      <c r="C8" s="29"/>
      <c r="D8" s="29"/>
      <c r="E8" s="29"/>
      <c r="F8" s="29"/>
      <c r="G8" s="29"/>
      <c r="H8" s="30"/>
    </row>
    <row r="9" spans="1:8" s="11" customFormat="1" ht="29.25" customHeight="1">
      <c r="A9" s="130"/>
      <c r="B9" s="131"/>
      <c r="C9" s="132" t="s">
        <v>50</v>
      </c>
      <c r="D9" s="133" t="s">
        <v>51</v>
      </c>
      <c r="E9" s="133" t="s">
        <v>166</v>
      </c>
      <c r="F9" s="134" t="s">
        <v>1650</v>
      </c>
      <c r="G9" s="130"/>
      <c r="H9" s="131"/>
    </row>
    <row r="10" spans="1:8" s="2" customFormat="1" ht="26.45" customHeight="1">
      <c r="A10" s="29"/>
      <c r="B10" s="30"/>
      <c r="C10" s="206" t="s">
        <v>1651</v>
      </c>
      <c r="D10" s="206" t="s">
        <v>78</v>
      </c>
      <c r="E10" s="29"/>
      <c r="F10" s="29"/>
      <c r="G10" s="29"/>
      <c r="H10" s="30"/>
    </row>
    <row r="11" spans="1:8" s="2" customFormat="1" ht="16.899999999999999" customHeight="1">
      <c r="A11" s="29"/>
      <c r="B11" s="30"/>
      <c r="C11" s="207" t="s">
        <v>133</v>
      </c>
      <c r="D11" s="208" t="s">
        <v>134</v>
      </c>
      <c r="E11" s="209" t="s">
        <v>1</v>
      </c>
      <c r="F11" s="210">
        <v>10.920999999999999</v>
      </c>
      <c r="G11" s="29"/>
      <c r="H11" s="30"/>
    </row>
    <row r="12" spans="1:8" s="2" customFormat="1" ht="16.899999999999999" customHeight="1">
      <c r="A12" s="29"/>
      <c r="B12" s="30"/>
      <c r="C12" s="211" t="s">
        <v>1</v>
      </c>
      <c r="D12" s="211" t="s">
        <v>1652</v>
      </c>
      <c r="E12" s="17" t="s">
        <v>1</v>
      </c>
      <c r="F12" s="166">
        <v>4.2610000000000001</v>
      </c>
      <c r="G12" s="29"/>
      <c r="H12" s="30"/>
    </row>
    <row r="13" spans="1:8" s="2" customFormat="1" ht="16.899999999999999" customHeight="1">
      <c r="A13" s="29"/>
      <c r="B13" s="30"/>
      <c r="C13" s="211" t="s">
        <v>1</v>
      </c>
      <c r="D13" s="211" t="s">
        <v>1653</v>
      </c>
      <c r="E13" s="17" t="s">
        <v>1</v>
      </c>
      <c r="F13" s="166">
        <v>6.66</v>
      </c>
      <c r="G13" s="29"/>
      <c r="H13" s="30"/>
    </row>
    <row r="14" spans="1:8" s="2" customFormat="1" ht="16.899999999999999" customHeight="1">
      <c r="A14" s="29"/>
      <c r="B14" s="30"/>
      <c r="C14" s="211" t="s">
        <v>1</v>
      </c>
      <c r="D14" s="211" t="s">
        <v>190</v>
      </c>
      <c r="E14" s="17" t="s">
        <v>1</v>
      </c>
      <c r="F14" s="166">
        <v>10.920999999999999</v>
      </c>
      <c r="G14" s="29"/>
      <c r="H14" s="30"/>
    </row>
    <row r="15" spans="1:8" s="2" customFormat="1" ht="16.899999999999999" customHeight="1">
      <c r="A15" s="29"/>
      <c r="B15" s="30"/>
      <c r="C15" s="212" t="s">
        <v>1654</v>
      </c>
      <c r="D15" s="29"/>
      <c r="E15" s="29"/>
      <c r="F15" s="29"/>
      <c r="G15" s="29"/>
      <c r="H15" s="30"/>
    </row>
    <row r="16" spans="1:8" s="2" customFormat="1" ht="16.899999999999999" customHeight="1">
      <c r="A16" s="29"/>
      <c r="B16" s="30"/>
      <c r="C16" s="211" t="s">
        <v>210</v>
      </c>
      <c r="D16" s="211" t="s">
        <v>211</v>
      </c>
      <c r="E16" s="17" t="s">
        <v>202</v>
      </c>
      <c r="F16" s="166">
        <v>10.920999999999999</v>
      </c>
      <c r="G16" s="29"/>
      <c r="H16" s="30"/>
    </row>
    <row r="17" spans="1:8" s="2" customFormat="1" ht="16.899999999999999" customHeight="1">
      <c r="A17" s="29"/>
      <c r="B17" s="30"/>
      <c r="C17" s="207" t="s">
        <v>108</v>
      </c>
      <c r="D17" s="208" t="s">
        <v>109</v>
      </c>
      <c r="E17" s="209" t="s">
        <v>1</v>
      </c>
      <c r="F17" s="210">
        <v>67.168000000000006</v>
      </c>
      <c r="G17" s="29"/>
      <c r="H17" s="30"/>
    </row>
    <row r="18" spans="1:8" s="2" customFormat="1" ht="16.899999999999999" customHeight="1">
      <c r="A18" s="29"/>
      <c r="B18" s="30"/>
      <c r="C18" s="211" t="s">
        <v>1</v>
      </c>
      <c r="D18" s="211" t="s">
        <v>1655</v>
      </c>
      <c r="E18" s="17" t="s">
        <v>1</v>
      </c>
      <c r="F18" s="166">
        <v>0</v>
      </c>
      <c r="G18" s="29"/>
      <c r="H18" s="30"/>
    </row>
    <row r="19" spans="1:8" s="2" customFormat="1" ht="16.899999999999999" customHeight="1">
      <c r="A19" s="29"/>
      <c r="B19" s="30"/>
      <c r="C19" s="211" t="s">
        <v>1</v>
      </c>
      <c r="D19" s="211" t="s">
        <v>1656</v>
      </c>
      <c r="E19" s="17" t="s">
        <v>1</v>
      </c>
      <c r="F19" s="166">
        <v>20.239999999999998</v>
      </c>
      <c r="G19" s="29"/>
      <c r="H19" s="30"/>
    </row>
    <row r="20" spans="1:8" s="2" customFormat="1" ht="16.899999999999999" customHeight="1">
      <c r="A20" s="29"/>
      <c r="B20" s="30"/>
      <c r="C20" s="211" t="s">
        <v>1</v>
      </c>
      <c r="D20" s="211" t="s">
        <v>1657</v>
      </c>
      <c r="E20" s="17" t="s">
        <v>1</v>
      </c>
      <c r="F20" s="166">
        <v>9.1199999999999992</v>
      </c>
      <c r="G20" s="29"/>
      <c r="H20" s="30"/>
    </row>
    <row r="21" spans="1:8" s="2" customFormat="1" ht="16.899999999999999" customHeight="1">
      <c r="A21" s="29"/>
      <c r="B21" s="30"/>
      <c r="C21" s="211" t="s">
        <v>1</v>
      </c>
      <c r="D21" s="211" t="s">
        <v>1658</v>
      </c>
      <c r="E21" s="17" t="s">
        <v>1</v>
      </c>
      <c r="F21" s="166">
        <v>8.4</v>
      </c>
      <c r="G21" s="29"/>
      <c r="H21" s="30"/>
    </row>
    <row r="22" spans="1:8" s="2" customFormat="1" ht="16.899999999999999" customHeight="1">
      <c r="A22" s="29"/>
      <c r="B22" s="30"/>
      <c r="C22" s="211" t="s">
        <v>1</v>
      </c>
      <c r="D22" s="211" t="s">
        <v>1659</v>
      </c>
      <c r="E22" s="17" t="s">
        <v>1</v>
      </c>
      <c r="F22" s="166">
        <v>12.7</v>
      </c>
      <c r="G22" s="29"/>
      <c r="H22" s="30"/>
    </row>
    <row r="23" spans="1:8" s="2" customFormat="1" ht="16.899999999999999" customHeight="1">
      <c r="A23" s="29"/>
      <c r="B23" s="30"/>
      <c r="C23" s="211" t="s">
        <v>1</v>
      </c>
      <c r="D23" s="211" t="s">
        <v>1660</v>
      </c>
      <c r="E23" s="17" t="s">
        <v>1</v>
      </c>
      <c r="F23" s="166">
        <v>12.7</v>
      </c>
      <c r="G23" s="29"/>
      <c r="H23" s="30"/>
    </row>
    <row r="24" spans="1:8" s="2" customFormat="1" ht="16.899999999999999" customHeight="1">
      <c r="A24" s="29"/>
      <c r="B24" s="30"/>
      <c r="C24" s="211" t="s">
        <v>1</v>
      </c>
      <c r="D24" s="211" t="s">
        <v>1661</v>
      </c>
      <c r="E24" s="17" t="s">
        <v>1</v>
      </c>
      <c r="F24" s="166">
        <v>0</v>
      </c>
      <c r="G24" s="29"/>
      <c r="H24" s="30"/>
    </row>
    <row r="25" spans="1:8" s="2" customFormat="1" ht="16.899999999999999" customHeight="1">
      <c r="A25" s="29"/>
      <c r="B25" s="30"/>
      <c r="C25" s="211" t="s">
        <v>1</v>
      </c>
      <c r="D25" s="211" t="s">
        <v>1662</v>
      </c>
      <c r="E25" s="17" t="s">
        <v>1</v>
      </c>
      <c r="F25" s="166">
        <v>4.008</v>
      </c>
      <c r="G25" s="29"/>
      <c r="H25" s="30"/>
    </row>
    <row r="26" spans="1:8" s="2" customFormat="1" ht="16.899999999999999" customHeight="1">
      <c r="A26" s="29"/>
      <c r="B26" s="30"/>
      <c r="C26" s="211" t="s">
        <v>1</v>
      </c>
      <c r="D26" s="211" t="s">
        <v>190</v>
      </c>
      <c r="E26" s="17" t="s">
        <v>1</v>
      </c>
      <c r="F26" s="166">
        <v>67.168000000000006</v>
      </c>
      <c r="G26" s="29"/>
      <c r="H26" s="30"/>
    </row>
    <row r="27" spans="1:8" s="2" customFormat="1" ht="16.899999999999999" customHeight="1">
      <c r="A27" s="29"/>
      <c r="B27" s="30"/>
      <c r="C27" s="212" t="s">
        <v>1654</v>
      </c>
      <c r="D27" s="29"/>
      <c r="E27" s="29"/>
      <c r="F27" s="29"/>
      <c r="G27" s="29"/>
      <c r="H27" s="30"/>
    </row>
    <row r="28" spans="1:8" s="2" customFormat="1" ht="16.899999999999999" customHeight="1">
      <c r="A28" s="29"/>
      <c r="B28" s="30"/>
      <c r="C28" s="211" t="s">
        <v>261</v>
      </c>
      <c r="D28" s="211" t="s">
        <v>262</v>
      </c>
      <c r="E28" s="17" t="s">
        <v>202</v>
      </c>
      <c r="F28" s="166">
        <v>1391.5540000000001</v>
      </c>
      <c r="G28" s="29"/>
      <c r="H28" s="30"/>
    </row>
    <row r="29" spans="1:8" s="2" customFormat="1" ht="16.899999999999999" customHeight="1">
      <c r="A29" s="29"/>
      <c r="B29" s="30"/>
      <c r="C29" s="211" t="s">
        <v>692</v>
      </c>
      <c r="D29" s="211" t="s">
        <v>693</v>
      </c>
      <c r="E29" s="17" t="s">
        <v>202</v>
      </c>
      <c r="F29" s="166">
        <v>67.168000000000006</v>
      </c>
      <c r="G29" s="29"/>
      <c r="H29" s="30"/>
    </row>
    <row r="30" spans="1:8" s="2" customFormat="1" ht="22.5">
      <c r="A30" s="29"/>
      <c r="B30" s="30"/>
      <c r="C30" s="211" t="s">
        <v>422</v>
      </c>
      <c r="D30" s="211" t="s">
        <v>423</v>
      </c>
      <c r="E30" s="17" t="s">
        <v>202</v>
      </c>
      <c r="F30" s="166">
        <v>921.97400000000005</v>
      </c>
      <c r="G30" s="29"/>
      <c r="H30" s="30"/>
    </row>
    <row r="31" spans="1:8" s="2" customFormat="1" ht="16.899999999999999" customHeight="1">
      <c r="A31" s="29"/>
      <c r="B31" s="30"/>
      <c r="C31" s="207" t="s">
        <v>111</v>
      </c>
      <c r="D31" s="208" t="s">
        <v>112</v>
      </c>
      <c r="E31" s="209" t="s">
        <v>1</v>
      </c>
      <c r="F31" s="210">
        <v>153</v>
      </c>
      <c r="G31" s="29"/>
      <c r="H31" s="30"/>
    </row>
    <row r="32" spans="1:8" s="2" customFormat="1" ht="16.899999999999999" customHeight="1">
      <c r="A32" s="29"/>
      <c r="B32" s="30"/>
      <c r="C32" s="211" t="s">
        <v>1</v>
      </c>
      <c r="D32" s="211" t="s">
        <v>1663</v>
      </c>
      <c r="E32" s="17" t="s">
        <v>1</v>
      </c>
      <c r="F32" s="166">
        <v>0</v>
      </c>
      <c r="G32" s="29"/>
      <c r="H32" s="30"/>
    </row>
    <row r="33" spans="1:8" s="2" customFormat="1" ht="16.899999999999999" customHeight="1">
      <c r="A33" s="29"/>
      <c r="B33" s="30"/>
      <c r="C33" s="211" t="s">
        <v>1</v>
      </c>
      <c r="D33" s="211" t="s">
        <v>1664</v>
      </c>
      <c r="E33" s="17" t="s">
        <v>1</v>
      </c>
      <c r="F33" s="166">
        <v>153</v>
      </c>
      <c r="G33" s="29"/>
      <c r="H33" s="30"/>
    </row>
    <row r="34" spans="1:8" s="2" customFormat="1" ht="16.899999999999999" customHeight="1">
      <c r="A34" s="29"/>
      <c r="B34" s="30"/>
      <c r="C34" s="212" t="s">
        <v>1654</v>
      </c>
      <c r="D34" s="29"/>
      <c r="E34" s="29"/>
      <c r="F34" s="29"/>
      <c r="G34" s="29"/>
      <c r="H34" s="30"/>
    </row>
    <row r="35" spans="1:8" s="2" customFormat="1" ht="16.899999999999999" customHeight="1">
      <c r="A35" s="29"/>
      <c r="B35" s="30"/>
      <c r="C35" s="211" t="s">
        <v>280</v>
      </c>
      <c r="D35" s="211" t="s">
        <v>281</v>
      </c>
      <c r="E35" s="17" t="s">
        <v>202</v>
      </c>
      <c r="F35" s="166">
        <v>442.5</v>
      </c>
      <c r="G35" s="29"/>
      <c r="H35" s="30"/>
    </row>
    <row r="36" spans="1:8" s="2" customFormat="1" ht="16.899999999999999" customHeight="1">
      <c r="A36" s="29"/>
      <c r="B36" s="30"/>
      <c r="C36" s="211" t="s">
        <v>291</v>
      </c>
      <c r="D36" s="211" t="s">
        <v>292</v>
      </c>
      <c r="E36" s="17" t="s">
        <v>202</v>
      </c>
      <c r="F36" s="166">
        <v>153</v>
      </c>
      <c r="G36" s="29"/>
      <c r="H36" s="30"/>
    </row>
    <row r="37" spans="1:8" s="2" customFormat="1" ht="16.899999999999999" customHeight="1">
      <c r="A37" s="29"/>
      <c r="B37" s="30"/>
      <c r="C37" s="211" t="s">
        <v>677</v>
      </c>
      <c r="D37" s="211" t="s">
        <v>678</v>
      </c>
      <c r="E37" s="17" t="s">
        <v>202</v>
      </c>
      <c r="F37" s="166">
        <v>442.5</v>
      </c>
      <c r="G37" s="29"/>
      <c r="H37" s="30"/>
    </row>
    <row r="38" spans="1:8" s="2" customFormat="1" ht="16.899999999999999" customHeight="1">
      <c r="A38" s="29"/>
      <c r="B38" s="30"/>
      <c r="C38" s="211" t="s">
        <v>313</v>
      </c>
      <c r="D38" s="211" t="s">
        <v>314</v>
      </c>
      <c r="E38" s="17" t="s">
        <v>202</v>
      </c>
      <c r="F38" s="166">
        <v>455.1</v>
      </c>
      <c r="G38" s="29"/>
      <c r="H38" s="30"/>
    </row>
    <row r="39" spans="1:8" s="2" customFormat="1" ht="16.899999999999999" customHeight="1">
      <c r="A39" s="29"/>
      <c r="B39" s="30"/>
      <c r="C39" s="211" t="s">
        <v>361</v>
      </c>
      <c r="D39" s="211" t="s">
        <v>362</v>
      </c>
      <c r="E39" s="17" t="s">
        <v>202</v>
      </c>
      <c r="F39" s="166">
        <v>455.1</v>
      </c>
      <c r="G39" s="29"/>
      <c r="H39" s="30"/>
    </row>
    <row r="40" spans="1:8" s="2" customFormat="1" ht="16.899999999999999" customHeight="1">
      <c r="A40" s="29"/>
      <c r="B40" s="30"/>
      <c r="C40" s="207" t="s">
        <v>114</v>
      </c>
      <c r="D40" s="208" t="s">
        <v>115</v>
      </c>
      <c r="E40" s="209" t="s">
        <v>1</v>
      </c>
      <c r="F40" s="210">
        <v>302.10000000000002</v>
      </c>
      <c r="G40" s="29"/>
      <c r="H40" s="30"/>
    </row>
    <row r="41" spans="1:8" s="2" customFormat="1" ht="16.899999999999999" customHeight="1">
      <c r="A41" s="29"/>
      <c r="B41" s="30"/>
      <c r="C41" s="211" t="s">
        <v>1</v>
      </c>
      <c r="D41" s="211" t="s">
        <v>1665</v>
      </c>
      <c r="E41" s="17" t="s">
        <v>1</v>
      </c>
      <c r="F41" s="166">
        <v>158.5</v>
      </c>
      <c r="G41" s="29"/>
      <c r="H41" s="30"/>
    </row>
    <row r="42" spans="1:8" s="2" customFormat="1" ht="16.899999999999999" customHeight="1">
      <c r="A42" s="29"/>
      <c r="B42" s="30"/>
      <c r="C42" s="211" t="s">
        <v>1</v>
      </c>
      <c r="D42" s="211" t="s">
        <v>1666</v>
      </c>
      <c r="E42" s="17" t="s">
        <v>1</v>
      </c>
      <c r="F42" s="166">
        <v>143.6</v>
      </c>
      <c r="G42" s="29"/>
      <c r="H42" s="30"/>
    </row>
    <row r="43" spans="1:8" s="2" customFormat="1" ht="16.899999999999999" customHeight="1">
      <c r="A43" s="29"/>
      <c r="B43" s="30"/>
      <c r="C43" s="211" t="s">
        <v>1</v>
      </c>
      <c r="D43" s="211" t="s">
        <v>190</v>
      </c>
      <c r="E43" s="17" t="s">
        <v>1</v>
      </c>
      <c r="F43" s="166">
        <v>302.10000000000002</v>
      </c>
      <c r="G43" s="29"/>
      <c r="H43" s="30"/>
    </row>
    <row r="44" spans="1:8" s="2" customFormat="1" ht="16.899999999999999" customHeight="1">
      <c r="A44" s="29"/>
      <c r="B44" s="30"/>
      <c r="C44" s="212" t="s">
        <v>1654</v>
      </c>
      <c r="D44" s="29"/>
      <c r="E44" s="29"/>
      <c r="F44" s="29"/>
      <c r="G44" s="29"/>
      <c r="H44" s="30"/>
    </row>
    <row r="45" spans="1:8" s="2" customFormat="1" ht="16.899999999999999" customHeight="1">
      <c r="A45" s="29"/>
      <c r="B45" s="30"/>
      <c r="C45" s="211" t="s">
        <v>280</v>
      </c>
      <c r="D45" s="211" t="s">
        <v>281</v>
      </c>
      <c r="E45" s="17" t="s">
        <v>202</v>
      </c>
      <c r="F45" s="166">
        <v>442.5</v>
      </c>
      <c r="G45" s="29"/>
      <c r="H45" s="30"/>
    </row>
    <row r="46" spans="1:8" s="2" customFormat="1" ht="16.899999999999999" customHeight="1">
      <c r="A46" s="29"/>
      <c r="B46" s="30"/>
      <c r="C46" s="211" t="s">
        <v>295</v>
      </c>
      <c r="D46" s="211" t="s">
        <v>296</v>
      </c>
      <c r="E46" s="17" t="s">
        <v>202</v>
      </c>
      <c r="F46" s="166">
        <v>289.5</v>
      </c>
      <c r="G46" s="29"/>
      <c r="H46" s="30"/>
    </row>
    <row r="47" spans="1:8" s="2" customFormat="1" ht="16.899999999999999" customHeight="1">
      <c r="A47" s="29"/>
      <c r="B47" s="30"/>
      <c r="C47" s="211" t="s">
        <v>677</v>
      </c>
      <c r="D47" s="211" t="s">
        <v>678</v>
      </c>
      <c r="E47" s="17" t="s">
        <v>202</v>
      </c>
      <c r="F47" s="166">
        <v>442.5</v>
      </c>
      <c r="G47" s="29"/>
      <c r="H47" s="30"/>
    </row>
    <row r="48" spans="1:8" s="2" customFormat="1" ht="16.899999999999999" customHeight="1">
      <c r="A48" s="29"/>
      <c r="B48" s="30"/>
      <c r="C48" s="211" t="s">
        <v>313</v>
      </c>
      <c r="D48" s="211" t="s">
        <v>314</v>
      </c>
      <c r="E48" s="17" t="s">
        <v>202</v>
      </c>
      <c r="F48" s="166">
        <v>455.1</v>
      </c>
      <c r="G48" s="29"/>
      <c r="H48" s="30"/>
    </row>
    <row r="49" spans="1:8" s="2" customFormat="1" ht="16.899999999999999" customHeight="1">
      <c r="A49" s="29"/>
      <c r="B49" s="30"/>
      <c r="C49" s="211" t="s">
        <v>361</v>
      </c>
      <c r="D49" s="211" t="s">
        <v>362</v>
      </c>
      <c r="E49" s="17" t="s">
        <v>202</v>
      </c>
      <c r="F49" s="166">
        <v>455.1</v>
      </c>
      <c r="G49" s="29"/>
      <c r="H49" s="30"/>
    </row>
    <row r="50" spans="1:8" s="2" customFormat="1" ht="16.899999999999999" customHeight="1">
      <c r="A50" s="29"/>
      <c r="B50" s="30"/>
      <c r="C50" s="207" t="s">
        <v>117</v>
      </c>
      <c r="D50" s="208" t="s">
        <v>118</v>
      </c>
      <c r="E50" s="209" t="s">
        <v>1</v>
      </c>
      <c r="F50" s="210">
        <v>469.58</v>
      </c>
      <c r="G50" s="29"/>
      <c r="H50" s="30"/>
    </row>
    <row r="51" spans="1:8" s="2" customFormat="1" ht="16.899999999999999" customHeight="1">
      <c r="A51" s="29"/>
      <c r="B51" s="30"/>
      <c r="C51" s="211" t="s">
        <v>1</v>
      </c>
      <c r="D51" s="211" t="s">
        <v>430</v>
      </c>
      <c r="E51" s="17" t="s">
        <v>1</v>
      </c>
      <c r="F51" s="166">
        <v>0</v>
      </c>
      <c r="G51" s="29"/>
      <c r="H51" s="30"/>
    </row>
    <row r="52" spans="1:8" s="2" customFormat="1" ht="16.899999999999999" customHeight="1">
      <c r="A52" s="29"/>
      <c r="B52" s="30"/>
      <c r="C52" s="211" t="s">
        <v>1</v>
      </c>
      <c r="D52" s="211" t="s">
        <v>1667</v>
      </c>
      <c r="E52" s="17" t="s">
        <v>1</v>
      </c>
      <c r="F52" s="166">
        <v>20.36</v>
      </c>
      <c r="G52" s="29"/>
      <c r="H52" s="30"/>
    </row>
    <row r="53" spans="1:8" s="2" customFormat="1" ht="16.899999999999999" customHeight="1">
      <c r="A53" s="29"/>
      <c r="B53" s="30"/>
      <c r="C53" s="211" t="s">
        <v>1</v>
      </c>
      <c r="D53" s="211" t="s">
        <v>1668</v>
      </c>
      <c r="E53" s="17" t="s">
        <v>1</v>
      </c>
      <c r="F53" s="166">
        <v>50.4</v>
      </c>
      <c r="G53" s="29"/>
      <c r="H53" s="30"/>
    </row>
    <row r="54" spans="1:8" s="2" customFormat="1" ht="16.899999999999999" customHeight="1">
      <c r="A54" s="29"/>
      <c r="B54" s="30"/>
      <c r="C54" s="211" t="s">
        <v>1</v>
      </c>
      <c r="D54" s="211" t="s">
        <v>1669</v>
      </c>
      <c r="E54" s="17" t="s">
        <v>1</v>
      </c>
      <c r="F54" s="166">
        <v>9.1199999999999992</v>
      </c>
      <c r="G54" s="29"/>
      <c r="H54" s="30"/>
    </row>
    <row r="55" spans="1:8" s="2" customFormat="1" ht="16.899999999999999" customHeight="1">
      <c r="A55" s="29"/>
      <c r="B55" s="30"/>
      <c r="C55" s="211" t="s">
        <v>1</v>
      </c>
      <c r="D55" s="211" t="s">
        <v>1670</v>
      </c>
      <c r="E55" s="17" t="s">
        <v>1</v>
      </c>
      <c r="F55" s="166">
        <v>8.1199999999999992</v>
      </c>
      <c r="G55" s="29"/>
      <c r="H55" s="30"/>
    </row>
    <row r="56" spans="1:8" s="2" customFormat="1" ht="16.899999999999999" customHeight="1">
      <c r="A56" s="29"/>
      <c r="B56" s="30"/>
      <c r="C56" s="211" t="s">
        <v>1</v>
      </c>
      <c r="D56" s="211" t="s">
        <v>1671</v>
      </c>
      <c r="E56" s="17" t="s">
        <v>1</v>
      </c>
      <c r="F56" s="166">
        <v>32.44</v>
      </c>
      <c r="G56" s="29"/>
      <c r="H56" s="30"/>
    </row>
    <row r="57" spans="1:8" s="2" customFormat="1" ht="16.899999999999999" customHeight="1">
      <c r="A57" s="29"/>
      <c r="B57" s="30"/>
      <c r="C57" s="211" t="s">
        <v>1</v>
      </c>
      <c r="D57" s="211" t="s">
        <v>1672</v>
      </c>
      <c r="E57" s="17" t="s">
        <v>1</v>
      </c>
      <c r="F57" s="166">
        <v>16.2</v>
      </c>
      <c r="G57" s="29"/>
      <c r="H57" s="30"/>
    </row>
    <row r="58" spans="1:8" s="2" customFormat="1" ht="16.899999999999999" customHeight="1">
      <c r="A58" s="29"/>
      <c r="B58" s="30"/>
      <c r="C58" s="211" t="s">
        <v>1</v>
      </c>
      <c r="D58" s="211" t="s">
        <v>1673</v>
      </c>
      <c r="E58" s="17" t="s">
        <v>1</v>
      </c>
      <c r="F58" s="166">
        <v>40.700000000000003</v>
      </c>
      <c r="G58" s="29"/>
      <c r="H58" s="30"/>
    </row>
    <row r="59" spans="1:8" s="2" customFormat="1" ht="16.899999999999999" customHeight="1">
      <c r="A59" s="29"/>
      <c r="B59" s="30"/>
      <c r="C59" s="211" t="s">
        <v>1</v>
      </c>
      <c r="D59" s="211" t="s">
        <v>1674</v>
      </c>
      <c r="E59" s="17" t="s">
        <v>1</v>
      </c>
      <c r="F59" s="166">
        <v>31.6</v>
      </c>
      <c r="G59" s="29"/>
      <c r="H59" s="30"/>
    </row>
    <row r="60" spans="1:8" s="2" customFormat="1" ht="16.899999999999999" customHeight="1">
      <c r="A60" s="29"/>
      <c r="B60" s="30"/>
      <c r="C60" s="211" t="s">
        <v>1</v>
      </c>
      <c r="D60" s="211" t="s">
        <v>1675</v>
      </c>
      <c r="E60" s="17" t="s">
        <v>1</v>
      </c>
      <c r="F60" s="166">
        <v>28.8</v>
      </c>
      <c r="G60" s="29"/>
      <c r="H60" s="30"/>
    </row>
    <row r="61" spans="1:8" s="2" customFormat="1" ht="16.899999999999999" customHeight="1">
      <c r="A61" s="29"/>
      <c r="B61" s="30"/>
      <c r="C61" s="211" t="s">
        <v>1</v>
      </c>
      <c r="D61" s="211" t="s">
        <v>1676</v>
      </c>
      <c r="E61" s="17" t="s">
        <v>1</v>
      </c>
      <c r="F61" s="166">
        <v>29.48</v>
      </c>
      <c r="G61" s="29"/>
      <c r="H61" s="30"/>
    </row>
    <row r="62" spans="1:8" s="2" customFormat="1" ht="16.899999999999999" customHeight="1">
      <c r="A62" s="29"/>
      <c r="B62" s="30"/>
      <c r="C62" s="211" t="s">
        <v>1</v>
      </c>
      <c r="D62" s="211" t="s">
        <v>1677</v>
      </c>
      <c r="E62" s="17" t="s">
        <v>1</v>
      </c>
      <c r="F62" s="166">
        <v>29.2</v>
      </c>
      <c r="G62" s="29"/>
      <c r="H62" s="30"/>
    </row>
    <row r="63" spans="1:8" s="2" customFormat="1" ht="16.899999999999999" customHeight="1">
      <c r="A63" s="29"/>
      <c r="B63" s="30"/>
      <c r="C63" s="211" t="s">
        <v>1</v>
      </c>
      <c r="D63" s="211" t="s">
        <v>1678</v>
      </c>
      <c r="E63" s="17" t="s">
        <v>1</v>
      </c>
      <c r="F63" s="166">
        <v>22.08</v>
      </c>
      <c r="G63" s="29"/>
      <c r="H63" s="30"/>
    </row>
    <row r="64" spans="1:8" s="2" customFormat="1" ht="16.899999999999999" customHeight="1">
      <c r="A64" s="29"/>
      <c r="B64" s="30"/>
      <c r="C64" s="211" t="s">
        <v>1</v>
      </c>
      <c r="D64" s="211" t="s">
        <v>1679</v>
      </c>
      <c r="E64" s="17" t="s">
        <v>1</v>
      </c>
      <c r="F64" s="166">
        <v>35.32</v>
      </c>
      <c r="G64" s="29"/>
      <c r="H64" s="30"/>
    </row>
    <row r="65" spans="1:8" s="2" customFormat="1" ht="16.899999999999999" customHeight="1">
      <c r="A65" s="29"/>
      <c r="B65" s="30"/>
      <c r="C65" s="211" t="s">
        <v>1</v>
      </c>
      <c r="D65" s="211" t="s">
        <v>1680</v>
      </c>
      <c r="E65" s="17" t="s">
        <v>1</v>
      </c>
      <c r="F65" s="166">
        <v>45.76</v>
      </c>
      <c r="G65" s="29"/>
      <c r="H65" s="30"/>
    </row>
    <row r="66" spans="1:8" s="2" customFormat="1" ht="16.899999999999999" customHeight="1">
      <c r="A66" s="29"/>
      <c r="B66" s="30"/>
      <c r="C66" s="211" t="s">
        <v>1</v>
      </c>
      <c r="D66" s="211" t="s">
        <v>1681</v>
      </c>
      <c r="E66" s="17" t="s">
        <v>1</v>
      </c>
      <c r="F66" s="166">
        <v>35.24</v>
      </c>
      <c r="G66" s="29"/>
      <c r="H66" s="30"/>
    </row>
    <row r="67" spans="1:8" s="2" customFormat="1" ht="16.899999999999999" customHeight="1">
      <c r="A67" s="29"/>
      <c r="B67" s="30"/>
      <c r="C67" s="211" t="s">
        <v>1</v>
      </c>
      <c r="D67" s="211" t="s">
        <v>1682</v>
      </c>
      <c r="E67" s="17" t="s">
        <v>1</v>
      </c>
      <c r="F67" s="166">
        <v>34.76</v>
      </c>
      <c r="G67" s="29"/>
      <c r="H67" s="30"/>
    </row>
    <row r="68" spans="1:8" s="2" customFormat="1" ht="16.899999999999999" customHeight="1">
      <c r="A68" s="29"/>
      <c r="B68" s="30"/>
      <c r="C68" s="211" t="s">
        <v>1</v>
      </c>
      <c r="D68" s="211" t="s">
        <v>190</v>
      </c>
      <c r="E68" s="17" t="s">
        <v>1</v>
      </c>
      <c r="F68" s="166">
        <v>469.58</v>
      </c>
      <c r="G68" s="29"/>
      <c r="H68" s="30"/>
    </row>
    <row r="69" spans="1:8" s="2" customFormat="1" ht="16.899999999999999" customHeight="1">
      <c r="A69" s="29"/>
      <c r="B69" s="30"/>
      <c r="C69" s="212" t="s">
        <v>1654</v>
      </c>
      <c r="D69" s="29"/>
      <c r="E69" s="29"/>
      <c r="F69" s="29"/>
      <c r="G69" s="29"/>
      <c r="H69" s="30"/>
    </row>
    <row r="70" spans="1:8" s="2" customFormat="1" ht="22.5">
      <c r="A70" s="29"/>
      <c r="B70" s="30"/>
      <c r="C70" s="211" t="s">
        <v>422</v>
      </c>
      <c r="D70" s="211" t="s">
        <v>423</v>
      </c>
      <c r="E70" s="17" t="s">
        <v>202</v>
      </c>
      <c r="F70" s="166">
        <v>921.97400000000005</v>
      </c>
      <c r="G70" s="29"/>
      <c r="H70" s="30"/>
    </row>
    <row r="71" spans="1:8" s="2" customFormat="1" ht="22.5">
      <c r="A71" s="29"/>
      <c r="B71" s="30"/>
      <c r="C71" s="211" t="s">
        <v>427</v>
      </c>
      <c r="D71" s="211" t="s">
        <v>428</v>
      </c>
      <c r="E71" s="17" t="s">
        <v>202</v>
      </c>
      <c r="F71" s="166">
        <v>469.58</v>
      </c>
      <c r="G71" s="29"/>
      <c r="H71" s="30"/>
    </row>
    <row r="72" spans="1:8" s="2" customFormat="1" ht="16.899999999999999" customHeight="1">
      <c r="A72" s="29"/>
      <c r="B72" s="30"/>
      <c r="C72" s="207" t="s">
        <v>129</v>
      </c>
      <c r="D72" s="208" t="s">
        <v>130</v>
      </c>
      <c r="E72" s="209" t="s">
        <v>1</v>
      </c>
      <c r="F72" s="210">
        <v>36.365000000000002</v>
      </c>
      <c r="G72" s="29"/>
      <c r="H72" s="30"/>
    </row>
    <row r="73" spans="1:8" s="2" customFormat="1" ht="16.899999999999999" customHeight="1">
      <c r="A73" s="29"/>
      <c r="B73" s="30"/>
      <c r="C73" s="211" t="s">
        <v>1</v>
      </c>
      <c r="D73" s="211" t="s">
        <v>1683</v>
      </c>
      <c r="E73" s="17" t="s">
        <v>1</v>
      </c>
      <c r="F73" s="166">
        <v>38.255000000000003</v>
      </c>
      <c r="G73" s="29"/>
      <c r="H73" s="30"/>
    </row>
    <row r="74" spans="1:8" s="2" customFormat="1" ht="16.899999999999999" customHeight="1">
      <c r="A74" s="29"/>
      <c r="B74" s="30"/>
      <c r="C74" s="211" t="s">
        <v>1</v>
      </c>
      <c r="D74" s="211" t="s">
        <v>1684</v>
      </c>
      <c r="E74" s="17" t="s">
        <v>1</v>
      </c>
      <c r="F74" s="166">
        <v>-1.89</v>
      </c>
      <c r="G74" s="29"/>
      <c r="H74" s="30"/>
    </row>
    <row r="75" spans="1:8" s="2" customFormat="1" ht="16.899999999999999" customHeight="1">
      <c r="A75" s="29"/>
      <c r="B75" s="30"/>
      <c r="C75" s="211" t="s">
        <v>1</v>
      </c>
      <c r="D75" s="211" t="s">
        <v>190</v>
      </c>
      <c r="E75" s="17" t="s">
        <v>1</v>
      </c>
      <c r="F75" s="166">
        <v>36.365000000000002</v>
      </c>
      <c r="G75" s="29"/>
      <c r="H75" s="30"/>
    </row>
    <row r="76" spans="1:8" s="2" customFormat="1" ht="16.899999999999999" customHeight="1">
      <c r="A76" s="29"/>
      <c r="B76" s="30"/>
      <c r="C76" s="212" t="s">
        <v>1654</v>
      </c>
      <c r="D76" s="29"/>
      <c r="E76" s="29"/>
      <c r="F76" s="29"/>
      <c r="G76" s="29"/>
      <c r="H76" s="30"/>
    </row>
    <row r="77" spans="1:8" s="2" customFormat="1" ht="22.5">
      <c r="A77" s="29"/>
      <c r="B77" s="30"/>
      <c r="C77" s="211" t="s">
        <v>237</v>
      </c>
      <c r="D77" s="211" t="s">
        <v>238</v>
      </c>
      <c r="E77" s="17" t="s">
        <v>202</v>
      </c>
      <c r="F77" s="166">
        <v>36.365000000000002</v>
      </c>
      <c r="G77" s="29"/>
      <c r="H77" s="30"/>
    </row>
    <row r="78" spans="1:8" s="2" customFormat="1" ht="16.899999999999999" customHeight="1">
      <c r="A78" s="29"/>
      <c r="B78" s="30"/>
      <c r="C78" s="207" t="s">
        <v>136</v>
      </c>
      <c r="D78" s="208" t="s">
        <v>137</v>
      </c>
      <c r="E78" s="209" t="s">
        <v>1</v>
      </c>
      <c r="F78" s="210">
        <v>15.582000000000001</v>
      </c>
      <c r="G78" s="29"/>
      <c r="H78" s="30"/>
    </row>
    <row r="79" spans="1:8" s="2" customFormat="1" ht="16.899999999999999" customHeight="1">
      <c r="A79" s="29"/>
      <c r="B79" s="30"/>
      <c r="C79" s="211" t="s">
        <v>1</v>
      </c>
      <c r="D79" s="211" t="s">
        <v>1685</v>
      </c>
      <c r="E79" s="17" t="s">
        <v>1</v>
      </c>
      <c r="F79" s="166">
        <v>15.582000000000001</v>
      </c>
      <c r="G79" s="29"/>
      <c r="H79" s="30"/>
    </row>
    <row r="80" spans="1:8" s="2" customFormat="1" ht="16.899999999999999" customHeight="1">
      <c r="A80" s="29"/>
      <c r="B80" s="30"/>
      <c r="C80" s="212" t="s">
        <v>1654</v>
      </c>
      <c r="D80" s="29"/>
      <c r="E80" s="29"/>
      <c r="F80" s="29"/>
      <c r="G80" s="29"/>
      <c r="H80" s="30"/>
    </row>
    <row r="81" spans="1:8" s="2" customFormat="1" ht="22.5">
      <c r="A81" s="29"/>
      <c r="B81" s="30"/>
      <c r="C81" s="211" t="s">
        <v>241</v>
      </c>
      <c r="D81" s="211" t="s">
        <v>242</v>
      </c>
      <c r="E81" s="17" t="s">
        <v>202</v>
      </c>
      <c r="F81" s="166">
        <v>15.582000000000001</v>
      </c>
      <c r="G81" s="29"/>
      <c r="H81" s="30"/>
    </row>
    <row r="82" spans="1:8" s="2" customFormat="1" ht="16.899999999999999" customHeight="1">
      <c r="A82" s="29"/>
      <c r="B82" s="30"/>
      <c r="C82" s="207" t="s">
        <v>102</v>
      </c>
      <c r="D82" s="208" t="s">
        <v>103</v>
      </c>
      <c r="E82" s="209" t="s">
        <v>1</v>
      </c>
      <c r="F82" s="210">
        <v>504.649</v>
      </c>
      <c r="G82" s="29"/>
      <c r="H82" s="30"/>
    </row>
    <row r="83" spans="1:8" s="2" customFormat="1" ht="16.899999999999999" customHeight="1">
      <c r="A83" s="29"/>
      <c r="B83" s="30"/>
      <c r="C83" s="211" t="s">
        <v>1</v>
      </c>
      <c r="D83" s="211" t="s">
        <v>1686</v>
      </c>
      <c r="E83" s="17" t="s">
        <v>1</v>
      </c>
      <c r="F83" s="166">
        <v>0</v>
      </c>
      <c r="G83" s="29"/>
      <c r="H83" s="30"/>
    </row>
    <row r="84" spans="1:8" s="2" customFormat="1" ht="16.899999999999999" customHeight="1">
      <c r="A84" s="29"/>
      <c r="B84" s="30"/>
      <c r="C84" s="211" t="s">
        <v>1</v>
      </c>
      <c r="D84" s="211" t="s">
        <v>1687</v>
      </c>
      <c r="E84" s="17" t="s">
        <v>1</v>
      </c>
      <c r="F84" s="166">
        <v>91.697000000000003</v>
      </c>
      <c r="G84" s="29"/>
      <c r="H84" s="30"/>
    </row>
    <row r="85" spans="1:8" s="2" customFormat="1" ht="16.899999999999999" customHeight="1">
      <c r="A85" s="29"/>
      <c r="B85" s="30"/>
      <c r="C85" s="211" t="s">
        <v>1</v>
      </c>
      <c r="D85" s="211" t="s">
        <v>1688</v>
      </c>
      <c r="E85" s="17" t="s">
        <v>1</v>
      </c>
      <c r="F85" s="166">
        <v>-8.6999999999999993</v>
      </c>
      <c r="G85" s="29"/>
      <c r="H85" s="30"/>
    </row>
    <row r="86" spans="1:8" s="2" customFormat="1" ht="16.899999999999999" customHeight="1">
      <c r="A86" s="29"/>
      <c r="B86" s="30"/>
      <c r="C86" s="211" t="s">
        <v>1</v>
      </c>
      <c r="D86" s="211" t="s">
        <v>1689</v>
      </c>
      <c r="E86" s="17" t="s">
        <v>1</v>
      </c>
      <c r="F86" s="166">
        <v>26.13</v>
      </c>
      <c r="G86" s="29"/>
      <c r="H86" s="30"/>
    </row>
    <row r="87" spans="1:8" s="2" customFormat="1" ht="16.899999999999999" customHeight="1">
      <c r="A87" s="29"/>
      <c r="B87" s="30"/>
      <c r="C87" s="211" t="s">
        <v>1</v>
      </c>
      <c r="D87" s="211" t="s">
        <v>1690</v>
      </c>
      <c r="E87" s="17" t="s">
        <v>1</v>
      </c>
      <c r="F87" s="166">
        <v>62.45</v>
      </c>
      <c r="G87" s="29"/>
      <c r="H87" s="30"/>
    </row>
    <row r="88" spans="1:8" s="2" customFormat="1" ht="16.899999999999999" customHeight="1">
      <c r="A88" s="29"/>
      <c r="B88" s="30"/>
      <c r="C88" s="211" t="s">
        <v>1</v>
      </c>
      <c r="D88" s="211" t="s">
        <v>1691</v>
      </c>
      <c r="E88" s="17" t="s">
        <v>1</v>
      </c>
      <c r="F88" s="166">
        <v>26.646999999999998</v>
      </c>
      <c r="G88" s="29"/>
      <c r="H88" s="30"/>
    </row>
    <row r="89" spans="1:8" s="2" customFormat="1" ht="16.899999999999999" customHeight="1">
      <c r="A89" s="29"/>
      <c r="B89" s="30"/>
      <c r="C89" s="211" t="s">
        <v>1</v>
      </c>
      <c r="D89" s="211" t="s">
        <v>1692</v>
      </c>
      <c r="E89" s="17" t="s">
        <v>1</v>
      </c>
      <c r="F89" s="166">
        <v>40.71</v>
      </c>
      <c r="G89" s="29"/>
      <c r="H89" s="30"/>
    </row>
    <row r="90" spans="1:8" s="2" customFormat="1" ht="16.899999999999999" customHeight="1">
      <c r="A90" s="29"/>
      <c r="B90" s="30"/>
      <c r="C90" s="211" t="s">
        <v>1</v>
      </c>
      <c r="D90" s="211" t="s">
        <v>1693</v>
      </c>
      <c r="E90" s="17" t="s">
        <v>1</v>
      </c>
      <c r="F90" s="166">
        <v>42.805</v>
      </c>
      <c r="G90" s="29"/>
      <c r="H90" s="30"/>
    </row>
    <row r="91" spans="1:8" s="2" customFormat="1" ht="16.899999999999999" customHeight="1">
      <c r="A91" s="29"/>
      <c r="B91" s="30"/>
      <c r="C91" s="211" t="s">
        <v>1</v>
      </c>
      <c r="D91" s="211" t="s">
        <v>1694</v>
      </c>
      <c r="E91" s="17" t="s">
        <v>1</v>
      </c>
      <c r="F91" s="166">
        <v>3.98</v>
      </c>
      <c r="G91" s="29"/>
      <c r="H91" s="30"/>
    </row>
    <row r="92" spans="1:8" s="2" customFormat="1" ht="16.899999999999999" customHeight="1">
      <c r="A92" s="29"/>
      <c r="B92" s="30"/>
      <c r="C92" s="211" t="s">
        <v>1</v>
      </c>
      <c r="D92" s="211" t="s">
        <v>1695</v>
      </c>
      <c r="E92" s="17" t="s">
        <v>1</v>
      </c>
      <c r="F92" s="166">
        <v>78.778999999999996</v>
      </c>
      <c r="G92" s="29"/>
      <c r="H92" s="30"/>
    </row>
    <row r="93" spans="1:8" s="2" customFormat="1" ht="16.899999999999999" customHeight="1">
      <c r="A93" s="29"/>
      <c r="B93" s="30"/>
      <c r="C93" s="211" t="s">
        <v>1</v>
      </c>
      <c r="D93" s="211" t="s">
        <v>1696</v>
      </c>
      <c r="E93" s="17" t="s">
        <v>1</v>
      </c>
      <c r="F93" s="166">
        <v>42.890999999999998</v>
      </c>
      <c r="G93" s="29"/>
      <c r="H93" s="30"/>
    </row>
    <row r="94" spans="1:8" s="2" customFormat="1" ht="16.899999999999999" customHeight="1">
      <c r="A94" s="29"/>
      <c r="B94" s="30"/>
      <c r="C94" s="211" t="s">
        <v>1</v>
      </c>
      <c r="D94" s="211" t="s">
        <v>1697</v>
      </c>
      <c r="E94" s="17" t="s">
        <v>1</v>
      </c>
      <c r="F94" s="166">
        <v>97.26</v>
      </c>
      <c r="G94" s="29"/>
      <c r="H94" s="30"/>
    </row>
    <row r="95" spans="1:8" s="2" customFormat="1" ht="16.899999999999999" customHeight="1">
      <c r="A95" s="29"/>
      <c r="B95" s="30"/>
      <c r="C95" s="211" t="s">
        <v>1</v>
      </c>
      <c r="D95" s="211" t="s">
        <v>190</v>
      </c>
      <c r="E95" s="17" t="s">
        <v>1</v>
      </c>
      <c r="F95" s="166">
        <v>504.649</v>
      </c>
      <c r="G95" s="29"/>
      <c r="H95" s="30"/>
    </row>
    <row r="96" spans="1:8" s="2" customFormat="1" ht="16.899999999999999" customHeight="1">
      <c r="A96" s="29"/>
      <c r="B96" s="30"/>
      <c r="C96" s="212" t="s">
        <v>1654</v>
      </c>
      <c r="D96" s="29"/>
      <c r="E96" s="29"/>
      <c r="F96" s="29"/>
      <c r="G96" s="29"/>
      <c r="H96" s="30"/>
    </row>
    <row r="97" spans="1:8" s="2" customFormat="1" ht="16.899999999999999" customHeight="1">
      <c r="A97" s="29"/>
      <c r="B97" s="30"/>
      <c r="C97" s="211" t="s">
        <v>261</v>
      </c>
      <c r="D97" s="211" t="s">
        <v>262</v>
      </c>
      <c r="E97" s="17" t="s">
        <v>202</v>
      </c>
      <c r="F97" s="166">
        <v>1391.5540000000001</v>
      </c>
      <c r="G97" s="29"/>
      <c r="H97" s="30"/>
    </row>
    <row r="98" spans="1:8" s="2" customFormat="1" ht="16.899999999999999" customHeight="1">
      <c r="A98" s="29"/>
      <c r="B98" s="30"/>
      <c r="C98" s="211" t="s">
        <v>268</v>
      </c>
      <c r="D98" s="211" t="s">
        <v>269</v>
      </c>
      <c r="E98" s="17" t="s">
        <v>202</v>
      </c>
      <c r="F98" s="166">
        <v>1324.386</v>
      </c>
      <c r="G98" s="29"/>
      <c r="H98" s="30"/>
    </row>
    <row r="99" spans="1:8" s="2" customFormat="1" ht="16.899999999999999" customHeight="1">
      <c r="A99" s="29"/>
      <c r="B99" s="30"/>
      <c r="C99" s="211" t="s">
        <v>272</v>
      </c>
      <c r="D99" s="211" t="s">
        <v>273</v>
      </c>
      <c r="E99" s="17" t="s">
        <v>202</v>
      </c>
      <c r="F99" s="166">
        <v>1324.386</v>
      </c>
      <c r="G99" s="29"/>
      <c r="H99" s="30"/>
    </row>
    <row r="100" spans="1:8" s="2" customFormat="1" ht="22.5">
      <c r="A100" s="29"/>
      <c r="B100" s="30"/>
      <c r="C100" s="211" t="s">
        <v>754</v>
      </c>
      <c r="D100" s="211" t="s">
        <v>755</v>
      </c>
      <c r="E100" s="17" t="s">
        <v>202</v>
      </c>
      <c r="F100" s="166">
        <v>1485.7860000000001</v>
      </c>
      <c r="G100" s="29"/>
      <c r="H100" s="30"/>
    </row>
    <row r="101" spans="1:8" s="2" customFormat="1" ht="22.5">
      <c r="A101" s="29"/>
      <c r="B101" s="30"/>
      <c r="C101" s="211" t="s">
        <v>422</v>
      </c>
      <c r="D101" s="211" t="s">
        <v>423</v>
      </c>
      <c r="E101" s="17" t="s">
        <v>202</v>
      </c>
      <c r="F101" s="166">
        <v>921.97400000000005</v>
      </c>
      <c r="G101" s="29"/>
      <c r="H101" s="30"/>
    </row>
    <row r="102" spans="1:8" s="2" customFormat="1" ht="16.899999999999999" customHeight="1">
      <c r="A102" s="29"/>
      <c r="B102" s="30"/>
      <c r="C102" s="207" t="s">
        <v>105</v>
      </c>
      <c r="D102" s="208" t="s">
        <v>106</v>
      </c>
      <c r="E102" s="209" t="s">
        <v>1</v>
      </c>
      <c r="F102" s="210">
        <v>819.73699999999997</v>
      </c>
      <c r="G102" s="29"/>
      <c r="H102" s="30"/>
    </row>
    <row r="103" spans="1:8" s="2" customFormat="1" ht="16.899999999999999" customHeight="1">
      <c r="A103" s="29"/>
      <c r="B103" s="30"/>
      <c r="C103" s="211" t="s">
        <v>1</v>
      </c>
      <c r="D103" s="211" t="s">
        <v>1698</v>
      </c>
      <c r="E103" s="17" t="s">
        <v>1</v>
      </c>
      <c r="F103" s="166">
        <v>49.64</v>
      </c>
      <c r="G103" s="29"/>
      <c r="H103" s="30"/>
    </row>
    <row r="104" spans="1:8" s="2" customFormat="1" ht="16.899999999999999" customHeight="1">
      <c r="A104" s="29"/>
      <c r="B104" s="30"/>
      <c r="C104" s="211" t="s">
        <v>1</v>
      </c>
      <c r="D104" s="211" t="s">
        <v>1699</v>
      </c>
      <c r="E104" s="17" t="s">
        <v>1</v>
      </c>
      <c r="F104" s="166">
        <v>-6.18</v>
      </c>
      <c r="G104" s="29"/>
      <c r="H104" s="30"/>
    </row>
    <row r="105" spans="1:8" s="2" customFormat="1" ht="16.899999999999999" customHeight="1">
      <c r="A105" s="29"/>
      <c r="B105" s="30"/>
      <c r="C105" s="211" t="s">
        <v>1</v>
      </c>
      <c r="D105" s="211" t="s">
        <v>1700</v>
      </c>
      <c r="E105" s="17" t="s">
        <v>1</v>
      </c>
      <c r="F105" s="166">
        <v>1.83</v>
      </c>
      <c r="G105" s="29"/>
      <c r="H105" s="30"/>
    </row>
    <row r="106" spans="1:8" s="2" customFormat="1" ht="16.899999999999999" customHeight="1">
      <c r="A106" s="29"/>
      <c r="B106" s="30"/>
      <c r="C106" s="211" t="s">
        <v>1</v>
      </c>
      <c r="D106" s="211" t="s">
        <v>1701</v>
      </c>
      <c r="E106" s="17" t="s">
        <v>1</v>
      </c>
      <c r="F106" s="166">
        <v>58.13</v>
      </c>
      <c r="G106" s="29"/>
      <c r="H106" s="30"/>
    </row>
    <row r="107" spans="1:8" s="2" customFormat="1" ht="16.899999999999999" customHeight="1">
      <c r="A107" s="29"/>
      <c r="B107" s="30"/>
      <c r="C107" s="211" t="s">
        <v>1</v>
      </c>
      <c r="D107" s="211" t="s">
        <v>1702</v>
      </c>
      <c r="E107" s="17" t="s">
        <v>1</v>
      </c>
      <c r="F107" s="166">
        <v>-10.763</v>
      </c>
      <c r="G107" s="29"/>
      <c r="H107" s="30"/>
    </row>
    <row r="108" spans="1:8" s="2" customFormat="1" ht="16.899999999999999" customHeight="1">
      <c r="A108" s="29"/>
      <c r="B108" s="30"/>
      <c r="C108" s="211" t="s">
        <v>1</v>
      </c>
      <c r="D108" s="211" t="s">
        <v>1703</v>
      </c>
      <c r="E108" s="17" t="s">
        <v>1</v>
      </c>
      <c r="F108" s="166">
        <v>12.35</v>
      </c>
      <c r="G108" s="29"/>
      <c r="H108" s="30"/>
    </row>
    <row r="109" spans="1:8" s="2" customFormat="1" ht="16.899999999999999" customHeight="1">
      <c r="A109" s="29"/>
      <c r="B109" s="30"/>
      <c r="C109" s="211" t="s">
        <v>1</v>
      </c>
      <c r="D109" s="211" t="s">
        <v>1704</v>
      </c>
      <c r="E109" s="17" t="s">
        <v>1</v>
      </c>
      <c r="F109" s="166">
        <v>77.783000000000001</v>
      </c>
      <c r="G109" s="29"/>
      <c r="H109" s="30"/>
    </row>
    <row r="110" spans="1:8" s="2" customFormat="1" ht="16.899999999999999" customHeight="1">
      <c r="A110" s="29"/>
      <c r="B110" s="30"/>
      <c r="C110" s="211" t="s">
        <v>1</v>
      </c>
      <c r="D110" s="211" t="s">
        <v>1705</v>
      </c>
      <c r="E110" s="17" t="s">
        <v>1</v>
      </c>
      <c r="F110" s="166">
        <v>-15.137</v>
      </c>
      <c r="G110" s="29"/>
      <c r="H110" s="30"/>
    </row>
    <row r="111" spans="1:8" s="2" customFormat="1" ht="16.899999999999999" customHeight="1">
      <c r="A111" s="29"/>
      <c r="B111" s="30"/>
      <c r="C111" s="211" t="s">
        <v>1</v>
      </c>
      <c r="D111" s="211" t="s">
        <v>1706</v>
      </c>
      <c r="E111" s="17" t="s">
        <v>1</v>
      </c>
      <c r="F111" s="166">
        <v>5.5350000000000001</v>
      </c>
      <c r="G111" s="29"/>
      <c r="H111" s="30"/>
    </row>
    <row r="112" spans="1:8" s="2" customFormat="1" ht="16.899999999999999" customHeight="1">
      <c r="A112" s="29"/>
      <c r="B112" s="30"/>
      <c r="C112" s="211" t="s">
        <v>1</v>
      </c>
      <c r="D112" s="211" t="s">
        <v>1707</v>
      </c>
      <c r="E112" s="17" t="s">
        <v>1</v>
      </c>
      <c r="F112" s="166">
        <v>2.8980000000000001</v>
      </c>
      <c r="G112" s="29"/>
      <c r="H112" s="30"/>
    </row>
    <row r="113" spans="1:8" s="2" customFormat="1" ht="16.899999999999999" customHeight="1">
      <c r="A113" s="29"/>
      <c r="B113" s="30"/>
      <c r="C113" s="211" t="s">
        <v>1</v>
      </c>
      <c r="D113" s="211" t="s">
        <v>1708</v>
      </c>
      <c r="E113" s="17" t="s">
        <v>1</v>
      </c>
      <c r="F113" s="166">
        <v>57.685000000000002</v>
      </c>
      <c r="G113" s="29"/>
      <c r="H113" s="30"/>
    </row>
    <row r="114" spans="1:8" s="2" customFormat="1" ht="16.899999999999999" customHeight="1">
      <c r="A114" s="29"/>
      <c r="B114" s="30"/>
      <c r="C114" s="211" t="s">
        <v>1</v>
      </c>
      <c r="D114" s="211" t="s">
        <v>1709</v>
      </c>
      <c r="E114" s="17" t="s">
        <v>1</v>
      </c>
      <c r="F114" s="166">
        <v>-12.054</v>
      </c>
      <c r="G114" s="29"/>
      <c r="H114" s="30"/>
    </row>
    <row r="115" spans="1:8" s="2" customFormat="1" ht="16.899999999999999" customHeight="1">
      <c r="A115" s="29"/>
      <c r="B115" s="30"/>
      <c r="C115" s="211" t="s">
        <v>1</v>
      </c>
      <c r="D115" s="211" t="s">
        <v>1710</v>
      </c>
      <c r="E115" s="17" t="s">
        <v>1</v>
      </c>
      <c r="F115" s="166">
        <v>3.0449999999999999</v>
      </c>
      <c r="G115" s="29"/>
      <c r="H115" s="30"/>
    </row>
    <row r="116" spans="1:8" s="2" customFormat="1" ht="16.899999999999999" customHeight="1">
      <c r="A116" s="29"/>
      <c r="B116" s="30"/>
      <c r="C116" s="211" t="s">
        <v>1</v>
      </c>
      <c r="D116" s="211" t="s">
        <v>1711</v>
      </c>
      <c r="E116" s="17" t="s">
        <v>1</v>
      </c>
      <c r="F116" s="166">
        <v>66.334999999999994</v>
      </c>
      <c r="G116" s="29"/>
      <c r="H116" s="30"/>
    </row>
    <row r="117" spans="1:8" s="2" customFormat="1" ht="16.899999999999999" customHeight="1">
      <c r="A117" s="29"/>
      <c r="B117" s="30"/>
      <c r="C117" s="211" t="s">
        <v>1</v>
      </c>
      <c r="D117" s="211" t="s">
        <v>1712</v>
      </c>
      <c r="E117" s="17" t="s">
        <v>1</v>
      </c>
      <c r="F117" s="166">
        <v>-9.9090000000000007</v>
      </c>
      <c r="G117" s="29"/>
      <c r="H117" s="30"/>
    </row>
    <row r="118" spans="1:8" s="2" customFormat="1" ht="16.899999999999999" customHeight="1">
      <c r="A118" s="29"/>
      <c r="B118" s="30"/>
      <c r="C118" s="211" t="s">
        <v>1</v>
      </c>
      <c r="D118" s="211" t="s">
        <v>1713</v>
      </c>
      <c r="E118" s="17" t="s">
        <v>1</v>
      </c>
      <c r="F118" s="166">
        <v>3.621</v>
      </c>
      <c r="G118" s="29"/>
      <c r="H118" s="30"/>
    </row>
    <row r="119" spans="1:8" s="2" customFormat="1" ht="16.899999999999999" customHeight="1">
      <c r="A119" s="29"/>
      <c r="B119" s="30"/>
      <c r="C119" s="211" t="s">
        <v>1</v>
      </c>
      <c r="D119" s="211" t="s">
        <v>1714</v>
      </c>
      <c r="E119" s="17" t="s">
        <v>1</v>
      </c>
      <c r="F119" s="166">
        <v>68.688000000000002</v>
      </c>
      <c r="G119" s="29"/>
      <c r="H119" s="30"/>
    </row>
    <row r="120" spans="1:8" s="2" customFormat="1" ht="16.899999999999999" customHeight="1">
      <c r="A120" s="29"/>
      <c r="B120" s="30"/>
      <c r="C120" s="211" t="s">
        <v>1</v>
      </c>
      <c r="D120" s="211" t="s">
        <v>1715</v>
      </c>
      <c r="E120" s="17" t="s">
        <v>1</v>
      </c>
      <c r="F120" s="166">
        <v>-12.009</v>
      </c>
      <c r="G120" s="29"/>
      <c r="H120" s="30"/>
    </row>
    <row r="121" spans="1:8" s="2" customFormat="1" ht="16.899999999999999" customHeight="1">
      <c r="A121" s="29"/>
      <c r="B121" s="30"/>
      <c r="C121" s="211" t="s">
        <v>1</v>
      </c>
      <c r="D121" s="211" t="s">
        <v>1716</v>
      </c>
      <c r="E121" s="17" t="s">
        <v>1</v>
      </c>
      <c r="F121" s="166">
        <v>4.1929999999999996</v>
      </c>
      <c r="G121" s="29"/>
      <c r="H121" s="30"/>
    </row>
    <row r="122" spans="1:8" s="2" customFormat="1" ht="16.899999999999999" customHeight="1">
      <c r="A122" s="29"/>
      <c r="B122" s="30"/>
      <c r="C122" s="211" t="s">
        <v>1</v>
      </c>
      <c r="D122" s="211" t="s">
        <v>1717</v>
      </c>
      <c r="E122" s="17" t="s">
        <v>1</v>
      </c>
      <c r="F122" s="166">
        <v>75.366</v>
      </c>
      <c r="G122" s="29"/>
      <c r="H122" s="30"/>
    </row>
    <row r="123" spans="1:8" s="2" customFormat="1" ht="16.899999999999999" customHeight="1">
      <c r="A123" s="29"/>
      <c r="B123" s="30"/>
      <c r="C123" s="211" t="s">
        <v>1</v>
      </c>
      <c r="D123" s="211" t="s">
        <v>1718</v>
      </c>
      <c r="E123" s="17" t="s">
        <v>1</v>
      </c>
      <c r="F123" s="166">
        <v>-12.78</v>
      </c>
      <c r="G123" s="29"/>
      <c r="H123" s="30"/>
    </row>
    <row r="124" spans="1:8" s="2" customFormat="1" ht="16.899999999999999" customHeight="1">
      <c r="A124" s="29"/>
      <c r="B124" s="30"/>
      <c r="C124" s="211" t="s">
        <v>1</v>
      </c>
      <c r="D124" s="211" t="s">
        <v>1719</v>
      </c>
      <c r="E124" s="17" t="s">
        <v>1</v>
      </c>
      <c r="F124" s="166">
        <v>3.66</v>
      </c>
      <c r="G124" s="29"/>
      <c r="H124" s="30"/>
    </row>
    <row r="125" spans="1:8" s="2" customFormat="1" ht="16.899999999999999" customHeight="1">
      <c r="A125" s="29"/>
      <c r="B125" s="30"/>
      <c r="C125" s="211" t="s">
        <v>1</v>
      </c>
      <c r="D125" s="211" t="s">
        <v>1720</v>
      </c>
      <c r="E125" s="17" t="s">
        <v>1</v>
      </c>
      <c r="F125" s="166">
        <v>48.335999999999999</v>
      </c>
      <c r="G125" s="29"/>
      <c r="H125" s="30"/>
    </row>
    <row r="126" spans="1:8" s="2" customFormat="1" ht="16.899999999999999" customHeight="1">
      <c r="A126" s="29"/>
      <c r="B126" s="30"/>
      <c r="C126" s="211" t="s">
        <v>1</v>
      </c>
      <c r="D126" s="211" t="s">
        <v>1721</v>
      </c>
      <c r="E126" s="17" t="s">
        <v>1</v>
      </c>
      <c r="F126" s="166">
        <v>-5.15</v>
      </c>
      <c r="G126" s="29"/>
      <c r="H126" s="30"/>
    </row>
    <row r="127" spans="1:8" s="2" customFormat="1" ht="16.899999999999999" customHeight="1">
      <c r="A127" s="29"/>
      <c r="B127" s="30"/>
      <c r="C127" s="211" t="s">
        <v>1</v>
      </c>
      <c r="D127" s="211" t="s">
        <v>1722</v>
      </c>
      <c r="E127" s="17" t="s">
        <v>1</v>
      </c>
      <c r="F127" s="166">
        <v>49.607999999999997</v>
      </c>
      <c r="G127" s="29"/>
      <c r="H127" s="30"/>
    </row>
    <row r="128" spans="1:8" s="2" customFormat="1" ht="16.899999999999999" customHeight="1">
      <c r="A128" s="29"/>
      <c r="B128" s="30"/>
      <c r="C128" s="211" t="s">
        <v>1</v>
      </c>
      <c r="D128" s="211" t="s">
        <v>1723</v>
      </c>
      <c r="E128" s="17" t="s">
        <v>1</v>
      </c>
      <c r="F128" s="166">
        <v>-6.6360000000000001</v>
      </c>
      <c r="G128" s="29"/>
      <c r="H128" s="30"/>
    </row>
    <row r="129" spans="1:8" s="2" customFormat="1" ht="16.899999999999999" customHeight="1">
      <c r="A129" s="29"/>
      <c r="B129" s="30"/>
      <c r="C129" s="211" t="s">
        <v>1</v>
      </c>
      <c r="D129" s="211" t="s">
        <v>1724</v>
      </c>
      <c r="E129" s="17" t="s">
        <v>1</v>
      </c>
      <c r="F129" s="166">
        <v>79.022999999999996</v>
      </c>
      <c r="G129" s="29"/>
      <c r="H129" s="30"/>
    </row>
    <row r="130" spans="1:8" s="2" customFormat="1" ht="16.899999999999999" customHeight="1">
      <c r="A130" s="29"/>
      <c r="B130" s="30"/>
      <c r="C130" s="211" t="s">
        <v>1</v>
      </c>
      <c r="D130" s="211" t="s">
        <v>1725</v>
      </c>
      <c r="E130" s="17" t="s">
        <v>1</v>
      </c>
      <c r="F130" s="166">
        <v>-9.48</v>
      </c>
      <c r="G130" s="29"/>
      <c r="H130" s="30"/>
    </row>
    <row r="131" spans="1:8" s="2" customFormat="1" ht="16.899999999999999" customHeight="1">
      <c r="A131" s="29"/>
      <c r="B131" s="30"/>
      <c r="C131" s="211" t="s">
        <v>1</v>
      </c>
      <c r="D131" s="211" t="s">
        <v>1726</v>
      </c>
      <c r="E131" s="17" t="s">
        <v>1</v>
      </c>
      <c r="F131" s="166">
        <v>54.442</v>
      </c>
      <c r="G131" s="29"/>
      <c r="H131" s="30"/>
    </row>
    <row r="132" spans="1:8" s="2" customFormat="1" ht="16.899999999999999" customHeight="1">
      <c r="A132" s="29"/>
      <c r="B132" s="30"/>
      <c r="C132" s="211" t="s">
        <v>1</v>
      </c>
      <c r="D132" s="211" t="s">
        <v>1727</v>
      </c>
      <c r="E132" s="17" t="s">
        <v>1</v>
      </c>
      <c r="F132" s="166">
        <v>-4.3499999999999996</v>
      </c>
      <c r="G132" s="29"/>
      <c r="H132" s="30"/>
    </row>
    <row r="133" spans="1:8" s="2" customFormat="1" ht="16.899999999999999" customHeight="1">
      <c r="A133" s="29"/>
      <c r="B133" s="30"/>
      <c r="C133" s="211" t="s">
        <v>1</v>
      </c>
      <c r="D133" s="211" t="s">
        <v>1728</v>
      </c>
      <c r="E133" s="17" t="s">
        <v>1</v>
      </c>
      <c r="F133" s="166">
        <v>131.334</v>
      </c>
      <c r="G133" s="29"/>
      <c r="H133" s="30"/>
    </row>
    <row r="134" spans="1:8" s="2" customFormat="1" ht="16.899999999999999" customHeight="1">
      <c r="A134" s="29"/>
      <c r="B134" s="30"/>
      <c r="C134" s="211" t="s">
        <v>1</v>
      </c>
      <c r="D134" s="211" t="s">
        <v>1729</v>
      </c>
      <c r="E134" s="17" t="s">
        <v>1</v>
      </c>
      <c r="F134" s="166">
        <v>-20.04</v>
      </c>
      <c r="G134" s="29"/>
      <c r="H134" s="30"/>
    </row>
    <row r="135" spans="1:8" s="2" customFormat="1" ht="16.899999999999999" customHeight="1">
      <c r="A135" s="29"/>
      <c r="B135" s="30"/>
      <c r="C135" s="211" t="s">
        <v>1</v>
      </c>
      <c r="D135" s="211" t="s">
        <v>1730</v>
      </c>
      <c r="E135" s="17" t="s">
        <v>1</v>
      </c>
      <c r="F135" s="166">
        <v>4.92</v>
      </c>
      <c r="G135" s="29"/>
      <c r="H135" s="30"/>
    </row>
    <row r="136" spans="1:8" s="2" customFormat="1" ht="16.899999999999999" customHeight="1">
      <c r="A136" s="29"/>
      <c r="B136" s="30"/>
      <c r="C136" s="211" t="s">
        <v>1</v>
      </c>
      <c r="D136" s="211" t="s">
        <v>1731</v>
      </c>
      <c r="E136" s="17" t="s">
        <v>1</v>
      </c>
      <c r="F136" s="166">
        <v>57.53</v>
      </c>
      <c r="G136" s="29"/>
      <c r="H136" s="30"/>
    </row>
    <row r="137" spans="1:8" s="2" customFormat="1" ht="16.899999999999999" customHeight="1">
      <c r="A137" s="29"/>
      <c r="B137" s="30"/>
      <c r="C137" s="211" t="s">
        <v>1</v>
      </c>
      <c r="D137" s="211" t="s">
        <v>1732</v>
      </c>
      <c r="E137" s="17" t="s">
        <v>1</v>
      </c>
      <c r="F137" s="166">
        <v>0</v>
      </c>
      <c r="G137" s="29"/>
      <c r="H137" s="30"/>
    </row>
    <row r="138" spans="1:8" s="2" customFormat="1" ht="16.899999999999999" customHeight="1">
      <c r="A138" s="29"/>
      <c r="B138" s="30"/>
      <c r="C138" s="211" t="s">
        <v>1</v>
      </c>
      <c r="D138" s="211" t="s">
        <v>1733</v>
      </c>
      <c r="E138" s="17" t="s">
        <v>1</v>
      </c>
      <c r="F138" s="166">
        <v>8.26</v>
      </c>
      <c r="G138" s="29"/>
      <c r="H138" s="30"/>
    </row>
    <row r="139" spans="1:8" s="2" customFormat="1" ht="16.899999999999999" customHeight="1">
      <c r="A139" s="29"/>
      <c r="B139" s="30"/>
      <c r="C139" s="211" t="s">
        <v>1</v>
      </c>
      <c r="D139" s="211" t="s">
        <v>1734</v>
      </c>
      <c r="E139" s="17" t="s">
        <v>1</v>
      </c>
      <c r="F139" s="166">
        <v>8.26</v>
      </c>
      <c r="G139" s="29"/>
      <c r="H139" s="30"/>
    </row>
    <row r="140" spans="1:8" s="2" customFormat="1" ht="16.899999999999999" customHeight="1">
      <c r="A140" s="29"/>
      <c r="B140" s="30"/>
      <c r="C140" s="211" t="s">
        <v>1</v>
      </c>
      <c r="D140" s="211" t="s">
        <v>1735</v>
      </c>
      <c r="E140" s="17" t="s">
        <v>1</v>
      </c>
      <c r="F140" s="166">
        <v>4.9560000000000004</v>
      </c>
      <c r="G140" s="29"/>
      <c r="H140" s="30"/>
    </row>
    <row r="141" spans="1:8" s="2" customFormat="1" ht="16.899999999999999" customHeight="1">
      <c r="A141" s="29"/>
      <c r="B141" s="30"/>
      <c r="C141" s="211" t="s">
        <v>1</v>
      </c>
      <c r="D141" s="211" t="s">
        <v>1736</v>
      </c>
      <c r="E141" s="17" t="s">
        <v>1</v>
      </c>
      <c r="F141" s="166">
        <v>6.7969999999999997</v>
      </c>
      <c r="G141" s="29"/>
      <c r="H141" s="30"/>
    </row>
    <row r="142" spans="1:8" s="2" customFormat="1" ht="16.899999999999999" customHeight="1">
      <c r="A142" s="29"/>
      <c r="B142" s="30"/>
      <c r="C142" s="211" t="s">
        <v>1</v>
      </c>
      <c r="D142" s="211" t="s">
        <v>190</v>
      </c>
      <c r="E142" s="17" t="s">
        <v>1</v>
      </c>
      <c r="F142" s="166">
        <v>819.73699999999997</v>
      </c>
      <c r="G142" s="29"/>
      <c r="H142" s="30"/>
    </row>
    <row r="143" spans="1:8" s="2" customFormat="1" ht="16.899999999999999" customHeight="1">
      <c r="A143" s="29"/>
      <c r="B143" s="30"/>
      <c r="C143" s="212" t="s">
        <v>1654</v>
      </c>
      <c r="D143" s="29"/>
      <c r="E143" s="29"/>
      <c r="F143" s="29"/>
      <c r="G143" s="29"/>
      <c r="H143" s="30"/>
    </row>
    <row r="144" spans="1:8" s="2" customFormat="1" ht="16.899999999999999" customHeight="1">
      <c r="A144" s="29"/>
      <c r="B144" s="30"/>
      <c r="C144" s="211" t="s">
        <v>261</v>
      </c>
      <c r="D144" s="211" t="s">
        <v>262</v>
      </c>
      <c r="E144" s="17" t="s">
        <v>202</v>
      </c>
      <c r="F144" s="166">
        <v>1391.5540000000001</v>
      </c>
      <c r="G144" s="29"/>
      <c r="H144" s="30"/>
    </row>
    <row r="145" spans="1:8" s="2" customFormat="1" ht="16.899999999999999" customHeight="1">
      <c r="A145" s="29"/>
      <c r="B145" s="30"/>
      <c r="C145" s="211" t="s">
        <v>268</v>
      </c>
      <c r="D145" s="211" t="s">
        <v>269</v>
      </c>
      <c r="E145" s="17" t="s">
        <v>202</v>
      </c>
      <c r="F145" s="166">
        <v>1324.386</v>
      </c>
      <c r="G145" s="29"/>
      <c r="H145" s="30"/>
    </row>
    <row r="146" spans="1:8" s="2" customFormat="1" ht="16.899999999999999" customHeight="1">
      <c r="A146" s="29"/>
      <c r="B146" s="30"/>
      <c r="C146" s="211" t="s">
        <v>272</v>
      </c>
      <c r="D146" s="211" t="s">
        <v>273</v>
      </c>
      <c r="E146" s="17" t="s">
        <v>202</v>
      </c>
      <c r="F146" s="166">
        <v>1324.386</v>
      </c>
      <c r="G146" s="29"/>
      <c r="H146" s="30"/>
    </row>
    <row r="147" spans="1:8" s="2" customFormat="1" ht="22.5">
      <c r="A147" s="29"/>
      <c r="B147" s="30"/>
      <c r="C147" s="211" t="s">
        <v>754</v>
      </c>
      <c r="D147" s="211" t="s">
        <v>755</v>
      </c>
      <c r="E147" s="17" t="s">
        <v>202</v>
      </c>
      <c r="F147" s="166">
        <v>1485.7860000000001</v>
      </c>
      <c r="G147" s="29"/>
      <c r="H147" s="30"/>
    </row>
    <row r="148" spans="1:8" s="2" customFormat="1" ht="22.5">
      <c r="A148" s="29"/>
      <c r="B148" s="30"/>
      <c r="C148" s="211" t="s">
        <v>422</v>
      </c>
      <c r="D148" s="211" t="s">
        <v>423</v>
      </c>
      <c r="E148" s="17" t="s">
        <v>202</v>
      </c>
      <c r="F148" s="166">
        <v>921.97400000000005</v>
      </c>
      <c r="G148" s="29"/>
      <c r="H148" s="30"/>
    </row>
    <row r="149" spans="1:8" s="2" customFormat="1" ht="16.899999999999999" customHeight="1">
      <c r="A149" s="29"/>
      <c r="B149" s="30"/>
      <c r="C149" s="207" t="s">
        <v>125</v>
      </c>
      <c r="D149" s="208" t="s">
        <v>126</v>
      </c>
      <c r="E149" s="209" t="s">
        <v>1</v>
      </c>
      <c r="F149" s="210">
        <v>156</v>
      </c>
      <c r="G149" s="29"/>
      <c r="H149" s="30"/>
    </row>
    <row r="150" spans="1:8" s="2" customFormat="1" ht="16.899999999999999" customHeight="1">
      <c r="A150" s="29"/>
      <c r="B150" s="30"/>
      <c r="C150" s="211" t="s">
        <v>1</v>
      </c>
      <c r="D150" s="211" t="s">
        <v>1737</v>
      </c>
      <c r="E150" s="17" t="s">
        <v>1</v>
      </c>
      <c r="F150" s="166">
        <v>0</v>
      </c>
      <c r="G150" s="29"/>
      <c r="H150" s="30"/>
    </row>
    <row r="151" spans="1:8" s="2" customFormat="1" ht="16.899999999999999" customHeight="1">
      <c r="A151" s="29"/>
      <c r="B151" s="30"/>
      <c r="C151" s="211" t="s">
        <v>1</v>
      </c>
      <c r="D151" s="211" t="s">
        <v>1738</v>
      </c>
      <c r="E151" s="17" t="s">
        <v>1</v>
      </c>
      <c r="F151" s="166">
        <v>156</v>
      </c>
      <c r="G151" s="29"/>
      <c r="H151" s="30"/>
    </row>
    <row r="152" spans="1:8" s="2" customFormat="1" ht="16.899999999999999" customHeight="1">
      <c r="A152" s="29"/>
      <c r="B152" s="30"/>
      <c r="C152" s="212" t="s">
        <v>1654</v>
      </c>
      <c r="D152" s="29"/>
      <c r="E152" s="29"/>
      <c r="F152" s="29"/>
      <c r="G152" s="29"/>
      <c r="H152" s="30"/>
    </row>
    <row r="153" spans="1:8" s="2" customFormat="1" ht="16.899999999999999" customHeight="1">
      <c r="A153" s="29"/>
      <c r="B153" s="30"/>
      <c r="C153" s="211" t="s">
        <v>741</v>
      </c>
      <c r="D153" s="211" t="s">
        <v>742</v>
      </c>
      <c r="E153" s="17" t="s">
        <v>202</v>
      </c>
      <c r="F153" s="166">
        <v>156</v>
      </c>
      <c r="G153" s="29"/>
      <c r="H153" s="30"/>
    </row>
    <row r="154" spans="1:8" s="2" customFormat="1" ht="22.5">
      <c r="A154" s="29"/>
      <c r="B154" s="30"/>
      <c r="C154" s="211" t="s">
        <v>754</v>
      </c>
      <c r="D154" s="211" t="s">
        <v>755</v>
      </c>
      <c r="E154" s="17" t="s">
        <v>202</v>
      </c>
      <c r="F154" s="166">
        <v>1485.7860000000001</v>
      </c>
      <c r="G154" s="29"/>
      <c r="H154" s="30"/>
    </row>
    <row r="155" spans="1:8" s="2" customFormat="1" ht="16.899999999999999" customHeight="1">
      <c r="A155" s="29"/>
      <c r="B155" s="30"/>
      <c r="C155" s="207" t="s">
        <v>121</v>
      </c>
      <c r="D155" s="208" t="s">
        <v>122</v>
      </c>
      <c r="E155" s="209" t="s">
        <v>1</v>
      </c>
      <c r="F155" s="210">
        <v>315.10000000000002</v>
      </c>
      <c r="G155" s="29"/>
      <c r="H155" s="30"/>
    </row>
    <row r="156" spans="1:8" s="2" customFormat="1" ht="16.899999999999999" customHeight="1">
      <c r="A156" s="29"/>
      <c r="B156" s="30"/>
      <c r="C156" s="211" t="s">
        <v>1</v>
      </c>
      <c r="D156" s="211" t="s">
        <v>1739</v>
      </c>
      <c r="E156" s="17" t="s">
        <v>1</v>
      </c>
      <c r="F156" s="166">
        <v>187.5</v>
      </c>
      <c r="G156" s="29"/>
      <c r="H156" s="30"/>
    </row>
    <row r="157" spans="1:8" s="2" customFormat="1" ht="16.899999999999999" customHeight="1">
      <c r="A157" s="29"/>
      <c r="B157" s="30"/>
      <c r="C157" s="211" t="s">
        <v>1</v>
      </c>
      <c r="D157" s="211" t="s">
        <v>1740</v>
      </c>
      <c r="E157" s="17" t="s">
        <v>1</v>
      </c>
      <c r="F157" s="166">
        <v>127.6</v>
      </c>
      <c r="G157" s="29"/>
      <c r="H157" s="30"/>
    </row>
    <row r="158" spans="1:8" s="2" customFormat="1" ht="16.899999999999999" customHeight="1">
      <c r="A158" s="29"/>
      <c r="B158" s="30"/>
      <c r="C158" s="211" t="s">
        <v>1</v>
      </c>
      <c r="D158" s="211" t="s">
        <v>190</v>
      </c>
      <c r="E158" s="17" t="s">
        <v>1</v>
      </c>
      <c r="F158" s="166">
        <v>315.10000000000002</v>
      </c>
      <c r="G158" s="29"/>
      <c r="H158" s="30"/>
    </row>
    <row r="159" spans="1:8" s="2" customFormat="1" ht="16.899999999999999" customHeight="1">
      <c r="A159" s="29"/>
      <c r="B159" s="30"/>
      <c r="C159" s="212" t="s">
        <v>1654</v>
      </c>
      <c r="D159" s="29"/>
      <c r="E159" s="29"/>
      <c r="F159" s="29"/>
      <c r="G159" s="29"/>
      <c r="H159" s="30"/>
    </row>
    <row r="160" spans="1:8" s="2" customFormat="1" ht="16.899999999999999" customHeight="1">
      <c r="A160" s="29"/>
      <c r="B160" s="30"/>
      <c r="C160" s="211" t="s">
        <v>497</v>
      </c>
      <c r="D160" s="211" t="s">
        <v>498</v>
      </c>
      <c r="E160" s="17" t="s">
        <v>202</v>
      </c>
      <c r="F160" s="166">
        <v>309.7</v>
      </c>
      <c r="G160" s="29"/>
      <c r="H160" s="30"/>
    </row>
    <row r="161" spans="1:8" s="2" customFormat="1" ht="7.35" customHeight="1">
      <c r="A161" s="29"/>
      <c r="B161" s="44"/>
      <c r="C161" s="45"/>
      <c r="D161" s="45"/>
      <c r="E161" s="45"/>
      <c r="F161" s="45"/>
      <c r="G161" s="45"/>
      <c r="H161" s="30"/>
    </row>
    <row r="162" spans="1:8" s="2" customFormat="1">
      <c r="A162" s="29"/>
      <c r="B162" s="29"/>
      <c r="C162" s="29"/>
      <c r="D162" s="29"/>
      <c r="E162" s="29"/>
      <c r="F162" s="29"/>
      <c r="G162" s="29"/>
      <c r="H162" s="29"/>
    </row>
  </sheetData>
  <mergeCells count="2">
    <mergeCell ref="D5:F5"/>
    <mergeCell ref="D6:F6"/>
  </mergeCells>
  <pageMargins left="0.7" right="0.7" top="0.75" bottom="0.75" header="0.3" footer="0.3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E6A42C0D2D2B42B23C0DBEC6690C7A" ma:contentTypeVersion="3" ma:contentTypeDescription="Umožňuje vytvoriť nový dokument." ma:contentTypeScope="" ma:versionID="5d4048444ae3bbf7887b895259fac4ff">
  <xsd:schema xmlns:xsd="http://www.w3.org/2001/XMLSchema" xmlns:xs="http://www.w3.org/2001/XMLSchema" xmlns:p="http://schemas.microsoft.com/office/2006/metadata/properties" xmlns:ns2="f5989147-848d-48d2-ae59-80d800a8233c" xmlns:ns3="7d7cdc55-6ebe-4ecb-a43c-ecb324da520f" targetNamespace="http://schemas.microsoft.com/office/2006/metadata/properties" ma:root="true" ma:fieldsID="b28721f5dc8b4d8f79a8b76eef3a12ef" ns2:_="" ns3:_="">
    <xsd:import namespace="f5989147-848d-48d2-ae59-80d800a8233c"/>
    <xsd:import namespace="7d7cdc55-6ebe-4ecb-a43c-ecb324da520f"/>
    <xsd:element name="properties">
      <xsd:complexType>
        <xsd:sequence>
          <xsd:element name="documentManagement">
            <xsd:complexType>
              <xsd:all>
                <xsd:element ref="ns2:Kraj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989147-848d-48d2-ae59-80d800a8233c" elementFormDefault="qualified">
    <xsd:import namespace="http://schemas.microsoft.com/office/2006/documentManagement/types"/>
    <xsd:import namespace="http://schemas.microsoft.com/office/infopath/2007/PartnerControls"/>
    <xsd:element name="Kraj" ma:index="8" ma:displayName="Kraj" ma:internalName="Kraj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cdc55-6ebe-4ecb-a43c-ecb324da520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raj xmlns="f5989147-848d-48d2-ae59-80d800a8233c"/>
  </documentManagement>
</p:properties>
</file>

<file path=customXml/itemProps1.xml><?xml version="1.0" encoding="utf-8"?>
<ds:datastoreItem xmlns:ds="http://schemas.openxmlformats.org/officeDocument/2006/customXml" ds:itemID="{BC9132B2-1E8E-4383-996D-BE637D5A6B3C}"/>
</file>

<file path=customXml/itemProps2.xml><?xml version="1.0" encoding="utf-8"?>
<ds:datastoreItem xmlns:ds="http://schemas.openxmlformats.org/officeDocument/2006/customXml" ds:itemID="{8BA06A35-FB11-4F75-BBB1-4887612B8739}"/>
</file>

<file path=customXml/itemProps3.xml><?xml version="1.0" encoding="utf-8"?>
<ds:datastoreItem xmlns:ds="http://schemas.openxmlformats.org/officeDocument/2006/customXml" ds:itemID="{1F62BF7B-121C-4FE2-9D9A-B0E43B00BD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9</vt:i4>
      </vt:variant>
      <vt:variant>
        <vt:lpstr>Pomenované rozsahy</vt:lpstr>
      </vt:variant>
      <vt:variant>
        <vt:i4>18</vt:i4>
      </vt:variant>
    </vt:vector>
  </HeadingPairs>
  <TitlesOfParts>
    <vt:vector size="27" baseType="lpstr">
      <vt:lpstr>Rekapitulácia stavby</vt:lpstr>
      <vt:lpstr>1 - Architektonicko - sta...</vt:lpstr>
      <vt:lpstr>2 - Elektroinštalácia - S...</vt:lpstr>
      <vt:lpstr>3 - Elektroinštalácia - S...</vt:lpstr>
      <vt:lpstr>4 - Elektroinštalácia - S...</vt:lpstr>
      <vt:lpstr>Demontaž - Zdravotechnika...</vt:lpstr>
      <vt:lpstr>Nový stav - Zdravotechnik...</vt:lpstr>
      <vt:lpstr>6 - Ústredné vykurovanie</vt:lpstr>
      <vt:lpstr>Zoznam figúr</vt:lpstr>
      <vt:lpstr>'1 - Architektonicko - sta...'!Názvy_tlače</vt:lpstr>
      <vt:lpstr>'2 - Elektroinštalácia - S...'!Názvy_tlače</vt:lpstr>
      <vt:lpstr>'3 - Elektroinštalácia - S...'!Názvy_tlače</vt:lpstr>
      <vt:lpstr>'4 - Elektroinštalácia - S...'!Názvy_tlače</vt:lpstr>
      <vt:lpstr>'6 - Ústredné vykurovanie'!Názvy_tlače</vt:lpstr>
      <vt:lpstr>'Demontaž - Zdravotechnika...'!Názvy_tlače</vt:lpstr>
      <vt:lpstr>'Nový stav - Zdravotechnik...'!Názvy_tlače</vt:lpstr>
      <vt:lpstr>'Rekapitulácia stavby'!Názvy_tlače</vt:lpstr>
      <vt:lpstr>'Zoznam figúr'!Názvy_tlače</vt:lpstr>
      <vt:lpstr>'1 - Architektonicko - sta...'!Oblasť_tlače</vt:lpstr>
      <vt:lpstr>'2 - Elektroinštalácia - S...'!Oblasť_tlače</vt:lpstr>
      <vt:lpstr>'3 - Elektroinštalácia - S...'!Oblasť_tlače</vt:lpstr>
      <vt:lpstr>'4 - Elektroinštalácia - S...'!Oblasť_tlače</vt:lpstr>
      <vt:lpstr>'6 - Ústredné vykurovanie'!Oblasť_tlače</vt:lpstr>
      <vt:lpstr>'Demontaž - Zdravotechnika...'!Oblasť_tlače</vt:lpstr>
      <vt:lpstr>'Nový stav - Zdravotechnik...'!Oblasť_tlače</vt:lpstr>
      <vt:lpstr>'Rekapitulácia stavby'!Oblasť_tlače</vt:lpstr>
      <vt:lpstr>'Zoznam figúr'!Oblasť_tlače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Moravčík</dc:creator>
  <cp:lastModifiedBy>Peter Moravčík</cp:lastModifiedBy>
  <cp:lastPrinted>2020-09-14T07:18:13Z</cp:lastPrinted>
  <dcterms:created xsi:type="dcterms:W3CDTF">2020-09-14T06:36:10Z</dcterms:created>
  <dcterms:modified xsi:type="dcterms:W3CDTF">2021-06-21T12:04:45Z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0x010100ABE6A42C0D2D2B42B23C0DBEC6690C7A</vt:lpwstr>
  </property>
</Properties>
</file>