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/>
  <mc:AlternateContent xmlns:mc="http://schemas.openxmlformats.org/markup-compatibility/2006">
    <mc:Choice Requires="x15">
      <x15ac:absPath xmlns:x15ac="http://schemas.microsoft.com/office/spreadsheetml/2010/11/ac" url="C:\Users\matula\Documents\MSÚ\OVaR -Odbor investičnej výstavby a rozvoja\Projekty\Mostná\VO na zhotoviteľa\"/>
    </mc:Choice>
  </mc:AlternateContent>
  <xr:revisionPtr revIDLastSave="0" documentId="13_ncr:1_{9C1103BA-BA87-459D-8F50-2F73FD88AE4B}" xr6:coauthVersionLast="36" xr6:coauthVersionMax="47" xr10:uidLastSave="{00000000-0000-0000-0000-000000000000}"/>
  <bookViews>
    <workbookView xWindow="2205" yWindow="2205" windowWidth="17880" windowHeight="13275" activeTab="3" xr2:uid="{00000000-000D-0000-FFFF-FFFF00000000}"/>
  </bookViews>
  <sheets>
    <sheet name="Rekapitulácia stavby" sheetId="1" r:id="rId1"/>
    <sheet name="1 - SO 01.1 Odstránenie s..." sheetId="2" r:id="rId2"/>
    <sheet name="2 - SO 02.1 Výmena povrch..." sheetId="3" r:id="rId3"/>
    <sheet name="3 - SO 03.1 Sadové úpravy" sheetId="4" r:id="rId4"/>
  </sheets>
  <definedNames>
    <definedName name="_xlnm._FilterDatabase" localSheetId="1" hidden="1">'1 - SO 01.1 Odstránenie s...'!$C$119:$K$144</definedName>
    <definedName name="_xlnm._FilterDatabase" localSheetId="2" hidden="1">'2 - SO 02.1 Výmena povrch...'!$C$128:$K$215</definedName>
    <definedName name="_xlnm._FilterDatabase" localSheetId="3" hidden="1">'3 - SO 03.1 Sadové úpravy'!$C$131:$K$238</definedName>
    <definedName name="_xlnm.Print_Titles" localSheetId="1">'1 - SO 01.1 Odstránenie s...'!$119:$119</definedName>
    <definedName name="_xlnm.Print_Titles" localSheetId="2">'2 - SO 02.1 Výmena povrch...'!$128:$128</definedName>
    <definedName name="_xlnm.Print_Titles" localSheetId="3">'3 - SO 03.1 Sadové úpravy'!$131:$131</definedName>
    <definedName name="_xlnm.Print_Titles" localSheetId="0">'Rekapitulácia stavby'!$92:$92</definedName>
    <definedName name="_xlnm.Print_Area" localSheetId="1">'1 - SO 01.1 Odstránenie s...'!$C$4:$J$76,'1 - SO 01.1 Odstránenie s...'!$C$82:$J$101,'1 - SO 01.1 Odstránenie s...'!$C$107:$J$144</definedName>
    <definedName name="_xlnm.Print_Area" localSheetId="2">'2 - SO 02.1 Výmena povrch...'!$C$4:$J$76,'2 - SO 02.1 Výmena povrch...'!$C$82:$J$110,'2 - SO 02.1 Výmena povrch...'!$C$116:$J$215</definedName>
    <definedName name="_xlnm.Print_Area" localSheetId="3">'3 - SO 03.1 Sadové úpravy'!$C$4:$J$76,'3 - SO 03.1 Sadové úpravy'!$C$82:$J$113,'3 - SO 03.1 Sadové úpravy'!$C$119:$J$238</definedName>
    <definedName name="_xlnm.Print_Area" localSheetId="0">'Rekapitulácia stavby'!$D$4:$AO$76,'Rekapitulácia stavby'!$C$82:$AQ$98</definedName>
  </definedNames>
  <calcPr calcId="191029" iterateCount="1"/>
</workbook>
</file>

<file path=xl/calcChain.xml><?xml version="1.0" encoding="utf-8"?>
<calcChain xmlns="http://schemas.openxmlformats.org/spreadsheetml/2006/main">
  <c r="J37" i="4" l="1"/>
  <c r="J36" i="4"/>
  <c r="AY97" i="1"/>
  <c r="J35" i="4"/>
  <c r="AX97" i="1"/>
  <c r="BI238" i="4"/>
  <c r="BH238" i="4"/>
  <c r="BG238" i="4"/>
  <c r="BE238" i="4"/>
  <c r="T238" i="4"/>
  <c r="T237" i="4"/>
  <c r="R238" i="4"/>
  <c r="R237" i="4" s="1"/>
  <c r="P238" i="4"/>
  <c r="P237" i="4" s="1"/>
  <c r="BI236" i="4"/>
  <c r="BH236" i="4"/>
  <c r="BG236" i="4"/>
  <c r="BE236" i="4"/>
  <c r="T236" i="4"/>
  <c r="T235" i="4"/>
  <c r="R236" i="4"/>
  <c r="R235" i="4"/>
  <c r="P236" i="4"/>
  <c r="P235" i="4" s="1"/>
  <c r="BI234" i="4"/>
  <c r="BH234" i="4"/>
  <c r="BG234" i="4"/>
  <c r="BE234" i="4"/>
  <c r="T234" i="4"/>
  <c r="R234" i="4"/>
  <c r="P234" i="4"/>
  <c r="BI233" i="4"/>
  <c r="BH233" i="4"/>
  <c r="BG233" i="4"/>
  <c r="BE233" i="4"/>
  <c r="T233" i="4"/>
  <c r="R233" i="4"/>
  <c r="P233" i="4"/>
  <c r="BI232" i="4"/>
  <c r="BH232" i="4"/>
  <c r="BG232" i="4"/>
  <c r="BE232" i="4"/>
  <c r="T232" i="4"/>
  <c r="R232" i="4"/>
  <c r="P232" i="4"/>
  <c r="BI231" i="4"/>
  <c r="BH231" i="4"/>
  <c r="BG231" i="4"/>
  <c r="BE231" i="4"/>
  <c r="T231" i="4"/>
  <c r="R231" i="4"/>
  <c r="P231" i="4"/>
  <c r="BI230" i="4"/>
  <c r="BH230" i="4"/>
  <c r="BG230" i="4"/>
  <c r="BE230" i="4"/>
  <c r="T230" i="4"/>
  <c r="R230" i="4"/>
  <c r="P230" i="4"/>
  <c r="BI229" i="4"/>
  <c r="BH229" i="4"/>
  <c r="BG229" i="4"/>
  <c r="BE229" i="4"/>
  <c r="T229" i="4"/>
  <c r="R229" i="4"/>
  <c r="P229" i="4"/>
  <c r="BI228" i="4"/>
  <c r="BH228" i="4"/>
  <c r="BG228" i="4"/>
  <c r="BE228" i="4"/>
  <c r="T228" i="4"/>
  <c r="R228" i="4"/>
  <c r="P228" i="4"/>
  <c r="BI227" i="4"/>
  <c r="BH227" i="4"/>
  <c r="BG227" i="4"/>
  <c r="BE227" i="4"/>
  <c r="T227" i="4"/>
  <c r="R227" i="4"/>
  <c r="P227" i="4"/>
  <c r="BI225" i="4"/>
  <c r="BH225" i="4"/>
  <c r="BG225" i="4"/>
  <c r="BE225" i="4"/>
  <c r="T225" i="4"/>
  <c r="T224" i="4"/>
  <c r="R225" i="4"/>
  <c r="R224" i="4"/>
  <c r="P225" i="4"/>
  <c r="P224" i="4" s="1"/>
  <c r="BI223" i="4"/>
  <c r="BH223" i="4"/>
  <c r="BG223" i="4"/>
  <c r="BE223" i="4"/>
  <c r="T223" i="4"/>
  <c r="R223" i="4"/>
  <c r="P223" i="4"/>
  <c r="BI222" i="4"/>
  <c r="BH222" i="4"/>
  <c r="BG222" i="4"/>
  <c r="BE222" i="4"/>
  <c r="T222" i="4"/>
  <c r="R222" i="4"/>
  <c r="P222" i="4"/>
  <c r="BI221" i="4"/>
  <c r="BH221" i="4"/>
  <c r="BG221" i="4"/>
  <c r="BE221" i="4"/>
  <c r="T221" i="4"/>
  <c r="R221" i="4"/>
  <c r="P221" i="4"/>
  <c r="BI220" i="4"/>
  <c r="BH220" i="4"/>
  <c r="BG220" i="4"/>
  <c r="BE220" i="4"/>
  <c r="T220" i="4"/>
  <c r="R220" i="4"/>
  <c r="P220" i="4"/>
  <c r="BI219" i="4"/>
  <c r="BH219" i="4"/>
  <c r="BG219" i="4"/>
  <c r="BE219" i="4"/>
  <c r="T219" i="4"/>
  <c r="R219" i="4"/>
  <c r="P219" i="4"/>
  <c r="BI218" i="4"/>
  <c r="BH218" i="4"/>
  <c r="BG218" i="4"/>
  <c r="BE218" i="4"/>
  <c r="T218" i="4"/>
  <c r="R218" i="4"/>
  <c r="P218" i="4"/>
  <c r="BI217" i="4"/>
  <c r="BH217" i="4"/>
  <c r="BG217" i="4"/>
  <c r="BE217" i="4"/>
  <c r="T217" i="4"/>
  <c r="R217" i="4"/>
  <c r="P217" i="4"/>
  <c r="BI216" i="4"/>
  <c r="BH216" i="4"/>
  <c r="BG216" i="4"/>
  <c r="BE216" i="4"/>
  <c r="T216" i="4"/>
  <c r="R216" i="4"/>
  <c r="P216" i="4"/>
  <c r="BI214" i="4"/>
  <c r="BH214" i="4"/>
  <c r="BG214" i="4"/>
  <c r="BE214" i="4"/>
  <c r="T214" i="4"/>
  <c r="R214" i="4"/>
  <c r="P214" i="4"/>
  <c r="BI213" i="4"/>
  <c r="BH213" i="4"/>
  <c r="BG213" i="4"/>
  <c r="BE213" i="4"/>
  <c r="T213" i="4"/>
  <c r="R213" i="4"/>
  <c r="P213" i="4"/>
  <c r="BI212" i="4"/>
  <c r="BH212" i="4"/>
  <c r="BG212" i="4"/>
  <c r="BE212" i="4"/>
  <c r="T212" i="4"/>
  <c r="R212" i="4"/>
  <c r="P212" i="4"/>
  <c r="BI211" i="4"/>
  <c r="BH211" i="4"/>
  <c r="BG211" i="4"/>
  <c r="BE211" i="4"/>
  <c r="T211" i="4"/>
  <c r="R211" i="4"/>
  <c r="P211" i="4"/>
  <c r="BI210" i="4"/>
  <c r="BH210" i="4"/>
  <c r="BG210" i="4"/>
  <c r="BE210" i="4"/>
  <c r="T210" i="4"/>
  <c r="R210" i="4"/>
  <c r="P210" i="4"/>
  <c r="BI209" i="4"/>
  <c r="BH209" i="4"/>
  <c r="BG209" i="4"/>
  <c r="BE209" i="4"/>
  <c r="T209" i="4"/>
  <c r="R209" i="4"/>
  <c r="P209" i="4"/>
  <c r="BI208" i="4"/>
  <c r="BH208" i="4"/>
  <c r="BG208" i="4"/>
  <c r="BE208" i="4"/>
  <c r="T208" i="4"/>
  <c r="R208" i="4"/>
  <c r="P208" i="4"/>
  <c r="BI207" i="4"/>
  <c r="BH207" i="4"/>
  <c r="BG207" i="4"/>
  <c r="BE207" i="4"/>
  <c r="T207" i="4"/>
  <c r="R207" i="4"/>
  <c r="P207" i="4"/>
  <c r="BI205" i="4"/>
  <c r="BH205" i="4"/>
  <c r="BG205" i="4"/>
  <c r="BE205" i="4"/>
  <c r="T205" i="4"/>
  <c r="T204" i="4"/>
  <c r="R205" i="4"/>
  <c r="R204" i="4" s="1"/>
  <c r="P205" i="4"/>
  <c r="P204" i="4"/>
  <c r="BI203" i="4"/>
  <c r="BH203" i="4"/>
  <c r="BG203" i="4"/>
  <c r="BE203" i="4"/>
  <c r="T203" i="4"/>
  <c r="R203" i="4"/>
  <c r="P203" i="4"/>
  <c r="BI202" i="4"/>
  <c r="BH202" i="4"/>
  <c r="BG202" i="4"/>
  <c r="BE202" i="4"/>
  <c r="T202" i="4"/>
  <c r="R202" i="4"/>
  <c r="P202" i="4"/>
  <c r="BI201" i="4"/>
  <c r="BH201" i="4"/>
  <c r="BG201" i="4"/>
  <c r="BE201" i="4"/>
  <c r="T201" i="4"/>
  <c r="R201" i="4"/>
  <c r="P201" i="4"/>
  <c r="BI200" i="4"/>
  <c r="BH200" i="4"/>
  <c r="BG200" i="4"/>
  <c r="BE200" i="4"/>
  <c r="T200" i="4"/>
  <c r="R200" i="4"/>
  <c r="P200" i="4"/>
  <c r="BI198" i="4"/>
  <c r="BH198" i="4"/>
  <c r="BG198" i="4"/>
  <c r="BE198" i="4"/>
  <c r="T198" i="4"/>
  <c r="R198" i="4"/>
  <c r="P198" i="4"/>
  <c r="BI197" i="4"/>
  <c r="BH197" i="4"/>
  <c r="BG197" i="4"/>
  <c r="BE197" i="4"/>
  <c r="T197" i="4"/>
  <c r="R197" i="4"/>
  <c r="P197" i="4"/>
  <c r="BI196" i="4"/>
  <c r="BH196" i="4"/>
  <c r="BG196" i="4"/>
  <c r="BE196" i="4"/>
  <c r="T196" i="4"/>
  <c r="R196" i="4"/>
  <c r="P196" i="4"/>
  <c r="BI195" i="4"/>
  <c r="BH195" i="4"/>
  <c r="BG195" i="4"/>
  <c r="BE195" i="4"/>
  <c r="T195" i="4"/>
  <c r="R195" i="4"/>
  <c r="P195" i="4"/>
  <c r="BI194" i="4"/>
  <c r="BH194" i="4"/>
  <c r="BG194" i="4"/>
  <c r="BE194" i="4"/>
  <c r="T194" i="4"/>
  <c r="R194" i="4"/>
  <c r="P194" i="4"/>
  <c r="BI193" i="4"/>
  <c r="BH193" i="4"/>
  <c r="BG193" i="4"/>
  <c r="BE193" i="4"/>
  <c r="T193" i="4"/>
  <c r="R193" i="4"/>
  <c r="P193" i="4"/>
  <c r="BI192" i="4"/>
  <c r="BH192" i="4"/>
  <c r="BG192" i="4"/>
  <c r="BE192" i="4"/>
  <c r="T192" i="4"/>
  <c r="R192" i="4"/>
  <c r="P192" i="4"/>
  <c r="BI191" i="4"/>
  <c r="BH191" i="4"/>
  <c r="BG191" i="4"/>
  <c r="BE191" i="4"/>
  <c r="T191" i="4"/>
  <c r="R191" i="4"/>
  <c r="P191" i="4"/>
  <c r="BI189" i="4"/>
  <c r="BH189" i="4"/>
  <c r="BG189" i="4"/>
  <c r="BE189" i="4"/>
  <c r="T189" i="4"/>
  <c r="R189" i="4"/>
  <c r="P189" i="4"/>
  <c r="BI188" i="4"/>
  <c r="BH188" i="4"/>
  <c r="BG188" i="4"/>
  <c r="BE188" i="4"/>
  <c r="T188" i="4"/>
  <c r="R188" i="4"/>
  <c r="P188" i="4"/>
  <c r="BI187" i="4"/>
  <c r="BH187" i="4"/>
  <c r="BG187" i="4"/>
  <c r="BE187" i="4"/>
  <c r="T187" i="4"/>
  <c r="R187" i="4"/>
  <c r="P187" i="4"/>
  <c r="BI186" i="4"/>
  <c r="BH186" i="4"/>
  <c r="BG186" i="4"/>
  <c r="BE186" i="4"/>
  <c r="T186" i="4"/>
  <c r="R186" i="4"/>
  <c r="P186" i="4"/>
  <c r="BI185" i="4"/>
  <c r="BH185" i="4"/>
  <c r="BG185" i="4"/>
  <c r="BE185" i="4"/>
  <c r="T185" i="4"/>
  <c r="R185" i="4"/>
  <c r="P185" i="4"/>
  <c r="BI183" i="4"/>
  <c r="BH183" i="4"/>
  <c r="BG183" i="4"/>
  <c r="BE183" i="4"/>
  <c r="T183" i="4"/>
  <c r="R183" i="4"/>
  <c r="P183" i="4"/>
  <c r="BI182" i="4"/>
  <c r="BH182" i="4"/>
  <c r="BG182" i="4"/>
  <c r="BE182" i="4"/>
  <c r="T182" i="4"/>
  <c r="R182" i="4"/>
  <c r="P182" i="4"/>
  <c r="BI181" i="4"/>
  <c r="BH181" i="4"/>
  <c r="BG181" i="4"/>
  <c r="BE181" i="4"/>
  <c r="T181" i="4"/>
  <c r="R181" i="4"/>
  <c r="P181" i="4"/>
  <c r="BI180" i="4"/>
  <c r="BH180" i="4"/>
  <c r="BG180" i="4"/>
  <c r="BE180" i="4"/>
  <c r="T180" i="4"/>
  <c r="R180" i="4"/>
  <c r="P180" i="4"/>
  <c r="BI178" i="4"/>
  <c r="BH178" i="4"/>
  <c r="BG178" i="4"/>
  <c r="BE178" i="4"/>
  <c r="T178" i="4"/>
  <c r="R178" i="4"/>
  <c r="P178" i="4"/>
  <c r="BI177" i="4"/>
  <c r="BH177" i="4"/>
  <c r="BG177" i="4"/>
  <c r="BE177" i="4"/>
  <c r="T177" i="4"/>
  <c r="R177" i="4"/>
  <c r="P177" i="4"/>
  <c r="BI176" i="4"/>
  <c r="BH176" i="4"/>
  <c r="BG176" i="4"/>
  <c r="BE176" i="4"/>
  <c r="T176" i="4"/>
  <c r="R176" i="4"/>
  <c r="P176" i="4"/>
  <c r="BI175" i="4"/>
  <c r="BH175" i="4"/>
  <c r="BG175" i="4"/>
  <c r="BE175" i="4"/>
  <c r="T175" i="4"/>
  <c r="R175" i="4"/>
  <c r="P175" i="4"/>
  <c r="BI174" i="4"/>
  <c r="BH174" i="4"/>
  <c r="BG174" i="4"/>
  <c r="BE174" i="4"/>
  <c r="T174" i="4"/>
  <c r="R174" i="4"/>
  <c r="P174" i="4"/>
  <c r="BI173" i="4"/>
  <c r="BH173" i="4"/>
  <c r="BG173" i="4"/>
  <c r="BE173" i="4"/>
  <c r="T173" i="4"/>
  <c r="R173" i="4"/>
  <c r="P173" i="4"/>
  <c r="BI172" i="4"/>
  <c r="BH172" i="4"/>
  <c r="BG172" i="4"/>
  <c r="BE172" i="4"/>
  <c r="T172" i="4"/>
  <c r="R172" i="4"/>
  <c r="P172" i="4"/>
  <c r="BI171" i="4"/>
  <c r="BH171" i="4"/>
  <c r="BG171" i="4"/>
  <c r="BE171" i="4"/>
  <c r="T171" i="4"/>
  <c r="R171" i="4"/>
  <c r="P171" i="4"/>
  <c r="BI170" i="4"/>
  <c r="BH170" i="4"/>
  <c r="BG170" i="4"/>
  <c r="BE170" i="4"/>
  <c r="T170" i="4"/>
  <c r="R170" i="4"/>
  <c r="P170" i="4"/>
  <c r="BI169" i="4"/>
  <c r="BH169" i="4"/>
  <c r="BG169" i="4"/>
  <c r="BE169" i="4"/>
  <c r="T169" i="4"/>
  <c r="R169" i="4"/>
  <c r="P169" i="4"/>
  <c r="BI168" i="4"/>
  <c r="BH168" i="4"/>
  <c r="BG168" i="4"/>
  <c r="BE168" i="4"/>
  <c r="T168" i="4"/>
  <c r="R168" i="4"/>
  <c r="P168" i="4"/>
  <c r="BI167" i="4"/>
  <c r="BH167" i="4"/>
  <c r="BG167" i="4"/>
  <c r="BE167" i="4"/>
  <c r="T167" i="4"/>
  <c r="R167" i="4"/>
  <c r="P167" i="4"/>
  <c r="BI166" i="4"/>
  <c r="BH166" i="4"/>
  <c r="BG166" i="4"/>
  <c r="BE166" i="4"/>
  <c r="T166" i="4"/>
  <c r="R166" i="4"/>
  <c r="P166" i="4"/>
  <c r="BI165" i="4"/>
  <c r="BH165" i="4"/>
  <c r="BG165" i="4"/>
  <c r="BE165" i="4"/>
  <c r="T165" i="4"/>
  <c r="R165" i="4"/>
  <c r="P165" i="4"/>
  <c r="BI163" i="4"/>
  <c r="BH163" i="4"/>
  <c r="BG163" i="4"/>
  <c r="BE163" i="4"/>
  <c r="T163" i="4"/>
  <c r="R163" i="4"/>
  <c r="P163" i="4"/>
  <c r="BI162" i="4"/>
  <c r="BH162" i="4"/>
  <c r="BG162" i="4"/>
  <c r="BE162" i="4"/>
  <c r="T162" i="4"/>
  <c r="R162" i="4"/>
  <c r="P162" i="4"/>
  <c r="BI161" i="4"/>
  <c r="BH161" i="4"/>
  <c r="BG161" i="4"/>
  <c r="BE161" i="4"/>
  <c r="T161" i="4"/>
  <c r="R161" i="4"/>
  <c r="P161" i="4"/>
  <c r="BI160" i="4"/>
  <c r="BH160" i="4"/>
  <c r="BG160" i="4"/>
  <c r="BE160" i="4"/>
  <c r="T160" i="4"/>
  <c r="R160" i="4"/>
  <c r="P160" i="4"/>
  <c r="BI159" i="4"/>
  <c r="BH159" i="4"/>
  <c r="BG159" i="4"/>
  <c r="BE159" i="4"/>
  <c r="T159" i="4"/>
  <c r="R159" i="4"/>
  <c r="P159" i="4"/>
  <c r="BI158" i="4"/>
  <c r="BH158" i="4"/>
  <c r="BG158" i="4"/>
  <c r="BE158" i="4"/>
  <c r="T158" i="4"/>
  <c r="R158" i="4"/>
  <c r="P158" i="4"/>
  <c r="BI157" i="4"/>
  <c r="BH157" i="4"/>
  <c r="BG157" i="4"/>
  <c r="BE157" i="4"/>
  <c r="T157" i="4"/>
  <c r="R157" i="4"/>
  <c r="P157" i="4"/>
  <c r="BI156" i="4"/>
  <c r="BH156" i="4"/>
  <c r="BG156" i="4"/>
  <c r="BE156" i="4"/>
  <c r="T156" i="4"/>
  <c r="R156" i="4"/>
  <c r="P156" i="4"/>
  <c r="BI155" i="4"/>
  <c r="BH155" i="4"/>
  <c r="BG155" i="4"/>
  <c r="BE155" i="4"/>
  <c r="T155" i="4"/>
  <c r="R155" i="4"/>
  <c r="P155" i="4"/>
  <c r="BI153" i="4"/>
  <c r="BH153" i="4"/>
  <c r="BG153" i="4"/>
  <c r="BE153" i="4"/>
  <c r="T153" i="4"/>
  <c r="R153" i="4"/>
  <c r="P153" i="4"/>
  <c r="BI152" i="4"/>
  <c r="BH152" i="4"/>
  <c r="BG152" i="4"/>
  <c r="BE152" i="4"/>
  <c r="T152" i="4"/>
  <c r="R152" i="4"/>
  <c r="P152" i="4"/>
  <c r="BI151" i="4"/>
  <c r="BH151" i="4"/>
  <c r="BG151" i="4"/>
  <c r="BE151" i="4"/>
  <c r="T151" i="4"/>
  <c r="R151" i="4"/>
  <c r="P151" i="4"/>
  <c r="BI150" i="4"/>
  <c r="BH150" i="4"/>
  <c r="BG150" i="4"/>
  <c r="BE150" i="4"/>
  <c r="T150" i="4"/>
  <c r="R150" i="4"/>
  <c r="P150" i="4"/>
  <c r="BI149" i="4"/>
  <c r="BH149" i="4"/>
  <c r="BG149" i="4"/>
  <c r="BE149" i="4"/>
  <c r="T149" i="4"/>
  <c r="R149" i="4"/>
  <c r="P149" i="4"/>
  <c r="BI148" i="4"/>
  <c r="BH148" i="4"/>
  <c r="BG148" i="4"/>
  <c r="BE148" i="4"/>
  <c r="T148" i="4"/>
  <c r="R148" i="4"/>
  <c r="P148" i="4"/>
  <c r="BI147" i="4"/>
  <c r="BH147" i="4"/>
  <c r="BG147" i="4"/>
  <c r="BE147" i="4"/>
  <c r="T147" i="4"/>
  <c r="R147" i="4"/>
  <c r="P147" i="4"/>
  <c r="BI146" i="4"/>
  <c r="BH146" i="4"/>
  <c r="BG146" i="4"/>
  <c r="BE146" i="4"/>
  <c r="T146" i="4"/>
  <c r="R146" i="4"/>
  <c r="P146" i="4"/>
  <c r="BI145" i="4"/>
  <c r="BH145" i="4"/>
  <c r="BG145" i="4"/>
  <c r="BE145" i="4"/>
  <c r="T145" i="4"/>
  <c r="R145" i="4"/>
  <c r="P145" i="4"/>
  <c r="BI144" i="4"/>
  <c r="BH144" i="4"/>
  <c r="BG144" i="4"/>
  <c r="BE144" i="4"/>
  <c r="T144" i="4"/>
  <c r="R144" i="4"/>
  <c r="P144" i="4"/>
  <c r="BI143" i="4"/>
  <c r="BH143" i="4"/>
  <c r="BG143" i="4"/>
  <c r="BE143" i="4"/>
  <c r="T143" i="4"/>
  <c r="R143" i="4"/>
  <c r="P143" i="4"/>
  <c r="BI142" i="4"/>
  <c r="BH142" i="4"/>
  <c r="BG142" i="4"/>
  <c r="BE142" i="4"/>
  <c r="T142" i="4"/>
  <c r="R142" i="4"/>
  <c r="P142" i="4"/>
  <c r="BI141" i="4"/>
  <c r="BH141" i="4"/>
  <c r="BG141" i="4"/>
  <c r="BE141" i="4"/>
  <c r="T141" i="4"/>
  <c r="R141" i="4"/>
  <c r="P141" i="4"/>
  <c r="BI140" i="4"/>
  <c r="BH140" i="4"/>
  <c r="BG140" i="4"/>
  <c r="BE140" i="4"/>
  <c r="T140" i="4"/>
  <c r="R140" i="4"/>
  <c r="P140" i="4"/>
  <c r="BI138" i="4"/>
  <c r="BH138" i="4"/>
  <c r="BG138" i="4"/>
  <c r="BE138" i="4"/>
  <c r="T138" i="4"/>
  <c r="R138" i="4"/>
  <c r="P138" i="4"/>
  <c r="BI137" i="4"/>
  <c r="BH137" i="4"/>
  <c r="BG137" i="4"/>
  <c r="BE137" i="4"/>
  <c r="T137" i="4"/>
  <c r="R137" i="4"/>
  <c r="P137" i="4"/>
  <c r="BI136" i="4"/>
  <c r="BH136" i="4"/>
  <c r="BG136" i="4"/>
  <c r="BE136" i="4"/>
  <c r="T136" i="4"/>
  <c r="R136" i="4"/>
  <c r="P136" i="4"/>
  <c r="BI135" i="4"/>
  <c r="BH135" i="4"/>
  <c r="BG135" i="4"/>
  <c r="BE135" i="4"/>
  <c r="T135" i="4"/>
  <c r="R135" i="4"/>
  <c r="P135" i="4"/>
  <c r="J129" i="4"/>
  <c r="J128" i="4"/>
  <c r="F128" i="4"/>
  <c r="F126" i="4"/>
  <c r="E124" i="4"/>
  <c r="J92" i="4"/>
  <c r="J91" i="4"/>
  <c r="F91" i="4"/>
  <c r="F89" i="4"/>
  <c r="E87" i="4"/>
  <c r="J18" i="4"/>
  <c r="E18" i="4"/>
  <c r="F129" i="4" s="1"/>
  <c r="J17" i="4"/>
  <c r="J12" i="4"/>
  <c r="J89" i="4" s="1"/>
  <c r="E7" i="4"/>
  <c r="E122" i="4" s="1"/>
  <c r="J37" i="3"/>
  <c r="J36" i="3"/>
  <c r="AY96" i="1" s="1"/>
  <c r="J35" i="3"/>
  <c r="AX96" i="1"/>
  <c r="BI215" i="3"/>
  <c r="BH215" i="3"/>
  <c r="BG215" i="3"/>
  <c r="BE215" i="3"/>
  <c r="T215" i="3"/>
  <c r="R215" i="3"/>
  <c r="P215" i="3"/>
  <c r="BI214" i="3"/>
  <c r="BH214" i="3"/>
  <c r="BG214" i="3"/>
  <c r="BE214" i="3"/>
  <c r="T214" i="3"/>
  <c r="R214" i="3"/>
  <c r="P214" i="3"/>
  <c r="BI213" i="3"/>
  <c r="BH213" i="3"/>
  <c r="BG213" i="3"/>
  <c r="BE213" i="3"/>
  <c r="T213" i="3"/>
  <c r="R213" i="3"/>
  <c r="P213" i="3"/>
  <c r="BI212" i="3"/>
  <c r="BH212" i="3"/>
  <c r="BG212" i="3"/>
  <c r="BE212" i="3"/>
  <c r="T212" i="3"/>
  <c r="R212" i="3"/>
  <c r="P212" i="3"/>
  <c r="BI211" i="3"/>
  <c r="BH211" i="3"/>
  <c r="BG211" i="3"/>
  <c r="BE211" i="3"/>
  <c r="T211" i="3"/>
  <c r="R211" i="3"/>
  <c r="P211" i="3"/>
  <c r="BI210" i="3"/>
  <c r="BH210" i="3"/>
  <c r="BG210" i="3"/>
  <c r="BE210" i="3"/>
  <c r="T210" i="3"/>
  <c r="R210" i="3"/>
  <c r="P210" i="3"/>
  <c r="BI208" i="3"/>
  <c r="BH208" i="3"/>
  <c r="BG208" i="3"/>
  <c r="BE208" i="3"/>
  <c r="T208" i="3"/>
  <c r="R208" i="3"/>
  <c r="P208" i="3"/>
  <c r="BI207" i="3"/>
  <c r="BH207" i="3"/>
  <c r="BG207" i="3"/>
  <c r="BE207" i="3"/>
  <c r="T207" i="3"/>
  <c r="R207" i="3"/>
  <c r="P207" i="3"/>
  <c r="BI206" i="3"/>
  <c r="BH206" i="3"/>
  <c r="BG206" i="3"/>
  <c r="BE206" i="3"/>
  <c r="T206" i="3"/>
  <c r="R206" i="3"/>
  <c r="P206" i="3"/>
  <c r="BI204" i="3"/>
  <c r="BH204" i="3"/>
  <c r="BG204" i="3"/>
  <c r="BE204" i="3"/>
  <c r="T204" i="3"/>
  <c r="R204" i="3"/>
  <c r="P204" i="3"/>
  <c r="BI203" i="3"/>
  <c r="BH203" i="3"/>
  <c r="BG203" i="3"/>
  <c r="BE203" i="3"/>
  <c r="T203" i="3"/>
  <c r="R203" i="3"/>
  <c r="P203" i="3"/>
  <c r="BI201" i="3"/>
  <c r="BH201" i="3"/>
  <c r="BG201" i="3"/>
  <c r="BE201" i="3"/>
  <c r="T201" i="3"/>
  <c r="R201" i="3"/>
  <c r="P201" i="3"/>
  <c r="BI200" i="3"/>
  <c r="BH200" i="3"/>
  <c r="BG200" i="3"/>
  <c r="BE200" i="3"/>
  <c r="T200" i="3"/>
  <c r="R200" i="3"/>
  <c r="P200" i="3"/>
  <c r="BI199" i="3"/>
  <c r="BH199" i="3"/>
  <c r="BG199" i="3"/>
  <c r="BE199" i="3"/>
  <c r="T199" i="3"/>
  <c r="R199" i="3"/>
  <c r="P199" i="3"/>
  <c r="BI198" i="3"/>
  <c r="BH198" i="3"/>
  <c r="BG198" i="3"/>
  <c r="BE198" i="3"/>
  <c r="T198" i="3"/>
  <c r="R198" i="3"/>
  <c r="P198" i="3"/>
  <c r="BI197" i="3"/>
  <c r="BH197" i="3"/>
  <c r="BG197" i="3"/>
  <c r="BE197" i="3"/>
  <c r="T197" i="3"/>
  <c r="R197" i="3"/>
  <c r="P197" i="3"/>
  <c r="BI195" i="3"/>
  <c r="BH195" i="3"/>
  <c r="BG195" i="3"/>
  <c r="BE195" i="3"/>
  <c r="T195" i="3"/>
  <c r="R195" i="3"/>
  <c r="P195" i="3"/>
  <c r="BI194" i="3"/>
  <c r="BH194" i="3"/>
  <c r="BG194" i="3"/>
  <c r="BE194" i="3"/>
  <c r="T194" i="3"/>
  <c r="R194" i="3"/>
  <c r="P194" i="3"/>
  <c r="BI193" i="3"/>
  <c r="BH193" i="3"/>
  <c r="BG193" i="3"/>
  <c r="BE193" i="3"/>
  <c r="T193" i="3"/>
  <c r="R193" i="3"/>
  <c r="P193" i="3"/>
  <c r="BI190" i="3"/>
  <c r="BH190" i="3"/>
  <c r="BG190" i="3"/>
  <c r="BE190" i="3"/>
  <c r="T190" i="3"/>
  <c r="T189" i="3"/>
  <c r="R190" i="3"/>
  <c r="R189" i="3" s="1"/>
  <c r="P190" i="3"/>
  <c r="P189" i="3" s="1"/>
  <c r="BI188" i="3"/>
  <c r="BH188" i="3"/>
  <c r="BG188" i="3"/>
  <c r="BE188" i="3"/>
  <c r="T188" i="3"/>
  <c r="R188" i="3"/>
  <c r="P188" i="3"/>
  <c r="BI187" i="3"/>
  <c r="BH187" i="3"/>
  <c r="BG187" i="3"/>
  <c r="BE187" i="3"/>
  <c r="T187" i="3"/>
  <c r="R187" i="3"/>
  <c r="P187" i="3"/>
  <c r="BI186" i="3"/>
  <c r="BH186" i="3"/>
  <c r="BG186" i="3"/>
  <c r="BE186" i="3"/>
  <c r="T186" i="3"/>
  <c r="R186" i="3"/>
  <c r="P186" i="3"/>
  <c r="BI185" i="3"/>
  <c r="BH185" i="3"/>
  <c r="BG185" i="3"/>
  <c r="BE185" i="3"/>
  <c r="T185" i="3"/>
  <c r="R185" i="3"/>
  <c r="P185" i="3"/>
  <c r="BI184" i="3"/>
  <c r="BH184" i="3"/>
  <c r="BG184" i="3"/>
  <c r="BE184" i="3"/>
  <c r="T184" i="3"/>
  <c r="R184" i="3"/>
  <c r="P184" i="3"/>
  <c r="BI183" i="3"/>
  <c r="BH183" i="3"/>
  <c r="BG183" i="3"/>
  <c r="BE183" i="3"/>
  <c r="T183" i="3"/>
  <c r="R183" i="3"/>
  <c r="P183" i="3"/>
  <c r="BI182" i="3"/>
  <c r="BH182" i="3"/>
  <c r="BG182" i="3"/>
  <c r="BE182" i="3"/>
  <c r="T182" i="3"/>
  <c r="R182" i="3"/>
  <c r="P182" i="3"/>
  <c r="BI181" i="3"/>
  <c r="BH181" i="3"/>
  <c r="BG181" i="3"/>
  <c r="BE181" i="3"/>
  <c r="T181" i="3"/>
  <c r="R181" i="3"/>
  <c r="P181" i="3"/>
  <c r="BI180" i="3"/>
  <c r="BH180" i="3"/>
  <c r="BG180" i="3"/>
  <c r="BE180" i="3"/>
  <c r="T180" i="3"/>
  <c r="R180" i="3"/>
  <c r="P180" i="3"/>
  <c r="BI179" i="3"/>
  <c r="BH179" i="3"/>
  <c r="BG179" i="3"/>
  <c r="BE179" i="3"/>
  <c r="T179" i="3"/>
  <c r="R179" i="3"/>
  <c r="P179" i="3"/>
  <c r="BI178" i="3"/>
  <c r="BH178" i="3"/>
  <c r="BG178" i="3"/>
  <c r="BE178" i="3"/>
  <c r="T178" i="3"/>
  <c r="R178" i="3"/>
  <c r="P178" i="3"/>
  <c r="BI177" i="3"/>
  <c r="BH177" i="3"/>
  <c r="BG177" i="3"/>
  <c r="BE177" i="3"/>
  <c r="T177" i="3"/>
  <c r="R177" i="3"/>
  <c r="P177" i="3"/>
  <c r="BI176" i="3"/>
  <c r="BH176" i="3"/>
  <c r="BG176" i="3"/>
  <c r="BE176" i="3"/>
  <c r="T176" i="3"/>
  <c r="R176" i="3"/>
  <c r="P176" i="3"/>
  <c r="BI175" i="3"/>
  <c r="BH175" i="3"/>
  <c r="BG175" i="3"/>
  <c r="BE175" i="3"/>
  <c r="T175" i="3"/>
  <c r="R175" i="3"/>
  <c r="P175" i="3"/>
  <c r="BI174" i="3"/>
  <c r="BH174" i="3"/>
  <c r="BG174" i="3"/>
  <c r="BE174" i="3"/>
  <c r="T174" i="3"/>
  <c r="R174" i="3"/>
  <c r="P174" i="3"/>
  <c r="BI173" i="3"/>
  <c r="BH173" i="3"/>
  <c r="BG173" i="3"/>
  <c r="BE173" i="3"/>
  <c r="T173" i="3"/>
  <c r="R173" i="3"/>
  <c r="P173" i="3"/>
  <c r="BI171" i="3"/>
  <c r="BH171" i="3"/>
  <c r="BG171" i="3"/>
  <c r="BE171" i="3"/>
  <c r="T171" i="3"/>
  <c r="R171" i="3"/>
  <c r="P171" i="3"/>
  <c r="BI170" i="3"/>
  <c r="BH170" i="3"/>
  <c r="BG170" i="3"/>
  <c r="BE170" i="3"/>
  <c r="T170" i="3"/>
  <c r="R170" i="3"/>
  <c r="P170" i="3"/>
  <c r="BI169" i="3"/>
  <c r="BH169" i="3"/>
  <c r="BG169" i="3"/>
  <c r="BE169" i="3"/>
  <c r="T169" i="3"/>
  <c r="R169" i="3"/>
  <c r="P169" i="3"/>
  <c r="BI168" i="3"/>
  <c r="BH168" i="3"/>
  <c r="BG168" i="3"/>
  <c r="BE168" i="3"/>
  <c r="T168" i="3"/>
  <c r="R168" i="3"/>
  <c r="P168" i="3"/>
  <c r="BI167" i="3"/>
  <c r="BH167" i="3"/>
  <c r="BG167" i="3"/>
  <c r="BE167" i="3"/>
  <c r="T167" i="3"/>
  <c r="R167" i="3"/>
  <c r="P167" i="3"/>
  <c r="BI165" i="3"/>
  <c r="BH165" i="3"/>
  <c r="BG165" i="3"/>
  <c r="BE165" i="3"/>
  <c r="T165" i="3"/>
  <c r="R165" i="3"/>
  <c r="P165" i="3"/>
  <c r="BI164" i="3"/>
  <c r="BH164" i="3"/>
  <c r="BG164" i="3"/>
  <c r="BE164" i="3"/>
  <c r="T164" i="3"/>
  <c r="R164" i="3"/>
  <c r="P164" i="3"/>
  <c r="BI163" i="3"/>
  <c r="BH163" i="3"/>
  <c r="BG163" i="3"/>
  <c r="BE163" i="3"/>
  <c r="T163" i="3"/>
  <c r="R163" i="3"/>
  <c r="P163" i="3"/>
  <c r="BI162" i="3"/>
  <c r="BH162" i="3"/>
  <c r="BG162" i="3"/>
  <c r="BE162" i="3"/>
  <c r="T162" i="3"/>
  <c r="R162" i="3"/>
  <c r="P162" i="3"/>
  <c r="BI160" i="3"/>
  <c r="BH160" i="3"/>
  <c r="BG160" i="3"/>
  <c r="BE160" i="3"/>
  <c r="T160" i="3"/>
  <c r="R160" i="3"/>
  <c r="P160" i="3"/>
  <c r="BI159" i="3"/>
  <c r="BH159" i="3"/>
  <c r="BG159" i="3"/>
  <c r="BE159" i="3"/>
  <c r="T159" i="3"/>
  <c r="R159" i="3"/>
  <c r="P159" i="3"/>
  <c r="BI158" i="3"/>
  <c r="BH158" i="3"/>
  <c r="BG158" i="3"/>
  <c r="BE158" i="3"/>
  <c r="T158" i="3"/>
  <c r="R158" i="3"/>
  <c r="P158" i="3"/>
  <c r="BI157" i="3"/>
  <c r="BH157" i="3"/>
  <c r="BG157" i="3"/>
  <c r="BE157" i="3"/>
  <c r="T157" i="3"/>
  <c r="R157" i="3"/>
  <c r="P157" i="3"/>
  <c r="BI156" i="3"/>
  <c r="BH156" i="3"/>
  <c r="BG156" i="3"/>
  <c r="BE156" i="3"/>
  <c r="T156" i="3"/>
  <c r="R156" i="3"/>
  <c r="P156" i="3"/>
  <c r="BI155" i="3"/>
  <c r="BH155" i="3"/>
  <c r="BG155" i="3"/>
  <c r="BE155" i="3"/>
  <c r="T155" i="3"/>
  <c r="R155" i="3"/>
  <c r="P155" i="3"/>
  <c r="BI154" i="3"/>
  <c r="BH154" i="3"/>
  <c r="BG154" i="3"/>
  <c r="BE154" i="3"/>
  <c r="T154" i="3"/>
  <c r="R154" i="3"/>
  <c r="P154" i="3"/>
  <c r="BI153" i="3"/>
  <c r="BH153" i="3"/>
  <c r="BG153" i="3"/>
  <c r="BE153" i="3"/>
  <c r="T153" i="3"/>
  <c r="R153" i="3"/>
  <c r="P153" i="3"/>
  <c r="BI152" i="3"/>
  <c r="BH152" i="3"/>
  <c r="BG152" i="3"/>
  <c r="BE152" i="3"/>
  <c r="T152" i="3"/>
  <c r="R152" i="3"/>
  <c r="P152" i="3"/>
  <c r="BI151" i="3"/>
  <c r="BH151" i="3"/>
  <c r="BG151" i="3"/>
  <c r="BE151" i="3"/>
  <c r="T151" i="3"/>
  <c r="R151" i="3"/>
  <c r="P151" i="3"/>
  <c r="BI150" i="3"/>
  <c r="BH150" i="3"/>
  <c r="BG150" i="3"/>
  <c r="BE150" i="3"/>
  <c r="T150" i="3"/>
  <c r="R150" i="3"/>
  <c r="P150" i="3"/>
  <c r="BI149" i="3"/>
  <c r="BH149" i="3"/>
  <c r="BG149" i="3"/>
  <c r="BE149" i="3"/>
  <c r="T149" i="3"/>
  <c r="R149" i="3"/>
  <c r="P149" i="3"/>
  <c r="BI148" i="3"/>
  <c r="BH148" i="3"/>
  <c r="BG148" i="3"/>
  <c r="BE148" i="3"/>
  <c r="T148" i="3"/>
  <c r="R148" i="3"/>
  <c r="P148" i="3"/>
  <c r="BI147" i="3"/>
  <c r="BH147" i="3"/>
  <c r="BG147" i="3"/>
  <c r="BE147" i="3"/>
  <c r="T147" i="3"/>
  <c r="R147" i="3"/>
  <c r="P147" i="3"/>
  <c r="BI146" i="3"/>
  <c r="BH146" i="3"/>
  <c r="BG146" i="3"/>
  <c r="BE146" i="3"/>
  <c r="T146" i="3"/>
  <c r="R146" i="3"/>
  <c r="P146" i="3"/>
  <c r="BI144" i="3"/>
  <c r="BH144" i="3"/>
  <c r="BG144" i="3"/>
  <c r="BE144" i="3"/>
  <c r="T144" i="3"/>
  <c r="R144" i="3"/>
  <c r="P144" i="3"/>
  <c r="BI143" i="3"/>
  <c r="BH143" i="3"/>
  <c r="BG143" i="3"/>
  <c r="BE143" i="3"/>
  <c r="T143" i="3"/>
  <c r="R143" i="3"/>
  <c r="P143" i="3"/>
  <c r="BI142" i="3"/>
  <c r="BH142" i="3"/>
  <c r="BG142" i="3"/>
  <c r="BE142" i="3"/>
  <c r="T142" i="3"/>
  <c r="R142" i="3"/>
  <c r="P142" i="3"/>
  <c r="BI141" i="3"/>
  <c r="BH141" i="3"/>
  <c r="BG141" i="3"/>
  <c r="BE141" i="3"/>
  <c r="T141" i="3"/>
  <c r="R141" i="3"/>
  <c r="P141" i="3"/>
  <c r="BI140" i="3"/>
  <c r="BH140" i="3"/>
  <c r="BG140" i="3"/>
  <c r="BE140" i="3"/>
  <c r="T140" i="3"/>
  <c r="R140" i="3"/>
  <c r="P140" i="3"/>
  <c r="BI139" i="3"/>
  <c r="BH139" i="3"/>
  <c r="BG139" i="3"/>
  <c r="BE139" i="3"/>
  <c r="T139" i="3"/>
  <c r="R139" i="3"/>
  <c r="P139" i="3"/>
  <c r="BI138" i="3"/>
  <c r="BH138" i="3"/>
  <c r="BG138" i="3"/>
  <c r="BE138" i="3"/>
  <c r="T138" i="3"/>
  <c r="R138" i="3"/>
  <c r="P138" i="3"/>
  <c r="BI137" i="3"/>
  <c r="BH137" i="3"/>
  <c r="BG137" i="3"/>
  <c r="BE137" i="3"/>
  <c r="T137" i="3"/>
  <c r="R137" i="3"/>
  <c r="P137" i="3"/>
  <c r="BI136" i="3"/>
  <c r="BH136" i="3"/>
  <c r="BG136" i="3"/>
  <c r="BE136" i="3"/>
  <c r="T136" i="3"/>
  <c r="R136" i="3"/>
  <c r="P136" i="3"/>
  <c r="BI135" i="3"/>
  <c r="BH135" i="3"/>
  <c r="BG135" i="3"/>
  <c r="BE135" i="3"/>
  <c r="T135" i="3"/>
  <c r="R135" i="3"/>
  <c r="P135" i="3"/>
  <c r="BI134" i="3"/>
  <c r="BH134" i="3"/>
  <c r="BG134" i="3"/>
  <c r="BE134" i="3"/>
  <c r="T134" i="3"/>
  <c r="R134" i="3"/>
  <c r="P134" i="3"/>
  <c r="BI133" i="3"/>
  <c r="BH133" i="3"/>
  <c r="BG133" i="3"/>
  <c r="BE133" i="3"/>
  <c r="T133" i="3"/>
  <c r="R133" i="3"/>
  <c r="P133" i="3"/>
  <c r="BI132" i="3"/>
  <c r="BH132" i="3"/>
  <c r="BG132" i="3"/>
  <c r="BE132" i="3"/>
  <c r="T132" i="3"/>
  <c r="R132" i="3"/>
  <c r="P132" i="3"/>
  <c r="J126" i="3"/>
  <c r="J125" i="3"/>
  <c r="F125" i="3"/>
  <c r="F123" i="3"/>
  <c r="E121" i="3"/>
  <c r="J92" i="3"/>
  <c r="J91" i="3"/>
  <c r="F91" i="3"/>
  <c r="F89" i="3"/>
  <c r="E87" i="3"/>
  <c r="J18" i="3"/>
  <c r="E18" i="3"/>
  <c r="F92" i="3" s="1"/>
  <c r="J17" i="3"/>
  <c r="J12" i="3"/>
  <c r="J89" i="3" s="1"/>
  <c r="E7" i="3"/>
  <c r="E85" i="3" s="1"/>
  <c r="J37" i="2"/>
  <c r="J36" i="2"/>
  <c r="AY95" i="1"/>
  <c r="J35" i="2"/>
  <c r="AX95" i="1" s="1"/>
  <c r="BI144" i="2"/>
  <c r="BH144" i="2"/>
  <c r="BG144" i="2"/>
  <c r="BE144" i="2"/>
  <c r="T144" i="2"/>
  <c r="R144" i="2"/>
  <c r="P144" i="2"/>
  <c r="BI143" i="2"/>
  <c r="BH143" i="2"/>
  <c r="BG143" i="2"/>
  <c r="BE143" i="2"/>
  <c r="T143" i="2"/>
  <c r="R143" i="2"/>
  <c r="P143" i="2"/>
  <c r="BI142" i="2"/>
  <c r="BH142" i="2"/>
  <c r="BG142" i="2"/>
  <c r="BE142" i="2"/>
  <c r="T142" i="2"/>
  <c r="R142" i="2"/>
  <c r="P142" i="2"/>
  <c r="BI140" i="2"/>
  <c r="BH140" i="2"/>
  <c r="BG140" i="2"/>
  <c r="BE140" i="2"/>
  <c r="T140" i="2"/>
  <c r="R140" i="2"/>
  <c r="P140" i="2"/>
  <c r="BI139" i="2"/>
  <c r="BH139" i="2"/>
  <c r="BG139" i="2"/>
  <c r="BE139" i="2"/>
  <c r="T139" i="2"/>
  <c r="R139" i="2"/>
  <c r="P139" i="2"/>
  <c r="BI138" i="2"/>
  <c r="BH138" i="2"/>
  <c r="BG138" i="2"/>
  <c r="BE138" i="2"/>
  <c r="T138" i="2"/>
  <c r="R138" i="2"/>
  <c r="P138" i="2"/>
  <c r="BI137" i="2"/>
  <c r="BH137" i="2"/>
  <c r="BG137" i="2"/>
  <c r="BE137" i="2"/>
  <c r="T137" i="2"/>
  <c r="R137" i="2"/>
  <c r="P137" i="2"/>
  <c r="BI136" i="2"/>
  <c r="BH136" i="2"/>
  <c r="BG136" i="2"/>
  <c r="BE136" i="2"/>
  <c r="T136" i="2"/>
  <c r="R136" i="2"/>
  <c r="P136" i="2"/>
  <c r="BI135" i="2"/>
  <c r="BH135" i="2"/>
  <c r="BG135" i="2"/>
  <c r="BE135" i="2"/>
  <c r="T135" i="2"/>
  <c r="R135" i="2"/>
  <c r="P135" i="2"/>
  <c r="BI134" i="2"/>
  <c r="BH134" i="2"/>
  <c r="BG134" i="2"/>
  <c r="BE134" i="2"/>
  <c r="T134" i="2"/>
  <c r="R134" i="2"/>
  <c r="P134" i="2"/>
  <c r="BI133" i="2"/>
  <c r="BH133" i="2"/>
  <c r="BG133" i="2"/>
  <c r="BE133" i="2"/>
  <c r="T133" i="2"/>
  <c r="R133" i="2"/>
  <c r="P133" i="2"/>
  <c r="BI132" i="2"/>
  <c r="BH132" i="2"/>
  <c r="BG132" i="2"/>
  <c r="BE132" i="2"/>
  <c r="T132" i="2"/>
  <c r="R132" i="2"/>
  <c r="P132" i="2"/>
  <c r="BI131" i="2"/>
  <c r="BH131" i="2"/>
  <c r="BG131" i="2"/>
  <c r="BE131" i="2"/>
  <c r="T131" i="2"/>
  <c r="R131" i="2"/>
  <c r="P131" i="2"/>
  <c r="BI130" i="2"/>
  <c r="BH130" i="2"/>
  <c r="BG130" i="2"/>
  <c r="BE130" i="2"/>
  <c r="T130" i="2"/>
  <c r="R130" i="2"/>
  <c r="P130" i="2"/>
  <c r="BI129" i="2"/>
  <c r="BH129" i="2"/>
  <c r="BG129" i="2"/>
  <c r="BE129" i="2"/>
  <c r="T129" i="2"/>
  <c r="R129" i="2"/>
  <c r="P129" i="2"/>
  <c r="BI127" i="2"/>
  <c r="BH127" i="2"/>
  <c r="BG127" i="2"/>
  <c r="BE127" i="2"/>
  <c r="T127" i="2"/>
  <c r="R127" i="2"/>
  <c r="P127" i="2"/>
  <c r="BI126" i="2"/>
  <c r="BH126" i="2"/>
  <c r="BG126" i="2"/>
  <c r="BE126" i="2"/>
  <c r="T126" i="2"/>
  <c r="R126" i="2"/>
  <c r="P126" i="2"/>
  <c r="BI125" i="2"/>
  <c r="BH125" i="2"/>
  <c r="BG125" i="2"/>
  <c r="BE125" i="2"/>
  <c r="T125" i="2"/>
  <c r="R125" i="2"/>
  <c r="P125" i="2"/>
  <c r="BI124" i="2"/>
  <c r="BH124" i="2"/>
  <c r="BG124" i="2"/>
  <c r="BE124" i="2"/>
  <c r="T124" i="2"/>
  <c r="R124" i="2"/>
  <c r="P124" i="2"/>
  <c r="BI123" i="2"/>
  <c r="BH123" i="2"/>
  <c r="BG123" i="2"/>
  <c r="BE123" i="2"/>
  <c r="T123" i="2"/>
  <c r="R123" i="2"/>
  <c r="P123" i="2"/>
  <c r="J117" i="2"/>
  <c r="J116" i="2"/>
  <c r="F116" i="2"/>
  <c r="F114" i="2"/>
  <c r="E112" i="2"/>
  <c r="J92" i="2"/>
  <c r="J91" i="2"/>
  <c r="F91" i="2"/>
  <c r="F89" i="2"/>
  <c r="E87" i="2"/>
  <c r="J18" i="2"/>
  <c r="E18" i="2"/>
  <c r="F117" i="2" s="1"/>
  <c r="J17" i="2"/>
  <c r="J12" i="2"/>
  <c r="J114" i="2" s="1"/>
  <c r="E7" i="2"/>
  <c r="E110" i="2" s="1"/>
  <c r="L90" i="1"/>
  <c r="AM90" i="1"/>
  <c r="AM89" i="1"/>
  <c r="L89" i="1"/>
  <c r="AM87" i="1"/>
  <c r="L87" i="1"/>
  <c r="L85" i="1"/>
  <c r="L84" i="1"/>
  <c r="BK136" i="2"/>
  <c r="J124" i="2"/>
  <c r="J140" i="2"/>
  <c r="BK132" i="2"/>
  <c r="BK127" i="2"/>
  <c r="AS94" i="1"/>
  <c r="BK134" i="2"/>
  <c r="BK131" i="2"/>
  <c r="J144" i="2"/>
  <c r="J139" i="2"/>
  <c r="J134" i="2"/>
  <c r="BK130" i="2"/>
  <c r="J215" i="3"/>
  <c r="BK210" i="3"/>
  <c r="J211" i="3"/>
  <c r="BK201" i="3"/>
  <c r="J197" i="3"/>
  <c r="BK187" i="3"/>
  <c r="BK180" i="3"/>
  <c r="BK149" i="3"/>
  <c r="J144" i="3"/>
  <c r="BK141" i="3"/>
  <c r="BK137" i="3"/>
  <c r="BK214" i="3"/>
  <c r="J204" i="3"/>
  <c r="J190" i="3"/>
  <c r="BK181" i="3"/>
  <c r="BK170" i="3"/>
  <c r="BK167" i="3"/>
  <c r="J162" i="3"/>
  <c r="J157" i="3"/>
  <c r="J153" i="3"/>
  <c r="J147" i="3"/>
  <c r="BK138" i="3"/>
  <c r="BK136" i="3"/>
  <c r="J135" i="3"/>
  <c r="BK208" i="3"/>
  <c r="J201" i="3"/>
  <c r="J195" i="3"/>
  <c r="J187" i="3"/>
  <c r="J182" i="3"/>
  <c r="J178" i="3"/>
  <c r="J174" i="3"/>
  <c r="J170" i="3"/>
  <c r="BK164" i="3"/>
  <c r="BK159" i="3"/>
  <c r="BK156" i="3"/>
  <c r="BK153" i="3"/>
  <c r="J149" i="3"/>
  <c r="J141" i="3"/>
  <c r="J236" i="4"/>
  <c r="J221" i="4"/>
  <c r="J216" i="4"/>
  <c r="BK207" i="4"/>
  <c r="BK193" i="4"/>
  <c r="J180" i="4"/>
  <c r="J173" i="4"/>
  <c r="J166" i="4"/>
  <c r="BK152" i="4"/>
  <c r="J142" i="4"/>
  <c r="J233" i="4"/>
  <c r="BK222" i="4"/>
  <c r="J214" i="4"/>
  <c r="J202" i="4"/>
  <c r="J196" i="4"/>
  <c r="BK189" i="4"/>
  <c r="J183" i="4"/>
  <c r="BK175" i="4"/>
  <c r="BK167" i="4"/>
  <c r="J161" i="4"/>
  <c r="J156" i="4"/>
  <c r="J148" i="4"/>
  <c r="BK136" i="4"/>
  <c r="J232" i="4"/>
  <c r="J228" i="4"/>
  <c r="BK219" i="4"/>
  <c r="BK212" i="4"/>
  <c r="J203" i="4"/>
  <c r="BK187" i="4"/>
  <c r="BK172" i="4"/>
  <c r="BK158" i="4"/>
  <c r="BK151" i="4"/>
  <c r="BK142" i="4"/>
  <c r="BK137" i="4"/>
  <c r="J230" i="4"/>
  <c r="J209" i="4"/>
  <c r="BK197" i="4"/>
  <c r="J192" i="4"/>
  <c r="BK183" i="4"/>
  <c r="BK174" i="4"/>
  <c r="BK170" i="4"/>
  <c r="J162" i="4"/>
  <c r="BK157" i="4"/>
  <c r="BK149" i="4"/>
  <c r="J147" i="4"/>
  <c r="BK144" i="4"/>
  <c r="BK141" i="4"/>
  <c r="J143" i="2"/>
  <c r="J126" i="2"/>
  <c r="BK144" i="2"/>
  <c r="J133" i="2"/>
  <c r="BK126" i="2"/>
  <c r="BK137" i="2"/>
  <c r="J137" i="2"/>
  <c r="J135" i="2"/>
  <c r="J132" i="2"/>
  <c r="J125" i="2"/>
  <c r="J142" i="2"/>
  <c r="J138" i="2"/>
  <c r="J131" i="2"/>
  <c r="BK129" i="2"/>
  <c r="J214" i="3"/>
  <c r="J206" i="3"/>
  <c r="J213" i="3"/>
  <c r="J203" i="3"/>
  <c r="J198" i="3"/>
  <c r="J194" i="3"/>
  <c r="J185" i="3"/>
  <c r="J179" i="3"/>
  <c r="BK150" i="3"/>
  <c r="BK146" i="3"/>
  <c r="BK139" i="3"/>
  <c r="BK215" i="3"/>
  <c r="J207" i="3"/>
  <c r="J193" i="3"/>
  <c r="J183" i="3"/>
  <c r="BK173" i="3"/>
  <c r="BK168" i="3"/>
  <c r="J163" i="3"/>
  <c r="J159" i="3"/>
  <c r="BK154" i="3"/>
  <c r="J148" i="3"/>
  <c r="BK140" i="3"/>
  <c r="BK132" i="3"/>
  <c r="BK204" i="3"/>
  <c r="BK198" i="3"/>
  <c r="BK190" i="3"/>
  <c r="BK186" i="3"/>
  <c r="J181" i="3"/>
  <c r="J177" i="3"/>
  <c r="J173" i="3"/>
  <c r="J168" i="3"/>
  <c r="BK163" i="3"/>
  <c r="J158" i="3"/>
  <c r="J154" i="3"/>
  <c r="BK144" i="3"/>
  <c r="J133" i="3"/>
  <c r="J234" i="4"/>
  <c r="J223" i="4"/>
  <c r="J217" i="4"/>
  <c r="J208" i="4"/>
  <c r="J198" i="4"/>
  <c r="BK186" i="4"/>
  <c r="BK176" i="4"/>
  <c r="J171" i="4"/>
  <c r="BK156" i="4"/>
  <c r="J145" i="4"/>
  <c r="J238" i="4"/>
  <c r="J227" i="4"/>
  <c r="BK217" i="4"/>
  <c r="J213" i="4"/>
  <c r="BK201" i="4"/>
  <c r="BK192" i="4"/>
  <c r="BK185" i="4"/>
  <c r="J178" i="4"/>
  <c r="J168" i="4"/>
  <c r="BK162" i="4"/>
  <c r="BK159" i="4"/>
  <c r="J150" i="4"/>
  <c r="BK238" i="4"/>
  <c r="J231" i="4"/>
  <c r="BK225" i="4"/>
  <c r="J218" i="4"/>
  <c r="BK213" i="4"/>
  <c r="BK209" i="4"/>
  <c r="BK195" i="4"/>
  <c r="BK180" i="4"/>
  <c r="J169" i="4"/>
  <c r="J155" i="4"/>
  <c r="BK147" i="4"/>
  <c r="J144" i="4"/>
  <c r="J135" i="4"/>
  <c r="BK232" i="4"/>
  <c r="BK211" i="4"/>
  <c r="BK203" i="4"/>
  <c r="J195" i="4"/>
  <c r="J187" i="4"/>
  <c r="BK177" i="4"/>
  <c r="BK173" i="4"/>
  <c r="BK163" i="4"/>
  <c r="J158" i="4"/>
  <c r="J151" i="4"/>
  <c r="BK148" i="4"/>
  <c r="BK145" i="4"/>
  <c r="BK143" i="4"/>
  <c r="BK138" i="4"/>
  <c r="BK125" i="2"/>
  <c r="J208" i="3"/>
  <c r="BK135" i="3"/>
  <c r="J210" i="3"/>
  <c r="J200" i="3"/>
  <c r="BK195" i="3"/>
  <c r="J188" i="3"/>
  <c r="BK182" i="3"/>
  <c r="J176" i="3"/>
  <c r="BK147" i="3"/>
  <c r="J142" i="3"/>
  <c r="J138" i="3"/>
  <c r="J136" i="3"/>
  <c r="J212" i="3"/>
  <c r="BK200" i="3"/>
  <c r="J186" i="3"/>
  <c r="BK177" i="3"/>
  <c r="BK174" i="3"/>
  <c r="J169" i="3"/>
  <c r="J164" i="3"/>
  <c r="J160" i="3"/>
  <c r="J156" i="3"/>
  <c r="J151" i="3"/>
  <c r="BK143" i="3"/>
  <c r="BK133" i="3"/>
  <c r="BK207" i="3"/>
  <c r="BK197" i="3"/>
  <c r="BK188" i="3"/>
  <c r="BK183" i="3"/>
  <c r="BK179" i="3"/>
  <c r="J175" i="3"/>
  <c r="BK169" i="3"/>
  <c r="BK165" i="3"/>
  <c r="BK162" i="3"/>
  <c r="BK157" i="3"/>
  <c r="BK151" i="3"/>
  <c r="BK142" i="3"/>
  <c r="J225" i="4"/>
  <c r="BK220" i="4"/>
  <c r="J212" i="4"/>
  <c r="J205" i="4"/>
  <c r="BK194" i="4"/>
  <c r="J181" i="4"/>
  <c r="J174" i="4"/>
  <c r="BK168" i="4"/>
  <c r="J160" i="4"/>
  <c r="J137" i="4"/>
  <c r="BK231" i="4"/>
  <c r="BK221" i="4"/>
  <c r="J211" i="4"/>
  <c r="BK198" i="4"/>
  <c r="J193" i="4"/>
  <c r="BK188" i="4"/>
  <c r="BK181" i="4"/>
  <c r="BK169" i="4"/>
  <c r="J163" i="4"/>
  <c r="J157" i="4"/>
  <c r="J152" i="4"/>
  <c r="J138" i="4"/>
  <c r="BK236" i="4"/>
  <c r="J229" i="4"/>
  <c r="BK223" i="4"/>
  <c r="BK214" i="4"/>
  <c r="BK202" i="4"/>
  <c r="BK191" i="4"/>
  <c r="BK178" i="4"/>
  <c r="J167" i="4"/>
  <c r="J149" i="4"/>
  <c r="J143" i="4"/>
  <c r="BK140" i="4"/>
  <c r="BK233" i="4"/>
  <c r="BK227" i="4"/>
  <c r="BK205" i="4"/>
  <c r="BK196" i="4"/>
  <c r="J188" i="4"/>
  <c r="J176" i="4"/>
  <c r="J172" i="4"/>
  <c r="BK165" i="4"/>
  <c r="J159" i="4"/>
  <c r="BK155" i="4"/>
  <c r="BK142" i="2"/>
  <c r="J123" i="2"/>
  <c r="BK143" i="2"/>
  <c r="BK139" i="2"/>
  <c r="J129" i="2"/>
  <c r="BK123" i="2"/>
  <c r="BK138" i="2"/>
  <c r="J136" i="2"/>
  <c r="BK133" i="2"/>
  <c r="J130" i="2"/>
  <c r="BK124" i="2"/>
  <c r="BK140" i="2"/>
  <c r="BK135" i="2"/>
  <c r="J127" i="2"/>
  <c r="BK212" i="3"/>
  <c r="J137" i="3"/>
  <c r="BK134" i="3"/>
  <c r="BK206" i="3"/>
  <c r="J199" i="3"/>
  <c r="BK193" i="3"/>
  <c r="J184" i="3"/>
  <c r="BK178" i="3"/>
  <c r="J150" i="3"/>
  <c r="J143" i="3"/>
  <c r="J140" i="3"/>
  <c r="J132" i="3"/>
  <c r="BK211" i="3"/>
  <c r="BK203" i="3"/>
  <c r="BK185" i="3"/>
  <c r="BK175" i="3"/>
  <c r="BK171" i="3"/>
  <c r="J165" i="3"/>
  <c r="BK158" i="3"/>
  <c r="J155" i="3"/>
  <c r="J152" i="3"/>
  <c r="J146" i="3"/>
  <c r="J139" i="3"/>
  <c r="BK213" i="3"/>
  <c r="BK199" i="3"/>
  <c r="BK194" i="3"/>
  <c r="BK184" i="3"/>
  <c r="J180" i="3"/>
  <c r="BK176" i="3"/>
  <c r="J171" i="3"/>
  <c r="J167" i="3"/>
  <c r="BK160" i="3"/>
  <c r="BK155" i="3"/>
  <c r="BK152" i="3"/>
  <c r="BK148" i="3"/>
  <c r="J134" i="3"/>
  <c r="J222" i="4"/>
  <c r="J219" i="4"/>
  <c r="BK210" i="4"/>
  <c r="BK200" i="4"/>
  <c r="J189" i="4"/>
  <c r="J175" i="4"/>
  <c r="J170" i="4"/>
  <c r="BK161" i="4"/>
  <c r="BK150" i="4"/>
  <c r="J136" i="4"/>
  <c r="BK228" i="4"/>
  <c r="BK218" i="4"/>
  <c r="J207" i="4"/>
  <c r="J197" i="4"/>
  <c r="J191" i="4"/>
  <c r="BK182" i="4"/>
  <c r="BK171" i="4"/>
  <c r="J165" i="4"/>
  <c r="BK160" i="4"/>
  <c r="J153" i="4"/>
  <c r="J146" i="4"/>
  <c r="BK135" i="4"/>
  <c r="BK230" i="4"/>
  <c r="J220" i="4"/>
  <c r="BK216" i="4"/>
  <c r="J210" i="4"/>
  <c r="J200" i="4"/>
  <c r="J185" i="4"/>
  <c r="J177" i="4"/>
  <c r="BK166" i="4"/>
  <c r="BK153" i="4"/>
  <c r="BK146" i="4"/>
  <c r="J141" i="4"/>
  <c r="BK234" i="4"/>
  <c r="BK229" i="4"/>
  <c r="BK208" i="4"/>
  <c r="J201" i="4"/>
  <c r="J194" i="4"/>
  <c r="J186" i="4"/>
  <c r="J182" i="4"/>
  <c r="J140" i="4"/>
  <c r="P128" i="2" l="1"/>
  <c r="R141" i="2"/>
  <c r="BK131" i="3"/>
  <c r="J131" i="3"/>
  <c r="J98" i="3" s="1"/>
  <c r="R131" i="3"/>
  <c r="R145" i="3"/>
  <c r="P161" i="3"/>
  <c r="BK166" i="3"/>
  <c r="J166" i="3"/>
  <c r="J101" i="3"/>
  <c r="T166" i="3"/>
  <c r="P172" i="3"/>
  <c r="P192" i="3"/>
  <c r="P196" i="3"/>
  <c r="BK202" i="3"/>
  <c r="J202" i="3" s="1"/>
  <c r="J107" i="3" s="1"/>
  <c r="R205" i="3"/>
  <c r="R209" i="3"/>
  <c r="P122" i="2"/>
  <c r="P121" i="2"/>
  <c r="P120" i="2"/>
  <c r="AU95" i="1"/>
  <c r="BK128" i="2"/>
  <c r="J128" i="2"/>
  <c r="J99" i="2"/>
  <c r="P141" i="2"/>
  <c r="P134" i="4"/>
  <c r="T134" i="4"/>
  <c r="R139" i="4"/>
  <c r="P154" i="4"/>
  <c r="BK164" i="4"/>
  <c r="J164" i="4"/>
  <c r="J101" i="4"/>
  <c r="T164" i="4"/>
  <c r="P179" i="4"/>
  <c r="BK184" i="4"/>
  <c r="J184" i="4"/>
  <c r="J103" i="4"/>
  <c r="T184" i="4"/>
  <c r="P190" i="4"/>
  <c r="BK199" i="4"/>
  <c r="J199" i="4"/>
  <c r="J105" i="4" s="1"/>
  <c r="T199" i="4"/>
  <c r="P206" i="4"/>
  <c r="BK215" i="4"/>
  <c r="J215" i="4" s="1"/>
  <c r="J108" i="4" s="1"/>
  <c r="R122" i="2"/>
  <c r="T128" i="2"/>
  <c r="T121" i="2" s="1"/>
  <c r="T120" i="2" s="1"/>
  <c r="T141" i="2"/>
  <c r="T131" i="3"/>
  <c r="P145" i="3"/>
  <c r="BK161" i="3"/>
  <c r="J161" i="3" s="1"/>
  <c r="J100" i="3" s="1"/>
  <c r="T161" i="3"/>
  <c r="BK172" i="3"/>
  <c r="J172" i="3" s="1"/>
  <c r="J102" i="3" s="1"/>
  <c r="T172" i="3"/>
  <c r="R192" i="3"/>
  <c r="BK196" i="3"/>
  <c r="J196" i="3"/>
  <c r="J106" i="3"/>
  <c r="T196" i="3"/>
  <c r="R202" i="3"/>
  <c r="BK205" i="3"/>
  <c r="J205" i="3"/>
  <c r="J108" i="3"/>
  <c r="BK209" i="3"/>
  <c r="J209" i="3"/>
  <c r="J109" i="3"/>
  <c r="P209" i="3"/>
  <c r="BK134" i="4"/>
  <c r="J134" i="4"/>
  <c r="J98" i="4"/>
  <c r="BK139" i="4"/>
  <c r="J139" i="4" s="1"/>
  <c r="J99" i="4" s="1"/>
  <c r="T139" i="4"/>
  <c r="T154" i="4"/>
  <c r="R164" i="4"/>
  <c r="T179" i="4"/>
  <c r="BK190" i="4"/>
  <c r="J190" i="4"/>
  <c r="J104" i="4" s="1"/>
  <c r="R190" i="4"/>
  <c r="P199" i="4"/>
  <c r="R206" i="4"/>
  <c r="R215" i="4"/>
  <c r="BK122" i="2"/>
  <c r="J122" i="2"/>
  <c r="J98" i="2"/>
  <c r="T122" i="2"/>
  <c r="R128" i="2"/>
  <c r="BK141" i="2"/>
  <c r="J141" i="2"/>
  <c r="J100" i="2"/>
  <c r="P131" i="3"/>
  <c r="BK145" i="3"/>
  <c r="J145" i="3"/>
  <c r="J99" i="3"/>
  <c r="T145" i="3"/>
  <c r="R161" i="3"/>
  <c r="P166" i="3"/>
  <c r="R166" i="3"/>
  <c r="R172" i="3"/>
  <c r="R130" i="3" s="1"/>
  <c r="BK192" i="3"/>
  <c r="J192" i="3"/>
  <c r="J105" i="3"/>
  <c r="T192" i="3"/>
  <c r="R196" i="3"/>
  <c r="P202" i="3"/>
  <c r="T202" i="3"/>
  <c r="P205" i="3"/>
  <c r="T205" i="3"/>
  <c r="T209" i="3"/>
  <c r="R134" i="4"/>
  <c r="P139" i="4"/>
  <c r="BK154" i="4"/>
  <c r="J154" i="4"/>
  <c r="J100" i="4"/>
  <c r="R154" i="4"/>
  <c r="P164" i="4"/>
  <c r="BK179" i="4"/>
  <c r="J179" i="4"/>
  <c r="J102" i="4" s="1"/>
  <c r="R179" i="4"/>
  <c r="P184" i="4"/>
  <c r="R184" i="4"/>
  <c r="T190" i="4"/>
  <c r="R199" i="4"/>
  <c r="BK206" i="4"/>
  <c r="J206" i="4"/>
  <c r="J107" i="4" s="1"/>
  <c r="T206" i="4"/>
  <c r="P215" i="4"/>
  <c r="T215" i="4"/>
  <c r="BK226" i="4"/>
  <c r="J226" i="4"/>
  <c r="J110" i="4"/>
  <c r="P226" i="4"/>
  <c r="R226" i="4"/>
  <c r="T226" i="4"/>
  <c r="BK204" i="4"/>
  <c r="J204" i="4"/>
  <c r="J106" i="4" s="1"/>
  <c r="BK189" i="3"/>
  <c r="J189" i="3"/>
  <c r="J103" i="3"/>
  <c r="BK224" i="4"/>
  <c r="J224" i="4"/>
  <c r="J109" i="4"/>
  <c r="BK235" i="4"/>
  <c r="J235" i="4" s="1"/>
  <c r="J111" i="4" s="1"/>
  <c r="BK237" i="4"/>
  <c r="J237" i="4"/>
  <c r="J112" i="4" s="1"/>
  <c r="E85" i="4"/>
  <c r="BF135" i="4"/>
  <c r="BF146" i="4"/>
  <c r="BF157" i="4"/>
  <c r="BF159" i="4"/>
  <c r="BF161" i="4"/>
  <c r="BF176" i="4"/>
  <c r="BF185" i="4"/>
  <c r="BF186" i="4"/>
  <c r="BF194" i="4"/>
  <c r="BF200" i="4"/>
  <c r="BF201" i="4"/>
  <c r="BF205" i="4"/>
  <c r="BF210" i="4"/>
  <c r="BF211" i="4"/>
  <c r="BF229" i="4"/>
  <c r="J126" i="4"/>
  <c r="BF140" i="4"/>
  <c r="BF148" i="4"/>
  <c r="BF152" i="4"/>
  <c r="BF153" i="4"/>
  <c r="BF155" i="4"/>
  <c r="BF158" i="4"/>
  <c r="BF166" i="4"/>
  <c r="BF169" i="4"/>
  <c r="BF171" i="4"/>
  <c r="BF181" i="4"/>
  <c r="BF183" i="4"/>
  <c r="BF195" i="4"/>
  <c r="BF198" i="4"/>
  <c r="BF202" i="4"/>
  <c r="BF216" i="4"/>
  <c r="BF220" i="4"/>
  <c r="BF221" i="4"/>
  <c r="BF227" i="4"/>
  <c r="BF230" i="4"/>
  <c r="BF231" i="4"/>
  <c r="BF232" i="4"/>
  <c r="BF233" i="4"/>
  <c r="BF238" i="4"/>
  <c r="F92" i="4"/>
  <c r="BF137" i="4"/>
  <c r="BF138" i="4"/>
  <c r="BF142" i="4"/>
  <c r="BF145" i="4"/>
  <c r="BF149" i="4"/>
  <c r="BF150" i="4"/>
  <c r="BF156" i="4"/>
  <c r="BF163" i="4"/>
  <c r="BF167" i="4"/>
  <c r="BF172" i="4"/>
  <c r="BF177" i="4"/>
  <c r="BF178" i="4"/>
  <c r="BF180" i="4"/>
  <c r="BF182" i="4"/>
  <c r="BF187" i="4"/>
  <c r="BF189" i="4"/>
  <c r="BF192" i="4"/>
  <c r="BF193" i="4"/>
  <c r="BF196" i="4"/>
  <c r="BF209" i="4"/>
  <c r="BF212" i="4"/>
  <c r="BF214" i="4"/>
  <c r="BF218" i="4"/>
  <c r="BF219" i="4"/>
  <c r="BF222" i="4"/>
  <c r="BF225" i="4"/>
  <c r="BF236" i="4"/>
  <c r="BF136" i="4"/>
  <c r="BF141" i="4"/>
  <c r="BF143" i="4"/>
  <c r="BF144" i="4"/>
  <c r="BF147" i="4"/>
  <c r="BF151" i="4"/>
  <c r="BF160" i="4"/>
  <c r="BF162" i="4"/>
  <c r="BF165" i="4"/>
  <c r="BF168" i="4"/>
  <c r="BF170" i="4"/>
  <c r="BF173" i="4"/>
  <c r="BF174" i="4"/>
  <c r="BF175" i="4"/>
  <c r="BF188" i="4"/>
  <c r="BF191" i="4"/>
  <c r="BF197" i="4"/>
  <c r="BF203" i="4"/>
  <c r="BF207" i="4"/>
  <c r="BF208" i="4"/>
  <c r="BF213" i="4"/>
  <c r="BF217" i="4"/>
  <c r="BF223" i="4"/>
  <c r="BF228" i="4"/>
  <c r="BF234" i="4"/>
  <c r="J123" i="3"/>
  <c r="F126" i="3"/>
  <c r="BF133" i="3"/>
  <c r="BF137" i="3"/>
  <c r="BF138" i="3"/>
  <c r="BF139" i="3"/>
  <c r="BF141" i="3"/>
  <c r="BF143" i="3"/>
  <c r="BF149" i="3"/>
  <c r="BF156" i="3"/>
  <c r="BF157" i="3"/>
  <c r="BF158" i="3"/>
  <c r="BF159" i="3"/>
  <c r="BF160" i="3"/>
  <c r="BF162" i="3"/>
  <c r="BF169" i="3"/>
  <c r="BF170" i="3"/>
  <c r="BF171" i="3"/>
  <c r="BF173" i="3"/>
  <c r="BF174" i="3"/>
  <c r="BF175" i="3"/>
  <c r="BF180" i="3"/>
  <c r="BF183" i="3"/>
  <c r="BF184" i="3"/>
  <c r="BF186" i="3"/>
  <c r="BF190" i="3"/>
  <c r="BF197" i="3"/>
  <c r="BF198" i="3"/>
  <c r="BF204" i="3"/>
  <c r="BF206" i="3"/>
  <c r="BF207" i="3"/>
  <c r="BF211" i="3"/>
  <c r="E119" i="3"/>
  <c r="BF132" i="3"/>
  <c r="BF140" i="3"/>
  <c r="BF146" i="3"/>
  <c r="BF147" i="3"/>
  <c r="BF148" i="3"/>
  <c r="BF153" i="3"/>
  <c r="BF154" i="3"/>
  <c r="BF155" i="3"/>
  <c r="BF163" i="3"/>
  <c r="BF164" i="3"/>
  <c r="BF165" i="3"/>
  <c r="BF167" i="3"/>
  <c r="BF168" i="3"/>
  <c r="BF177" i="3"/>
  <c r="BF178" i="3"/>
  <c r="BF179" i="3"/>
  <c r="BF181" i="3"/>
  <c r="BF187" i="3"/>
  <c r="BF188" i="3"/>
  <c r="BF193" i="3"/>
  <c r="BF194" i="3"/>
  <c r="BF195" i="3"/>
  <c r="BF199" i="3"/>
  <c r="BF203" i="3"/>
  <c r="BF212" i="3"/>
  <c r="BF214" i="3"/>
  <c r="BF135" i="3"/>
  <c r="BF142" i="3"/>
  <c r="BF144" i="3"/>
  <c r="BF150" i="3"/>
  <c r="BF151" i="3"/>
  <c r="BF152" i="3"/>
  <c r="BF176" i="3"/>
  <c r="BF182" i="3"/>
  <c r="BF185" i="3"/>
  <c r="BF200" i="3"/>
  <c r="BF201" i="3"/>
  <c r="BF208" i="3"/>
  <c r="BF210" i="3"/>
  <c r="BF213" i="3"/>
  <c r="BF134" i="3"/>
  <c r="BF136" i="3"/>
  <c r="BF215" i="3"/>
  <c r="E85" i="2"/>
  <c r="F92" i="2"/>
  <c r="BF124" i="2"/>
  <c r="BF126" i="2"/>
  <c r="BF131" i="2"/>
  <c r="BF138" i="2"/>
  <c r="BF139" i="2"/>
  <c r="BF142" i="2"/>
  <c r="BF143" i="2"/>
  <c r="J89" i="2"/>
  <c r="BF127" i="2"/>
  <c r="BF136" i="2"/>
  <c r="BF137" i="2"/>
  <c r="BF129" i="2"/>
  <c r="BF130" i="2"/>
  <c r="BF132" i="2"/>
  <c r="BF133" i="2"/>
  <c r="BF134" i="2"/>
  <c r="BF135" i="2"/>
  <c r="BF144" i="2"/>
  <c r="BF123" i="2"/>
  <c r="BF125" i="2"/>
  <c r="BF140" i="2"/>
  <c r="F36" i="2"/>
  <c r="BC95" i="1"/>
  <c r="F37" i="2"/>
  <c r="BD95" i="1" s="1"/>
  <c r="J33" i="3"/>
  <c r="AV96" i="1"/>
  <c r="F35" i="4"/>
  <c r="BB97" i="1" s="1"/>
  <c r="F33" i="2"/>
  <c r="AZ95" i="1"/>
  <c r="F36" i="3"/>
  <c r="BC96" i="1"/>
  <c r="F35" i="3"/>
  <c r="BB96" i="1"/>
  <c r="F37" i="4"/>
  <c r="BD97" i="1" s="1"/>
  <c r="F35" i="2"/>
  <c r="BB95" i="1"/>
  <c r="F33" i="3"/>
  <c r="AZ96" i="1" s="1"/>
  <c r="J33" i="4"/>
  <c r="AV97" i="1" s="1"/>
  <c r="F33" i="4"/>
  <c r="AZ97" i="1"/>
  <c r="J33" i="2"/>
  <c r="AV95" i="1"/>
  <c r="F37" i="3"/>
  <c r="BD96" i="1" s="1"/>
  <c r="F36" i="4"/>
  <c r="BC97" i="1" s="1"/>
  <c r="R191" i="3" l="1"/>
  <c r="R129" i="3"/>
  <c r="T130" i="3"/>
  <c r="T133" i="4"/>
  <c r="T132" i="4" s="1"/>
  <c r="R133" i="4"/>
  <c r="R132" i="4"/>
  <c r="P130" i="3"/>
  <c r="R121" i="2"/>
  <c r="R120" i="2"/>
  <c r="T191" i="3"/>
  <c r="P133" i="4"/>
  <c r="P132" i="4" s="1"/>
  <c r="AU97" i="1" s="1"/>
  <c r="P191" i="3"/>
  <c r="BK121" i="2"/>
  <c r="BK120" i="2" s="1"/>
  <c r="J120" i="2" s="1"/>
  <c r="J30" i="2" s="1"/>
  <c r="AG95" i="1" s="1"/>
  <c r="BK130" i="3"/>
  <c r="J130" i="3"/>
  <c r="J97" i="3"/>
  <c r="BK191" i="3"/>
  <c r="J191" i="3" s="1"/>
  <c r="J104" i="3" s="1"/>
  <c r="BK133" i="4"/>
  <c r="J133" i="4"/>
  <c r="J97" i="4"/>
  <c r="F34" i="2"/>
  <c r="BA95" i="1"/>
  <c r="J34" i="3"/>
  <c r="AW96" i="1" s="1"/>
  <c r="AT96" i="1" s="1"/>
  <c r="J34" i="4"/>
  <c r="AW97" i="1" s="1"/>
  <c r="AT97" i="1" s="1"/>
  <c r="AZ94" i="1"/>
  <c r="W29" i="1" s="1"/>
  <c r="F34" i="3"/>
  <c r="BA96" i="1" s="1"/>
  <c r="F34" i="4"/>
  <c r="BA97" i="1" s="1"/>
  <c r="BB94" i="1"/>
  <c r="AX94" i="1" s="1"/>
  <c r="BC94" i="1"/>
  <c r="W32" i="1"/>
  <c r="BD94" i="1"/>
  <c r="W33" i="1" s="1"/>
  <c r="J34" i="2"/>
  <c r="AW95" i="1" s="1"/>
  <c r="AT95" i="1" s="1"/>
  <c r="AN95" i="1" l="1"/>
  <c r="P129" i="3"/>
  <c r="AU96" i="1"/>
  <c r="T129" i="3"/>
  <c r="BK132" i="4"/>
  <c r="J132" i="4"/>
  <c r="J96" i="4"/>
  <c r="J96" i="2"/>
  <c r="J121" i="2"/>
  <c r="J97" i="2"/>
  <c r="BK129" i="3"/>
  <c r="J129" i="3" s="1"/>
  <c r="J96" i="3" s="1"/>
  <c r="J39" i="2"/>
  <c r="AU94" i="1"/>
  <c r="W31" i="1"/>
  <c r="AV94" i="1"/>
  <c r="AK29" i="1" s="1"/>
  <c r="BA94" i="1"/>
  <c r="AW94" i="1"/>
  <c r="AK30" i="1" s="1"/>
  <c r="AY94" i="1"/>
  <c r="J30" i="4" l="1"/>
  <c r="AG97" i="1"/>
  <c r="J30" i="3"/>
  <c r="AG96" i="1"/>
  <c r="W30" i="1"/>
  <c r="AT94" i="1"/>
  <c r="J39" i="4" l="1"/>
  <c r="J39" i="3"/>
  <c r="AN96" i="1"/>
  <c r="AN97" i="1"/>
  <c r="AG94" i="1"/>
  <c r="AK26" i="1"/>
  <c r="AK35" i="1" s="1"/>
  <c r="AN94" i="1" l="1"/>
</calcChain>
</file>

<file path=xl/sharedStrings.xml><?xml version="1.0" encoding="utf-8"?>
<sst xmlns="http://schemas.openxmlformats.org/spreadsheetml/2006/main" count="3306" uniqueCount="734">
  <si>
    <t>Export Komplet</t>
  </si>
  <si>
    <t/>
  </si>
  <si>
    <t>2.0</t>
  </si>
  <si>
    <t>False</t>
  </si>
  <si>
    <t>{7863085d-3cc0-45e6-8b4d-1e1fb62c2896}</t>
  </si>
  <si>
    <t>&gt;&gt;  skryté stĺpce  &lt;&lt;</t>
  </si>
  <si>
    <t>0,001</t>
  </si>
  <si>
    <t>20</t>
  </si>
  <si>
    <t>REKAPITULÁCIA STAVBY</t>
  </si>
  <si>
    <t>v ---  nižšie sa nachádzajú doplnkové a pomocné údaje k zostavám  --- v</t>
  </si>
  <si>
    <t>Návod na vyplnenie</t>
  </si>
  <si>
    <t>Kód:</t>
  </si>
  <si>
    <t>22-899(1)</t>
  </si>
  <si>
    <t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</si>
  <si>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</si>
  <si>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JKSO:</t>
  </si>
  <si>
    <t>KS:</t>
  </si>
  <si>
    <t>Miesto:</t>
  </si>
  <si>
    <t xml:space="preserve"> </t>
  </si>
  <si>
    <t>Dátum:</t>
  </si>
  <si>
    <t>5. 9. 2022</t>
  </si>
  <si>
    <t>Objednávateľ:</t>
  </si>
  <si>
    <t>IČO:</t>
  </si>
  <si>
    <t>Mesto Nitra</t>
  </si>
  <si>
    <t>IČ DPH:</t>
  </si>
  <si>
    <t>Zhotoviteľ:</t>
  </si>
  <si>
    <t>Vyplň údaj</t>
  </si>
  <si>
    <t>Projektant:</t>
  </si>
  <si>
    <t>Ing. Arch. R. Kočajda</t>
  </si>
  <si>
    <t>True</t>
  </si>
  <si>
    <t>0,01</t>
  </si>
  <si>
    <t>Spracovateľ:</t>
  </si>
  <si>
    <t>K2-ART s.r.o. Nitra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</si>
  <si>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</si>
  <si>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</si>
  <si>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</si>
  <si>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</si>
  <si>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</si>
  <si>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</si>
  <si>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</si>
  <si>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</si>
  <si>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</si>
  <si>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</si>
  <si>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</si>
  <si>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</si>
  <si>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</si>
  <si>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</si>
  <si>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</si>
  <si>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</si>
  <si>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</si>
  <si>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</si>
  <si>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</si>
  <si>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</si>
  <si>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</si>
  <si>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</si>
  <si>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</si>
  <si>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</si>
  <si>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</si>
  <si>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</si>
  <si>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</si>
  <si>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</si>
  <si>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</si>
  <si>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</si>
  <si>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</si>
  <si>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</si>
  <si>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</si>
  <si>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</si>
  <si>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</si>
  <si>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</si>
  <si>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</si>
  <si>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</si>
  <si>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</si>
  <si>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</si>
  <si>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</si>
  <si>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</si>
  <si>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</si>
  <si>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</si>
  <si>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</si>
  <si>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/</t>
  </si>
  <si>
    <t>1</t>
  </si>
  <si>
    <t>SO 01.1 Odstránenie spevnenej plochy I. etapa</t>
  </si>
  <si>
    <t>STA</t>
  </si>
  <si>
    <t>{df45c963-d5e5-4145-8d96-37ee5b83a83b}</t>
  </si>
  <si>
    <t>2</t>
  </si>
  <si>
    <t>SO 02.1 Výmena povrchu spevnenej plochy I.etapa</t>
  </si>
  <si>
    <t>{e7f3c888-aeff-4358-9041-a5616fbfbc68}</t>
  </si>
  <si>
    <t>3</t>
  </si>
  <si>
    <t>SO 03.1 Sadové úpravy</t>
  </si>
  <si>
    <t>{0c87e04f-3569-46b4-ba87-89980993214d}</t>
  </si>
  <si>
    <t>KRYCÍ LIST ROZPOČTU</t>
  </si>
  <si>
    <t>Objekt:</t>
  </si>
  <si>
    <t>1 - SO 01.1 Odstránenie spevnenej plochy I. etapa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</si>
  <si>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</si>
  <si>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</si>
  <si>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</si>
  <si>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</si>
  <si>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</si>
  <si>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</si>
  <si>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</si>
  <si>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9 - Ostatné konštrukcie a práce-búranie</t>
  </si>
  <si>
    <t>VRN - Investičné náklady neobsiahnuté v cenách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</si>
  <si>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</si>
  <si>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</si>
  <si>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</si>
  <si>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</si>
  <si>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</si>
  <si>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</si>
  <si>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</si>
  <si>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</si>
  <si>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</si>
  <si>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</si>
  <si>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</si>
  <si>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</si>
  <si>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</si>
  <si>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</si>
  <si>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</si>
  <si>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</si>
  <si>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K</t>
  </si>
  <si>
    <t>113107142.S</t>
  </si>
  <si>
    <t>Odstránenie krytu asfaltového v ploche do 200 m2, hr. nad 50 do 100 mm,  -0,18100t</t>
  </si>
  <si>
    <t>m2</t>
  </si>
  <si>
    <t>4</t>
  </si>
  <si>
    <t>-913852159</t>
  </si>
  <si>
    <t>113307111.S</t>
  </si>
  <si>
    <t>Odstránenie podkladu v ploche do 200 m2 z kameniva ťaženého, hr. do 100mm,  -0,16000t</t>
  </si>
  <si>
    <t>2012034941</t>
  </si>
  <si>
    <t>113307131.S</t>
  </si>
  <si>
    <t>Odstránenie podkladu v ploche do 200 m2 z betónu prostého, hr. vrstvy do 150 mm,  -0,22500t</t>
  </si>
  <si>
    <t>595763139</t>
  </si>
  <si>
    <t>130001101.S</t>
  </si>
  <si>
    <t>Príplatok k cenám za sťaženie výkopu v blízkosti podzemného vedenia alebo výbušnín - pre všetky triedy</t>
  </si>
  <si>
    <t>m3</t>
  </si>
  <si>
    <t>372128859</t>
  </si>
  <si>
    <t>5</t>
  </si>
  <si>
    <t>130301001.S</t>
  </si>
  <si>
    <t>Výkop jamy a ryhy v obmedzenom priestore horn. tr.4 ručne</t>
  </si>
  <si>
    <t>-1103308342</t>
  </si>
  <si>
    <t>9</t>
  </si>
  <si>
    <t>Ostatné konštrukcie a práce-búranie</t>
  </si>
  <si>
    <t>6</t>
  </si>
  <si>
    <t>915714223.S</t>
  </si>
  <si>
    <t>Dočasné vodorovné značenie krytu lepením pásky profilovanej šírky 500 mm, priechody pre chodcov</t>
  </si>
  <si>
    <t>m</t>
  </si>
  <si>
    <t>1804957002</t>
  </si>
  <si>
    <t>7</t>
  </si>
  <si>
    <t>915911112.S</t>
  </si>
  <si>
    <t>Montáž dočasného prenosného oceľového zábradlia</t>
  </si>
  <si>
    <t>408798572</t>
  </si>
  <si>
    <t>8</t>
  </si>
  <si>
    <t>919735112.S</t>
  </si>
  <si>
    <t>Rezanie existujúceho asfaltového krytu alebo podkladu hĺbky nad 50 do 100 mm</t>
  </si>
  <si>
    <t>-2139537238</t>
  </si>
  <si>
    <t>966001122.S</t>
  </si>
  <si>
    <t>Demontáž kvetináčov voľne položených na pevný podklad,  -0,03400 t</t>
  </si>
  <si>
    <t>ks</t>
  </si>
  <si>
    <t>1359542598</t>
  </si>
  <si>
    <t>10</t>
  </si>
  <si>
    <t>966006132.S</t>
  </si>
  <si>
    <t>Odstránenie značky so stĺpikmi s bet. pätkami,  -0,08200t</t>
  </si>
  <si>
    <t>559287644</t>
  </si>
  <si>
    <t>11</t>
  </si>
  <si>
    <t>966821112.S</t>
  </si>
  <si>
    <t>Demontáž prenosného zábradlia</t>
  </si>
  <si>
    <t>2032895322</t>
  </si>
  <si>
    <t>12</t>
  </si>
  <si>
    <t>966822222.S</t>
  </si>
  <si>
    <t>Demontáž dočasného vodorovného značenia priechodov pre chodcov</t>
  </si>
  <si>
    <t>2018536254</t>
  </si>
  <si>
    <t>13</t>
  </si>
  <si>
    <t>979083114.S</t>
  </si>
  <si>
    <t>Vodorovné premiestnenie sutiny na skládku s naložením a zložením nad 2000 do 3000 m</t>
  </si>
  <si>
    <t>t</t>
  </si>
  <si>
    <t>1806803346</t>
  </si>
  <si>
    <t>14</t>
  </si>
  <si>
    <t>979083191.S</t>
  </si>
  <si>
    <t>Príplatok za každých ďalších i začatých 1000 m po spevnenej ceste pre vodorovné premiestnenie sutiny</t>
  </si>
  <si>
    <t>1149792162</t>
  </si>
  <si>
    <t>15</t>
  </si>
  <si>
    <t>979093111.S</t>
  </si>
  <si>
    <t>Uloženie sutiny na skládku s hrubým urovnaním bez zhutnenia</t>
  </si>
  <si>
    <t>-1203779584</t>
  </si>
  <si>
    <t>16</t>
  </si>
  <si>
    <t>979093512.S</t>
  </si>
  <si>
    <t>Drvenie stavebného odpadu z demolácií (recyklácia bez kov. mat.) z muriva z betónu prostého</t>
  </si>
  <si>
    <t>1550805661</t>
  </si>
  <si>
    <t>17</t>
  </si>
  <si>
    <t>979089012.S</t>
  </si>
  <si>
    <t>Poplatok za skladovanie - materiál nevhodný na recykláciu ostatné</t>
  </si>
  <si>
    <t>733291316</t>
  </si>
  <si>
    <t>VRN</t>
  </si>
  <si>
    <t>Investičné náklady neobsiahnuté v cenách</t>
  </si>
  <si>
    <t>18</t>
  </si>
  <si>
    <t>000300013.S</t>
  </si>
  <si>
    <t>Práce vykonávané pred výstavbou určenie priebehu  podzemného existujúceho vedenia</t>
  </si>
  <si>
    <t>eur</t>
  </si>
  <si>
    <t>-2010960254</t>
  </si>
  <si>
    <t>19</t>
  </si>
  <si>
    <t>000600021.S</t>
  </si>
  <si>
    <t>Zariadenie staveniska - prevádzkové oplotenie staveniska</t>
  </si>
  <si>
    <t>-954777824</t>
  </si>
  <si>
    <t>000600024.S</t>
  </si>
  <si>
    <t>Prevádzkové dopravné značenie po stavenisku vrátane prenájmu dočasného dopravného značenia a dopravných zábran</t>
  </si>
  <si>
    <t>1408036535</t>
  </si>
  <si>
    <t>2 - SO 02.1 Výmena povrchu spevnenej plochy I.etapa</t>
  </si>
  <si>
    <t xml:space="preserve">    5 - Komunikácie</t>
  </si>
  <si>
    <t xml:space="preserve">    6 - Úpravy povrchov, podlahy, osadenie</t>
  </si>
  <si>
    <t xml:space="preserve">    8 - Rúrové vedenie</t>
  </si>
  <si>
    <t xml:space="preserve">    99 - Presun hmôt HSV</t>
  </si>
  <si>
    <t>PSV - Práce a dodávky PSV</t>
  </si>
  <si>
    <t xml:space="preserve">    711 - Izolácie proti vode a vlhkosti</t>
  </si>
  <si>
    <t xml:space="preserve">    721 - Zdravotechnika - vnútorná kanalizácia</t>
  </si>
  <si>
    <t xml:space="preserve">    761 - Konštrukcie sklobetónové</t>
  </si>
  <si>
    <t xml:space="preserve">    767 - Konštrukcie doplnkové kovové</t>
  </si>
  <si>
    <t>113106611.S</t>
  </si>
  <si>
    <t>Rozoberanie zámkovej dlažby všetkých druhov v ploche do 20 m2,  -0,2600 t</t>
  </si>
  <si>
    <t>-474429431</t>
  </si>
  <si>
    <t>113107111.S</t>
  </si>
  <si>
    <t>Odstránenie krytu v ploche do 200 m2 z kameniva ťaženého, hr. do 100 mm,  -0,16000t</t>
  </si>
  <si>
    <t>503132731</t>
  </si>
  <si>
    <t>113107122.S</t>
  </si>
  <si>
    <t>Odstránenie krytu v ploche do 200 m2 z kameniva hrubého drveného, hr.100 do 200 mm,  -0,23500t</t>
  </si>
  <si>
    <t>-537608539</t>
  </si>
  <si>
    <t>113107143.S</t>
  </si>
  <si>
    <t>Odstránenie krytu asfaltového v ploche do 200 m2, hr. nad 100 do 150 mm,  -0,31600t</t>
  </si>
  <si>
    <t>908335301</t>
  </si>
  <si>
    <t>113206111.S</t>
  </si>
  <si>
    <t>Vytrhanie obrúb betónových, s vybúraním lôžka, z krajníkov alebo obrubníkov stojatých,  -0,14500t</t>
  </si>
  <si>
    <t>-1266368486</t>
  </si>
  <si>
    <t>113307122.S</t>
  </si>
  <si>
    <t>Odstránenie podkladu v ploche do 200 m2 z kameniva hrubého drveného, hr.100 do 200 mm,  -0,23500t</t>
  </si>
  <si>
    <t>1472392908</t>
  </si>
  <si>
    <t>46880878</t>
  </si>
  <si>
    <t>391237621</t>
  </si>
  <si>
    <t>162501102.S</t>
  </si>
  <si>
    <t>Vodorovné premiestnenie výkopku po spevnenej ceste z horniny tr.1-4, do 100 m3 na vzdialenosť do 3000 m</t>
  </si>
  <si>
    <t>-1005522901</t>
  </si>
  <si>
    <t>162501105.S</t>
  </si>
  <si>
    <t>Vodorovné premiestnenie výkopku po spevnenej ceste z horniny tr.1-4, do 100 m3, príplatok k cene za každých ďalšich a začatých 1000 m</t>
  </si>
  <si>
    <t>-1868485727</t>
  </si>
  <si>
    <t>167101101.S</t>
  </si>
  <si>
    <t>Nakladanie neuľahnutého výkopku z hornín tr.1-4 do 100 m3</t>
  </si>
  <si>
    <t>-990907430</t>
  </si>
  <si>
    <t>171201201.S</t>
  </si>
  <si>
    <t>Uloženie sypaniny na skládky do 100 m3</t>
  </si>
  <si>
    <t>113471283</t>
  </si>
  <si>
    <t>171209002.S</t>
  </si>
  <si>
    <t>Poplatok za skladovanie - zemina a kamenivo (17 05) ostatné</t>
  </si>
  <si>
    <t>-1610492229</t>
  </si>
  <si>
    <t>Komunikácie</t>
  </si>
  <si>
    <t>564801111.S</t>
  </si>
  <si>
    <t>Podklad zo štrkodrviny s rozprestretím a zhutnením, po zhutnení hr. 30 mm</t>
  </si>
  <si>
    <t>-501432587</t>
  </si>
  <si>
    <t>564831111.S</t>
  </si>
  <si>
    <t>Podklad zo štrkodrviny s rozprestretím a zhutnením, po zhutnení hr. 100 mm</t>
  </si>
  <si>
    <t>420610460</t>
  </si>
  <si>
    <t>564861111.S</t>
  </si>
  <si>
    <t>Podklad zo štrkodrviny s rozprestretím a zhutnením, po zhutnení hr. 200 mm</t>
  </si>
  <si>
    <t>746769649</t>
  </si>
  <si>
    <t>567123114.S</t>
  </si>
  <si>
    <t>Podklad z kameniva stmeleného cementom, s rozprestrením a zhutnením CBGM C 5/6, po zhutnení hr. 120 mm</t>
  </si>
  <si>
    <t>-1422496445</t>
  </si>
  <si>
    <t>591111111.S</t>
  </si>
  <si>
    <t>Kladenie dlažby z kociek veľkých do lôžka z kameniva ťaženého</t>
  </si>
  <si>
    <t>-429129805</t>
  </si>
  <si>
    <t>M</t>
  </si>
  <si>
    <t>583810001100.S</t>
  </si>
  <si>
    <t>159485844</t>
  </si>
  <si>
    <t>583810001101.S</t>
  </si>
  <si>
    <t>Kamenná dlažba formátová - žula sivá, rozmer 200x500x60 mm</t>
  </si>
  <si>
    <t>2104391814</t>
  </si>
  <si>
    <t>21</t>
  </si>
  <si>
    <t>591111121.S</t>
  </si>
  <si>
    <t>Kladenie dlažby z kociek drobných do lôžka z kameniva ťaženého</t>
  </si>
  <si>
    <t>-595994969</t>
  </si>
  <si>
    <t>22</t>
  </si>
  <si>
    <t>583810001205.S</t>
  </si>
  <si>
    <t>Kamenná dlažba formátová - žula sivá, rozmer 200x250x60 mm</t>
  </si>
  <si>
    <t>116708576</t>
  </si>
  <si>
    <t>23</t>
  </si>
  <si>
    <t>594411111.S</t>
  </si>
  <si>
    <t>Prídlažba z kameňa do lôžka z  drenážnej lôžkovej malty C30/35 XF 2 (SK)-Cl 0,4</t>
  </si>
  <si>
    <t>1243509966</t>
  </si>
  <si>
    <t>24</t>
  </si>
  <si>
    <t>583810001207.S</t>
  </si>
  <si>
    <t>Dlažobná kocka prídlažba - žula čierna, rozmer 120x120x120 mm</t>
  </si>
  <si>
    <t>-2039071732</t>
  </si>
  <si>
    <t>25</t>
  </si>
  <si>
    <t>596911141.S</t>
  </si>
  <si>
    <t>Kladenie kamennej dlažby komunikácií pre peších hr. 60 mm pre peších do 50 m2 so zriadením lôžka z kameniva hr. 30 mm</t>
  </si>
  <si>
    <t>928874813</t>
  </si>
  <si>
    <t>26</t>
  </si>
  <si>
    <t>592460006800</t>
  </si>
  <si>
    <t>Dlažba kamenná pre nevidiacich, nopková - žula sivá, rozmer 100x200x60 mm</t>
  </si>
  <si>
    <t>308614553</t>
  </si>
  <si>
    <t>27</t>
  </si>
  <si>
    <t>592460006900</t>
  </si>
  <si>
    <t>Dlažba kamenná pre nevidiacich drážková - žula sivá, rozmer 400x400x80 mm</t>
  </si>
  <si>
    <t>-228121693</t>
  </si>
  <si>
    <t>28</t>
  </si>
  <si>
    <t>599142111.S</t>
  </si>
  <si>
    <t>Úprava zálievky dilatačných alebo pracovných škár hĺbky do 40 mm, šírky nad 20 do 40 mm</t>
  </si>
  <si>
    <t>-642217127</t>
  </si>
  <si>
    <t>Úpravy povrchov, podlahy, osadenie</t>
  </si>
  <si>
    <t>29</t>
  </si>
  <si>
    <t>622465113.S</t>
  </si>
  <si>
    <t>Vonkajší sanačný systém stien anglických dvorcov, sanačný prednástrek cementový, krytie 100%</t>
  </si>
  <si>
    <t>-554964016</t>
  </si>
  <si>
    <t>30</t>
  </si>
  <si>
    <t>622465117.S</t>
  </si>
  <si>
    <t>Vonkajší sanačný systém stien, sanačný prednástrek cementový odvlhčovací špeciálny, krytie 100%</t>
  </si>
  <si>
    <t>1957809410</t>
  </si>
  <si>
    <t>31</t>
  </si>
  <si>
    <t>622465122.S</t>
  </si>
  <si>
    <t>Vonkajší sanačný systém stien s obsahom cementu, podkladová / vyrovnávacia omietka, hr. 15 mm</t>
  </si>
  <si>
    <t>581878311</t>
  </si>
  <si>
    <t>32</t>
  </si>
  <si>
    <t>632451671.S</t>
  </si>
  <si>
    <t>Vyspravenie anglických dvorcov rýchlotuhnúcim reprofilačným polymerom hr. 10 mm</t>
  </si>
  <si>
    <t>-262695443</t>
  </si>
  <si>
    <t>Rúrové vedenie</t>
  </si>
  <si>
    <t>33</t>
  </si>
  <si>
    <t>899102111.S</t>
  </si>
  <si>
    <t>Osadenie poklopu oceľového vrátane rámu hmotn. nad 50 do 100 kg</t>
  </si>
  <si>
    <t>1140886150</t>
  </si>
  <si>
    <t>34</t>
  </si>
  <si>
    <t>552410002651</t>
  </si>
  <si>
    <t>Šachtový poklop s voliteľným povrchom z pozinkovanej ocele, s rámom, rozmer 720x720 mm, nosnosť 12,5 t</t>
  </si>
  <si>
    <t>276822136</t>
  </si>
  <si>
    <t>35</t>
  </si>
  <si>
    <t>899231111.S</t>
  </si>
  <si>
    <t>Výšková úprava uličného vstupu alebo vpuste do 200 mm zvýšením mreže</t>
  </si>
  <si>
    <t>1556320035</t>
  </si>
  <si>
    <t>36</t>
  </si>
  <si>
    <t>899331111.S</t>
  </si>
  <si>
    <t>Výšková úprava uličného vstupu alebo vpuste do 200 mm zvýšením poklopu</t>
  </si>
  <si>
    <t>1432468079</t>
  </si>
  <si>
    <t>37</t>
  </si>
  <si>
    <t>899431111.S</t>
  </si>
  <si>
    <t>Výšková úprava uličného vstupu alebo vpuste do 200 mm zvýšením krycieho hrnca</t>
  </si>
  <si>
    <t>-376111181</t>
  </si>
  <si>
    <t>38</t>
  </si>
  <si>
    <t>911131111.S</t>
  </si>
  <si>
    <t>Osadenie a montáž cestného zábradlia oceľového s oceľovými stĺpikmi</t>
  </si>
  <si>
    <t>675507119</t>
  </si>
  <si>
    <t>39</t>
  </si>
  <si>
    <t>914001111.S</t>
  </si>
  <si>
    <t>Osadenie a montáž cestnej zvislej dopravnej značky na stĺpik, stĺp, konzolu alebo objekt</t>
  </si>
  <si>
    <t>1914932202</t>
  </si>
  <si>
    <t>40</t>
  </si>
  <si>
    <t>914501121.S</t>
  </si>
  <si>
    <t>Montáž stĺpika zvislej dopravnej značky do betónového základu</t>
  </si>
  <si>
    <t>470830839</t>
  </si>
  <si>
    <t>41</t>
  </si>
  <si>
    <t>916261111.S</t>
  </si>
  <si>
    <t>Osadenie cestnej obruby z drobných kociek s bočnou oporou z bet. tr. C 16/20 do lôžka z betónu</t>
  </si>
  <si>
    <t>552643042</t>
  </si>
  <si>
    <t>42</t>
  </si>
  <si>
    <t>583810001200.S</t>
  </si>
  <si>
    <t>-1657986536</t>
  </si>
  <si>
    <t>43</t>
  </si>
  <si>
    <t>917461112.S</t>
  </si>
  <si>
    <t>Osadenie chodník. obrubníka kamenného stojatého do do lôžka z  drenážnej lôžkovej malty C30/35 XF 2 (SK)-Cl 0,4 s bočnou oporou</t>
  </si>
  <si>
    <t>-360086443</t>
  </si>
  <si>
    <t>44</t>
  </si>
  <si>
    <t>583810001300.S</t>
  </si>
  <si>
    <t>-1034552967</t>
  </si>
  <si>
    <t>45</t>
  </si>
  <si>
    <t>918101112.S</t>
  </si>
  <si>
    <t>Lôžko pod obrubníky, krajníky alebo obruby z dlažobných kociek z betónu prostého tr. C 16/20</t>
  </si>
  <si>
    <t>1541843692</t>
  </si>
  <si>
    <t>46</t>
  </si>
  <si>
    <t>-1607665385</t>
  </si>
  <si>
    <t>47</t>
  </si>
  <si>
    <t>966005111.S</t>
  </si>
  <si>
    <t>Rozobratie cestného zábradlia s betónovými pätkami,  -0,03500t</t>
  </si>
  <si>
    <t>-189030699</t>
  </si>
  <si>
    <t>48</t>
  </si>
  <si>
    <t>976085311.S</t>
  </si>
  <si>
    <t>Vybúranie kanalizačného rámu liatinového vrátane poklopu alebo mreže,  -0,04400t</t>
  </si>
  <si>
    <t>1117104507</t>
  </si>
  <si>
    <t>49</t>
  </si>
  <si>
    <t>1769488104</t>
  </si>
  <si>
    <t>50</t>
  </si>
  <si>
    <t>361885488</t>
  </si>
  <si>
    <t>51</t>
  </si>
  <si>
    <t>-2103070812</t>
  </si>
  <si>
    <t>52</t>
  </si>
  <si>
    <t>-1242539325</t>
  </si>
  <si>
    <t>53</t>
  </si>
  <si>
    <t>-1022741618</t>
  </si>
  <si>
    <t>99</t>
  </si>
  <si>
    <t>Presun hmôt HSV</t>
  </si>
  <si>
    <t>54</t>
  </si>
  <si>
    <t>998223011.S</t>
  </si>
  <si>
    <t>Presun hmôt pre pozemné komunikácie s krytom dláždeným (822 2.3, 822 5.3) akejkoľvek dĺžky objektu</t>
  </si>
  <si>
    <t>283891258</t>
  </si>
  <si>
    <t>PSV</t>
  </si>
  <si>
    <t>Práce a dodávky PSV</t>
  </si>
  <si>
    <t>711</t>
  </si>
  <si>
    <t>Izolácie proti vode a vlhkosti</t>
  </si>
  <si>
    <t>55</t>
  </si>
  <si>
    <t>711132107.S</t>
  </si>
  <si>
    <t>Zhotovenie izolácie proti zemnej vlhkosti nopovou fóloiu položenou voľne na ploche zvislej</t>
  </si>
  <si>
    <t>-1629534996</t>
  </si>
  <si>
    <t>56</t>
  </si>
  <si>
    <t>283230002700.S</t>
  </si>
  <si>
    <t>Nopová HDPE fólia hrúbky 0,5 mm, výška nopu 8 mm, proti zemnej vlhkosti s radónovou ochranou, pre spodnú stavbu</t>
  </si>
  <si>
    <t>652301974</t>
  </si>
  <si>
    <t>57</t>
  </si>
  <si>
    <t>998711101.S</t>
  </si>
  <si>
    <t>Presun hmôt pre izoláciu proti vode v objektoch výšky do 6 m</t>
  </si>
  <si>
    <t>1333884489</t>
  </si>
  <si>
    <t>721</t>
  </si>
  <si>
    <t>Zdravotechnika - vnútorná kanalizácia</t>
  </si>
  <si>
    <t>58</t>
  </si>
  <si>
    <t>721242117.S</t>
  </si>
  <si>
    <t>Lapač strešných splavenín zo šedej liatiny DN 150</t>
  </si>
  <si>
    <t>219921211</t>
  </si>
  <si>
    <t>59</t>
  </si>
  <si>
    <t>721242121.S</t>
  </si>
  <si>
    <t>Lapač strešných splavenín plastový univerzálny priamy DN 125</t>
  </si>
  <si>
    <t>1381234980</t>
  </si>
  <si>
    <t>60</t>
  </si>
  <si>
    <t>721242804.S</t>
  </si>
  <si>
    <t>Demontáž lapača strešných splavenín DN 125,  -0,02517t</t>
  </si>
  <si>
    <t>-136365013</t>
  </si>
  <si>
    <t>61</t>
  </si>
  <si>
    <t>721242805.S</t>
  </si>
  <si>
    <t>Demontáž lapača strešných splavenín DN 150,  -0,03522t</t>
  </si>
  <si>
    <t>-1404503828</t>
  </si>
  <si>
    <t>62</t>
  </si>
  <si>
    <t>998721101.S</t>
  </si>
  <si>
    <t>Presun hmôt pre vnútornú kanalizáciu v objektoch výšky do 6 m</t>
  </si>
  <si>
    <t>987534180</t>
  </si>
  <si>
    <t>761</t>
  </si>
  <si>
    <t>Konštrukcie sklobetónové</t>
  </si>
  <si>
    <t>63</t>
  </si>
  <si>
    <t>761823111.S</t>
  </si>
  <si>
    <t>Sklobetónové stropy rovné, zaťaženia do 500 kg/m2 z tvaroviek pochôdznych veľ. 190x190x80 mm</t>
  </si>
  <si>
    <t>-587192351</t>
  </si>
  <si>
    <t>64</t>
  </si>
  <si>
    <t>998761101.S</t>
  </si>
  <si>
    <t>Presun hmôt na sklobetónové konštrukcie v objektoch výšky do 6 m</t>
  </si>
  <si>
    <t>-932236359</t>
  </si>
  <si>
    <t>767</t>
  </si>
  <si>
    <t>Konštrukcie doplnkové kovové</t>
  </si>
  <si>
    <t>65</t>
  </si>
  <si>
    <t>767161210.S</t>
  </si>
  <si>
    <t>Montáž zábradlia rovného z rúrok, s hmotnosťou 1 m zábradlia do 20 kg</t>
  </si>
  <si>
    <t>2044471887</t>
  </si>
  <si>
    <t>66</t>
  </si>
  <si>
    <t>553560007100.S</t>
  </si>
  <si>
    <t>Zábradlie znížené, oceľová žiarovozinkovaná konštrukcia z profilu DN 42 mm, výška nad dlažbou 500 mm, kotvenie pod dlažbu</t>
  </si>
  <si>
    <t>72064816</t>
  </si>
  <si>
    <t>67</t>
  </si>
  <si>
    <t>767995215.S</t>
  </si>
  <si>
    <t>Renovácia zábradlia, očistenie, odhrdzavenie, náter základný syntetiský, náter dvojnásobný syntetický oddtieň antracit</t>
  </si>
  <si>
    <t>-815951175</t>
  </si>
  <si>
    <t>68</t>
  </si>
  <si>
    <t>000200031.S</t>
  </si>
  <si>
    <t>Prieskumné práce - archeologická činnosť archeologický prieskum, záverečná správa</t>
  </si>
  <si>
    <t>1024</t>
  </si>
  <si>
    <t>89137700</t>
  </si>
  <si>
    <t>69</t>
  </si>
  <si>
    <t>000200032.S</t>
  </si>
  <si>
    <t>Prieskumné práce - archeologická činnosť archeologický dohľad</t>
  </si>
  <si>
    <t>1040744003</t>
  </si>
  <si>
    <t>70</t>
  </si>
  <si>
    <t>-1734093523</t>
  </si>
  <si>
    <t>71</t>
  </si>
  <si>
    <t>000300041.S</t>
  </si>
  <si>
    <t>Geodetické práce - kartografické práce bez rozlíšenia v prípade nájdenia archeologických nálezov</t>
  </si>
  <si>
    <t>-1724963101</t>
  </si>
  <si>
    <t>72</t>
  </si>
  <si>
    <t>1668842116</t>
  </si>
  <si>
    <t>73</t>
  </si>
  <si>
    <t>Zariadenie staveniska - prevádzkové dopravné značenie po stavenisku</t>
  </si>
  <si>
    <t>-1718607052</t>
  </si>
  <si>
    <t>3 - SO 03.1 Sadové úpravy</t>
  </si>
  <si>
    <t xml:space="preserve">    1.2 - Založenie trávnika</t>
  </si>
  <si>
    <t xml:space="preserve">    D1 - Založenie záhonu trvaliek a okrasných tráv</t>
  </si>
  <si>
    <t xml:space="preserve">    D3 - Trvalky a okrasné trávy</t>
  </si>
  <si>
    <t xml:space="preserve">    D2 - Materiál</t>
  </si>
  <si>
    <t xml:space="preserve">    D4 - Cibuľoviny</t>
  </si>
  <si>
    <t xml:space="preserve">    D5 - Výsadba krov / výška 60 cm+</t>
  </si>
  <si>
    <t xml:space="preserve">    D6 - Kry výška 60 cm +</t>
  </si>
  <si>
    <t xml:space="preserve">    D7 - Výsadba stromov / ok 12-16</t>
  </si>
  <si>
    <t xml:space="preserve">    D8 - ZOZNAM DREVÍN</t>
  </si>
  <si>
    <t xml:space="preserve">    46-M - Systém vedenia koreňov</t>
  </si>
  <si>
    <t xml:space="preserve">    9 - Ostatné konštrukcie a práce</t>
  </si>
  <si>
    <t>Vodorovné premiestnenie ornice po spevnenej ceste z horniny tr.1-4, do 100 m3 na vzdialenosť do 3000 m</t>
  </si>
  <si>
    <t>-568963340</t>
  </si>
  <si>
    <t>Nakladanie ornice do 100 m3</t>
  </si>
  <si>
    <t>1165000770</t>
  </si>
  <si>
    <t>182001131.S</t>
  </si>
  <si>
    <t>Doplnenie a rozprestretie zeminy vhodnej na sadové úpravy hr. nad 200-300 mm v rovine alebo na svahu do 1:5</t>
  </si>
  <si>
    <t>-1988653079</t>
  </si>
  <si>
    <t>103640000100.S</t>
  </si>
  <si>
    <t>Zemina pre terénne úpravy - ornica</t>
  </si>
  <si>
    <t>-1538931437</t>
  </si>
  <si>
    <t>1.2</t>
  </si>
  <si>
    <t>Založenie trávnika</t>
  </si>
  <si>
    <t>111151121.S</t>
  </si>
  <si>
    <t>Kosenie parkového trávnika do 1000 m2 s odvozom do 20 km a so zložením, v rovine alebo na svahu do 1:5</t>
  </si>
  <si>
    <t>1489369825</t>
  </si>
  <si>
    <t>180402111.S</t>
  </si>
  <si>
    <t>Založenie trávnika parkového výsevom v rovine do 1:5</t>
  </si>
  <si>
    <t>-868009213</t>
  </si>
  <si>
    <t>005720001400.S</t>
  </si>
  <si>
    <t>Osivá tráv - semená parkovej zmesi</t>
  </si>
  <si>
    <t>kg</t>
  </si>
  <si>
    <t>-1143457614</t>
  </si>
  <si>
    <t>183403114.S</t>
  </si>
  <si>
    <t>Obrobenie pôdy kultivátorovaním v rovine alebo na svahu do 1:5</t>
  </si>
  <si>
    <t>1375512680</t>
  </si>
  <si>
    <t>183403152.S</t>
  </si>
  <si>
    <t>Obrobenie pôdy bránením v rovine alebo na svahu do 1:5</t>
  </si>
  <si>
    <t>154170603</t>
  </si>
  <si>
    <t>183403153.S</t>
  </si>
  <si>
    <t>Obrobenie pôdy hrabaním v rovine alebo na svahu do 1:5</t>
  </si>
  <si>
    <t>-1060586761</t>
  </si>
  <si>
    <t>183403161.S</t>
  </si>
  <si>
    <t>Obrobenie pôdy valcovaním v rovine alebo na svahu do 1:5</t>
  </si>
  <si>
    <t>-2135555094</t>
  </si>
  <si>
    <t>184802111.S</t>
  </si>
  <si>
    <t>Chemické odburinenie pôdy v rovine alebo na svahu do 1:5 postrekom naširoko</t>
  </si>
  <si>
    <t>-479675508</t>
  </si>
  <si>
    <t>252310000100.S</t>
  </si>
  <si>
    <t>Postrekový prípravok na ničenie burín v trávniku</t>
  </si>
  <si>
    <t>l</t>
  </si>
  <si>
    <t>-1131336347</t>
  </si>
  <si>
    <t>185802113.S</t>
  </si>
  <si>
    <t>Hnojenie pôdy v rovine alebo na svahu do 1:5 umelým hnojivom naširoko</t>
  </si>
  <si>
    <t>-1477334672</t>
  </si>
  <si>
    <t>251110000100.S</t>
  </si>
  <si>
    <t>Hnojivo NPK dusíkaté priemyselné v PE vreciach</t>
  </si>
  <si>
    <t>-799935889</t>
  </si>
  <si>
    <t>185803411.S</t>
  </si>
  <si>
    <t>Vyhrabanie trávnika v rovine alebo na svahu do 1:5</t>
  </si>
  <si>
    <t>-764813462</t>
  </si>
  <si>
    <t>185804311.S</t>
  </si>
  <si>
    <t>Zaliatie rastlín vodou, plochy jednotlivo do 20 m2</t>
  </si>
  <si>
    <t>1472829059</t>
  </si>
  <si>
    <t>185851111.S</t>
  </si>
  <si>
    <t>Dovoz vody pre zálievku rastlín na vzdialenosť do 6000 m</t>
  </si>
  <si>
    <t>-1157546252</t>
  </si>
  <si>
    <t>D1</t>
  </si>
  <si>
    <t>Založenie záhonu trvaliek a okrasných tráv</t>
  </si>
  <si>
    <t>Chemické odburinenie pôdy v rovine alebo na svahu do 1:5 postrekom naširoko   (Roundup 10l/ha)</t>
  </si>
  <si>
    <t>-271825383</t>
  </si>
  <si>
    <t>Výmena pôdy (Záhradnícky substrát hr. 100 mm)</t>
  </si>
  <si>
    <t>-689945206</t>
  </si>
  <si>
    <t>Založenie záhonu v rovine alebo na svahu do 1:5</t>
  </si>
  <si>
    <t>-1310500847</t>
  </si>
  <si>
    <t>Hľbenie jamiek v hornine 1 až 4 v rovine alebo na svahu do 1:5</t>
  </si>
  <si>
    <t>1452194124</t>
  </si>
  <si>
    <t>Výsadba rastlín v rovine alebo na svahu 1:5</t>
  </si>
  <si>
    <t>-219752429</t>
  </si>
  <si>
    <t>Hnojenie rastlín umelým hnojivom k rastline v rovine alebo na svahu do 1:5 (Silvamix forte 1ks-0,01kg / rastlina)</t>
  </si>
  <si>
    <t>-2012837176</t>
  </si>
  <si>
    <t>Mulčovanie rastlín minerálnym mulčom pri hrúbke mulča nad 50 do 100 mm v rovine alebo na svahu do 1:5</t>
  </si>
  <si>
    <t>-1403127536</t>
  </si>
  <si>
    <t>Zaliatie rastlín vodou,plochy jednotlivo nad 20m2  na 1 mesiac (100l/m2/týždeň)</t>
  </si>
  <si>
    <t>-650553679</t>
  </si>
  <si>
    <t>Dovoz a dodávka vody pre zálievku rastlín na vzdialenosť do 6000 m (trvalky)</t>
  </si>
  <si>
    <t>866324326</t>
  </si>
  <si>
    <t>D3</t>
  </si>
  <si>
    <t>Trvalky a okrasné trávy</t>
  </si>
  <si>
    <t xml:space="preserve">Agastache rugosa 'Blue Fortune'_x000D_
</t>
  </si>
  <si>
    <t>-1452918506</t>
  </si>
  <si>
    <t xml:space="preserve">Achillea filipendulina 'Cloth of Gold' _x000D_
</t>
  </si>
  <si>
    <t>-383798691</t>
  </si>
  <si>
    <t>Anemone hupehensis fantasy ´pocahontas´</t>
  </si>
  <si>
    <t>-1452175811</t>
  </si>
  <si>
    <t>Carex petrietri ´milk chocolate´</t>
  </si>
  <si>
    <t>-1216446541</t>
  </si>
  <si>
    <t xml:space="preserve">Doronicum orientale  ´Leonardo compact´_x000D_
</t>
  </si>
  <si>
    <t>-1117546416</t>
  </si>
  <si>
    <t>Gaillardia aristata ´Burgunder´</t>
  </si>
  <si>
    <t>2012584728</t>
  </si>
  <si>
    <t>Kniphofia caulescens</t>
  </si>
  <si>
    <t>-12456648</t>
  </si>
  <si>
    <t>Nepeta x faassenii 'Cat's Pajamas'</t>
  </si>
  <si>
    <t>-562032636</t>
  </si>
  <si>
    <t xml:space="preserve">Carex ´Ice dance´_x000D_
</t>
  </si>
  <si>
    <t>-1196975227</t>
  </si>
  <si>
    <t>Pennisetum alopecuroides ´LITTLE BUNNY´</t>
  </si>
  <si>
    <t>283897486</t>
  </si>
  <si>
    <t>Persicaria amplexicaulis 'Bonfire'</t>
  </si>
  <si>
    <t>1066062212</t>
  </si>
  <si>
    <t>Rudbeckia fulgida var. sullivantii 'Goldsturm'</t>
  </si>
  <si>
    <t>-1230698434</t>
  </si>
  <si>
    <t>Salvia  nemorosa 'Synchro White'</t>
  </si>
  <si>
    <t>1846431844</t>
  </si>
  <si>
    <t xml:space="preserve">Tanacetum coccineum 'Robinson's Red' _x000D_
</t>
  </si>
  <si>
    <t>-1630195415</t>
  </si>
  <si>
    <t>D2</t>
  </si>
  <si>
    <t>Materiál</t>
  </si>
  <si>
    <t>Tabletové hnojivo Silvamix forte 1ks/rastlina</t>
  </si>
  <si>
    <t>-89346493</t>
  </si>
  <si>
    <t>Postrekový prípravok  na ničenie burín Roundup expres 6h 5000ml pump &amp; go 5 L - Roundup  10l/ha</t>
  </si>
  <si>
    <t>1629923111</t>
  </si>
  <si>
    <t>Záhradnícky substrát (70l vrece)</t>
  </si>
  <si>
    <t>441298040</t>
  </si>
  <si>
    <t>Mulčovací materiál - drvené kamenivo fr. 8-16 (hrúbka 7cm)</t>
  </si>
  <si>
    <t>-102223577</t>
  </si>
  <si>
    <t>D4</t>
  </si>
  <si>
    <t>Cibuľoviny</t>
  </si>
  <si>
    <t>Hĺbenie jamiek pre výsadbu cibuľovín</t>
  </si>
  <si>
    <t>549058927</t>
  </si>
  <si>
    <t>Výsadba cibuľovín</t>
  </si>
  <si>
    <t>-989188981</t>
  </si>
  <si>
    <t>Allium ´gladiator´</t>
  </si>
  <si>
    <t>-1580871083</t>
  </si>
  <si>
    <t>narcis (mix druhov)</t>
  </si>
  <si>
    <t>-1021438969</t>
  </si>
  <si>
    <t>tulipa (mix druhov)</t>
  </si>
  <si>
    <t>-1821687548</t>
  </si>
  <si>
    <t>D5</t>
  </si>
  <si>
    <t>Výsadba krov / výška 60 cm+</t>
  </si>
  <si>
    <t>-52066295</t>
  </si>
  <si>
    <t>1844244628</t>
  </si>
  <si>
    <t>Hĺbenie jamiek pre výsadbu v hornine 1 až 4 s výmenou pôdy do 50% v rovine alebo na svahu do 1:5 objemu nad 0, 01 do 0,02 m3</t>
  </si>
  <si>
    <t>-433558356</t>
  </si>
  <si>
    <t>Výsadba sadeníc kríkov, výšky nad 600 mm</t>
  </si>
  <si>
    <t>2084187237</t>
  </si>
  <si>
    <t>Hnojenie rastlín umelým hnojivom k rastline v rovine alebo na svahu do 1:5 (Silvamix forte 2ks-0,02kg / rastlina)</t>
  </si>
  <si>
    <t>-2074213540</t>
  </si>
  <si>
    <t>Mulčovanie rastlín pri hrúbke mulča nad 50 do 100 mm v rovine alebo na svahu do 1:5</t>
  </si>
  <si>
    <t>-1061028981</t>
  </si>
  <si>
    <t>Zaliatie rastlín vodou na 1 mesiac  (100 l/m2/týždeň)</t>
  </si>
  <si>
    <t>1654446062</t>
  </si>
  <si>
    <t>Dovoz a dodávka vody pre zálievku rastlín na vzdialenosť do 6000 m</t>
  </si>
  <si>
    <t>1679792124</t>
  </si>
  <si>
    <t>763164905</t>
  </si>
  <si>
    <t>-1956287926</t>
  </si>
  <si>
    <t>Tabletové hnojivo Silvamix forte 2ks/rastlina/0,02kg</t>
  </si>
  <si>
    <t>-1315116948</t>
  </si>
  <si>
    <t>Mulčovací materiál - drvené kamenivo fr. 8-16 mm (hrúbka 7cm)</t>
  </si>
  <si>
    <t>-1337305733</t>
  </si>
  <si>
    <t>D6</t>
  </si>
  <si>
    <t>Kry výška 60 cm +</t>
  </si>
  <si>
    <t>taxus bacata</t>
  </si>
  <si>
    <t>2064471143</t>
  </si>
  <si>
    <t>D7</t>
  </si>
  <si>
    <t>Výsadba stromov / ok 12-16</t>
  </si>
  <si>
    <t>Hĺbenie jamiek pre vysadzovanie rastlín v hornine 1 až 4 s výmenou pôdy do 50%, s prípadným naložením prebytočných výkopkov na dopravný prostriedok, odvozom do 20 km v rovine a na svahu 1:5 objemu  nad 0,4m3 do 1m3</t>
  </si>
  <si>
    <t>-590810690</t>
  </si>
  <si>
    <t>Výsadba dreviny s balom do vopred vyhĺbenej jamky so zaliatím v rovine alebo vo svahu do 1:5 pri priemere balu nad 500 do 600 mm</t>
  </si>
  <si>
    <t>-638067462</t>
  </si>
  <si>
    <t>Zakotvenie dreviny 3 kolmi pri priemere kolov do 100 mm pri dľžke kolov 2 - 3 m+priečne laty + osadenie zavlažovacieho vaku, Zhotovenie obalu kmeňa stromu z juty v dvoch vrstvách v rovine alebo na svahu do 1:5</t>
  </si>
  <si>
    <t>-234963573</t>
  </si>
  <si>
    <t>Ošetrenie vysadených drevín solitérnych, v rovine alebo na svahu do 1:5   / výchovný rez</t>
  </si>
  <si>
    <t>954943684</t>
  </si>
  <si>
    <t>Hnojenie rastlín umelým hnojivom k rastline v rovine alebo na svahu do 1:5 (Silvamix forte 5ks-0,05kg / strom)</t>
  </si>
  <si>
    <t>1844244063</t>
  </si>
  <si>
    <t>-401794946</t>
  </si>
  <si>
    <t>Zaliatie rastlín vodou na 1 mesiac  (400 l/m2/týždeň)</t>
  </si>
  <si>
    <t>-1284314208</t>
  </si>
  <si>
    <t>-1619938206</t>
  </si>
  <si>
    <t>Tabletové hnojivo Silvamix forte 5ks/rastlina/0,05kg</t>
  </si>
  <si>
    <t>-300605189</t>
  </si>
  <si>
    <t>Fixačné príslušenstvo-uväzovací materiál a materiál na ochranu kmeňa v bode uviazania(3m/1strom)</t>
  </si>
  <si>
    <t>772427682</t>
  </si>
  <si>
    <t>74</t>
  </si>
  <si>
    <t>Fixačné príslušenstvo-klince,2klince/kol</t>
  </si>
  <si>
    <t>-1773798503</t>
  </si>
  <si>
    <t>75</t>
  </si>
  <si>
    <t>Zavlažovací vak k stromom / 62l</t>
  </si>
  <si>
    <t>-1777573607</t>
  </si>
  <si>
    <t>76</t>
  </si>
  <si>
    <t>Mulčovací materiál - drvené kamenivo fr. 8-16 mm - 1m2/strom (hrúbka 7cm)</t>
  </si>
  <si>
    <t>-631361812</t>
  </si>
  <si>
    <t>77</t>
  </si>
  <si>
    <t>1706548443</t>
  </si>
  <si>
    <t>78</t>
  </si>
  <si>
    <t>Koly dľžka 250cm , 3ks/strom</t>
  </si>
  <si>
    <t>528903299</t>
  </si>
  <si>
    <t>79</t>
  </si>
  <si>
    <t>Priečne  laty (polguľatina) 3 ks/strom</t>
  </si>
  <si>
    <t>-465983824</t>
  </si>
  <si>
    <t>D8</t>
  </si>
  <si>
    <t>ZOZNAM DREVÍN</t>
  </si>
  <si>
    <t>80</t>
  </si>
  <si>
    <t>Pyrus calleryna Chanticleer</t>
  </si>
  <si>
    <t>-882192478</t>
  </si>
  <si>
    <t>46-M</t>
  </si>
  <si>
    <t>Systém vedenia koreňov</t>
  </si>
  <si>
    <t>81</t>
  </si>
  <si>
    <t>460200144.S</t>
  </si>
  <si>
    <t>Hĺbenie ryhy pre osadenie panelov ručne 35 cm širokej a 60 cm hlbokej, v zemine triedy 4</t>
  </si>
  <si>
    <t>-2063279361</t>
  </si>
  <si>
    <t>82</t>
  </si>
  <si>
    <t>460200304.S</t>
  </si>
  <si>
    <t>Hĺbenie ryhy pre osadenie panelov ručne 50 cm širokej a 120 cm hlbokej, v zemine triedy 4</t>
  </si>
  <si>
    <t>1598264859</t>
  </si>
  <si>
    <t>83</t>
  </si>
  <si>
    <t>460560144.S</t>
  </si>
  <si>
    <t>Ručný zásyp ryhy bez zhutn. zeminy, 35 cm širokej, 60 cm hlbokej v zemine tr. 4</t>
  </si>
  <si>
    <t>-324308693</t>
  </si>
  <si>
    <t>84</t>
  </si>
  <si>
    <t>460560304.S</t>
  </si>
  <si>
    <t>Ručný zásyp ryhy bez zhutn. zeminy, 50 cm širokej, 120 cm hlbokej v zemine tr. 4</t>
  </si>
  <si>
    <t>-2065749520</t>
  </si>
  <si>
    <t>85</t>
  </si>
  <si>
    <t>767914150.S</t>
  </si>
  <si>
    <t>Montáž panelov proti prerastaniu koreňov výšky  0,6 m</t>
  </si>
  <si>
    <t>989712507</t>
  </si>
  <si>
    <t>86</t>
  </si>
  <si>
    <t>553510024600.S</t>
  </si>
  <si>
    <t>Panely TRG proti prerastaniu koreňov výška 0,6 m dl. 0,6 m</t>
  </si>
  <si>
    <t>256</t>
  </si>
  <si>
    <t>980433347</t>
  </si>
  <si>
    <t>87</t>
  </si>
  <si>
    <t>767914190.S</t>
  </si>
  <si>
    <t>Montáž panelov proti prerastaniu koreňov výšky  1,2 m</t>
  </si>
  <si>
    <t>182414441</t>
  </si>
  <si>
    <t>88</t>
  </si>
  <si>
    <t>553510024680.S</t>
  </si>
  <si>
    <t>Panely TRG proti prerastaniu koreňov výška 1,2 m dl. 0,75 m</t>
  </si>
  <si>
    <t>1444785262</t>
  </si>
  <si>
    <t>Ostatné konštrukcie a práce</t>
  </si>
  <si>
    <t>89</t>
  </si>
  <si>
    <t>952901311.S</t>
  </si>
  <si>
    <t>Vyčistenie staveniska pred sadovými úpravami</t>
  </si>
  <si>
    <t>215368871</t>
  </si>
  <si>
    <t>90</t>
  </si>
  <si>
    <t>998231311.S</t>
  </si>
  <si>
    <t>Presun hmôt pre sadovnícke a krajinárske úpravy do 5000 m vodorovne bez zvislého presunu</t>
  </si>
  <si>
    <t>226124100</t>
  </si>
  <si>
    <t>Kamenná dlažba formátová - žula svetlobéžová, rozmer 200x500x60 mm</t>
  </si>
  <si>
    <t>Obrubník kamenný rovný žula, sivý, šxv 150x250 mm</t>
  </si>
  <si>
    <t>Dlažobná kocka obrubník - žula, sivá, rozmer 120x120x120 mm</t>
  </si>
  <si>
    <t>Rekonštrukcia chodníka Mostná ul.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</si>
</sst>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6" x14ac:knownFonts="1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  <family val="1"/>
      <charset val="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5" fillId="0" borderId="0" applyNumberFormat="0" applyFill="0" applyBorder="0" applyAlignment="0" applyProtection="0"/>
  </cellStyleXfs>
  <cellXfs count="211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4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5" fillId="0" borderId="3" xfId="0" applyFont="1" applyBorder="1" applyAlignment="1">
      <alignment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0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5" borderId="7" xfId="0" applyFill="1" applyBorder="1" applyAlignment="1">
      <alignment vertical="center"/>
    </xf>
    <xf numFmtId="0" fontId="21" fillId="5" borderId="0" xfId="0" applyFont="1" applyFill="1" applyAlignment="1">
      <alignment horizontal="center" vertical="center"/>
    </xf>
    <xf numFmtId="0" fontId="22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4" fontId="2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9" fillId="0" borderId="14" xfId="0" applyNumberFormat="1" applyFont="1" applyBorder="1" applyAlignment="1">
      <alignment vertical="center"/>
    </xf>
    <xf numFmtId="4" fontId="19" fillId="0" borderId="0" xfId="0" applyNumberFormat="1" applyFont="1" applyAlignment="1">
      <alignment vertical="center"/>
    </xf>
    <xf numFmtId="166" fontId="19" fillId="0" borderId="0" xfId="0" applyNumberFormat="1" applyFont="1" applyAlignment="1">
      <alignment vertical="center"/>
    </xf>
    <xf numFmtId="4" fontId="19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8" fillId="0" borderId="14" xfId="0" applyNumberFormat="1" applyFont="1" applyBorder="1" applyAlignment="1">
      <alignment vertical="center"/>
    </xf>
    <xf numFmtId="4" fontId="28" fillId="0" borderId="0" xfId="0" applyNumberFormat="1" applyFont="1" applyAlignment="1">
      <alignment vertical="center"/>
    </xf>
    <xf numFmtId="166" fontId="28" fillId="0" borderId="0" xfId="0" applyNumberFormat="1" applyFont="1" applyAlignment="1">
      <alignment vertical="center"/>
    </xf>
    <xf numFmtId="4" fontId="28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8" fillId="0" borderId="19" xfId="0" applyNumberFormat="1" applyFont="1" applyBorder="1" applyAlignment="1">
      <alignment vertical="center"/>
    </xf>
    <xf numFmtId="4" fontId="28" fillId="0" borderId="20" xfId="0" applyNumberFormat="1" applyFont="1" applyBorder="1" applyAlignment="1">
      <alignment vertical="center"/>
    </xf>
    <xf numFmtId="166" fontId="28" fillId="0" borderId="20" xfId="0" applyNumberFormat="1" applyFont="1" applyBorder="1" applyAlignment="1">
      <alignment vertical="center"/>
    </xf>
    <xf numFmtId="4" fontId="28" fillId="0" borderId="21" xfId="0" applyNumberFormat="1" applyFont="1" applyBorder="1" applyAlignment="1">
      <alignment vertical="center"/>
    </xf>
    <xf numFmtId="0" fontId="29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4" fillId="0" borderId="0" xfId="0" applyFont="1" applyAlignment="1">
      <alignment horizontal="left" vertical="center"/>
    </xf>
    <xf numFmtId="4" fontId="15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164" fontId="15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1" fillId="5" borderId="0" xfId="0" applyFont="1" applyFill="1" applyAlignment="1">
      <alignment horizontal="left" vertical="center"/>
    </xf>
    <xf numFmtId="0" fontId="21" fillId="5" borderId="0" xfId="0" applyFont="1" applyFill="1" applyAlignment="1">
      <alignment horizontal="right" vertical="center"/>
    </xf>
    <xf numFmtId="0" fontId="30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21" fillId="5" borderId="16" xfId="0" applyFont="1" applyFill="1" applyBorder="1" applyAlignment="1">
      <alignment horizontal="center" vertical="center" wrapText="1"/>
    </xf>
    <xf numFmtId="0" fontId="21" fillId="5" borderId="17" xfId="0" applyFont="1" applyFill="1" applyBorder="1" applyAlignment="1">
      <alignment horizontal="center" vertical="center" wrapText="1"/>
    </xf>
    <xf numFmtId="0" fontId="21" fillId="5" borderId="18" xfId="0" applyFont="1" applyFill="1" applyBorder="1" applyAlignment="1">
      <alignment horizontal="center" vertical="center" wrapText="1"/>
    </xf>
    <xf numFmtId="0" fontId="21" fillId="5" borderId="0" xfId="0" applyFont="1" applyFill="1" applyAlignment="1">
      <alignment horizontal="center" vertical="center" wrapText="1"/>
    </xf>
    <xf numFmtId="167" fontId="23" fillId="0" borderId="0" xfId="0" applyNumberFormat="1" applyFont="1"/>
    <xf numFmtId="166" fontId="31" fillId="0" borderId="12" xfId="0" applyNumberFormat="1" applyFont="1" applyBorder="1"/>
    <xf numFmtId="166" fontId="31" fillId="0" borderId="13" xfId="0" applyNumberFormat="1" applyFont="1" applyBorder="1"/>
    <xf numFmtId="167" fontId="32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Protection="1">
      <protection locked="0"/>
    </xf>
    <xf numFmtId="167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167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167" fontId="7" fillId="0" borderId="0" xfId="0" applyNumberFormat="1" applyFont="1"/>
    <xf numFmtId="0" fontId="0" fillId="0" borderId="3" xfId="0" applyBorder="1" applyAlignment="1" applyProtection="1">
      <alignment vertical="center"/>
      <protection locked="0"/>
    </xf>
    <xf numFmtId="0" fontId="21" fillId="0" borderId="22" xfId="0" applyFont="1" applyBorder="1" applyAlignment="1" applyProtection="1">
      <alignment horizontal="center" vertical="center"/>
      <protection locked="0"/>
    </xf>
    <xf numFmtId="49" fontId="21" fillId="0" borderId="22" xfId="0" applyNumberFormat="1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center" vertical="center" wrapText="1"/>
      <protection locked="0"/>
    </xf>
    <xf numFmtId="167" fontId="21" fillId="0" borderId="22" xfId="0" applyNumberFormat="1" applyFont="1" applyBorder="1" applyAlignment="1" applyProtection="1">
      <alignment vertical="center"/>
      <protection locked="0"/>
    </xf>
    <xf numFmtId="167" fontId="21" fillId="3" borderId="22" xfId="0" applyNumberFormat="1" applyFont="1" applyFill="1" applyBorder="1" applyAlignment="1" applyProtection="1">
      <alignment vertical="center"/>
      <protection locked="0"/>
    </xf>
    <xf numFmtId="0" fontId="0" fillId="0" borderId="22" xfId="0" applyBorder="1" applyAlignment="1" applyProtection="1">
      <alignment vertical="center"/>
      <protection locked="0"/>
    </xf>
    <xf numFmtId="0" fontId="22" fillId="3" borderId="14" xfId="0" applyFont="1" applyFill="1" applyBorder="1" applyAlignment="1" applyProtection="1">
      <alignment horizontal="left" vertical="center"/>
      <protection locked="0"/>
    </xf>
    <xf numFmtId="0" fontId="22" fillId="0" borderId="0" xfId="0" applyFont="1" applyAlignment="1">
      <alignment horizontal="center" vertical="center"/>
    </xf>
    <xf numFmtId="166" fontId="22" fillId="0" borderId="0" xfId="0" applyNumberFormat="1" applyFont="1" applyAlignment="1">
      <alignment vertical="center"/>
    </xf>
    <xf numFmtId="166" fontId="22" fillId="0" borderId="15" xfId="0" applyNumberFormat="1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167" fontId="0" fillId="0" borderId="0" xfId="0" applyNumberFormat="1" applyAlignment="1">
      <alignment vertical="center"/>
    </xf>
    <xf numFmtId="0" fontId="22" fillId="3" borderId="19" xfId="0" applyFont="1" applyFill="1" applyBorder="1" applyAlignment="1" applyProtection="1">
      <alignment horizontal="left" vertical="center"/>
      <protection locked="0"/>
    </xf>
    <xf numFmtId="0" fontId="22" fillId="0" borderId="20" xfId="0" applyFont="1" applyBorder="1" applyAlignment="1">
      <alignment horizontal="center" vertical="center"/>
    </xf>
    <xf numFmtId="0" fontId="0" fillId="0" borderId="20" xfId="0" applyBorder="1" applyAlignment="1">
      <alignment vertical="center"/>
    </xf>
    <xf numFmtId="166" fontId="22" fillId="0" borderId="20" xfId="0" applyNumberFormat="1" applyFont="1" applyBorder="1" applyAlignment="1">
      <alignment vertical="center"/>
    </xf>
    <xf numFmtId="166" fontId="22" fillId="0" borderId="21" xfId="0" applyNumberFormat="1" applyFont="1" applyBorder="1" applyAlignment="1">
      <alignment vertical="center"/>
    </xf>
    <xf numFmtId="0" fontId="33" fillId="0" borderId="22" xfId="0" applyFont="1" applyBorder="1" applyAlignment="1" applyProtection="1">
      <alignment horizontal="center" vertical="center"/>
      <protection locked="0"/>
    </xf>
    <xf numFmtId="49" fontId="33" fillId="0" borderId="22" xfId="0" applyNumberFormat="1" applyFont="1" applyBorder="1" applyAlignment="1" applyProtection="1">
      <alignment horizontal="left" vertical="center" wrapText="1"/>
      <protection locked="0"/>
    </xf>
    <xf numFmtId="0" fontId="33" fillId="0" borderId="22" xfId="0" applyFont="1" applyBorder="1" applyAlignment="1" applyProtection="1">
      <alignment horizontal="left" vertical="center" wrapText="1"/>
      <protection locked="0"/>
    </xf>
    <xf numFmtId="0" fontId="33" fillId="0" borderId="22" xfId="0" applyFont="1" applyBorder="1" applyAlignment="1" applyProtection="1">
      <alignment horizontal="center" vertical="center" wrapText="1"/>
      <protection locked="0"/>
    </xf>
    <xf numFmtId="167" fontId="33" fillId="0" borderId="22" xfId="0" applyNumberFormat="1" applyFont="1" applyBorder="1" applyAlignment="1" applyProtection="1">
      <alignment vertical="center"/>
      <protection locked="0"/>
    </xf>
    <xf numFmtId="167" fontId="33" fillId="3" borderId="22" xfId="0" applyNumberFormat="1" applyFont="1" applyFill="1" applyBorder="1" applyAlignment="1" applyProtection="1">
      <alignment vertical="center"/>
      <protection locked="0"/>
    </xf>
    <xf numFmtId="0" fontId="34" fillId="0" borderId="22" xfId="0" applyFont="1" applyBorder="1" applyAlignment="1" applyProtection="1">
      <alignment vertical="center"/>
      <protection locked="0"/>
    </xf>
    <xf numFmtId="0" fontId="34" fillId="0" borderId="3" xfId="0" applyFont="1" applyBorder="1" applyAlignment="1">
      <alignment vertical="center"/>
    </xf>
    <xf numFmtId="0" fontId="33" fillId="3" borderId="14" xfId="0" applyFont="1" applyFill="1" applyBorder="1" applyAlignment="1" applyProtection="1">
      <alignment horizontal="left" vertical="center"/>
      <protection locked="0"/>
    </xf>
    <xf numFmtId="0" fontId="33" fillId="0" borderId="0" xfId="0" applyFont="1" applyAlignment="1">
      <alignment horizontal="center" vertical="center"/>
    </xf>
    <xf numFmtId="4" fontId="16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164" fontId="15" fillId="0" borderId="0" xfId="0" applyNumberFormat="1" applyFont="1" applyAlignment="1">
      <alignment horizontal="left" vertical="center"/>
    </xf>
    <xf numFmtId="4" fontId="17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4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27" fillId="0" borderId="0" xfId="0" applyNumberFormat="1" applyFont="1" applyAlignment="1">
      <alignment vertical="center"/>
    </xf>
    <xf numFmtId="0" fontId="27" fillId="0" borderId="0" xfId="0" applyFont="1" applyAlignment="1">
      <alignment vertical="center"/>
    </xf>
    <xf numFmtId="0" fontId="26" fillId="0" borderId="0" xfId="0" applyFont="1" applyAlignment="1">
      <alignment horizontal="left" vertical="center" wrapText="1"/>
    </xf>
    <xf numFmtId="0" fontId="21" fillId="5" borderId="6" xfId="0" applyFont="1" applyFill="1" applyBorder="1" applyAlignment="1">
      <alignment horizontal="center" vertical="center"/>
    </xf>
    <xf numFmtId="0" fontId="21" fillId="5" borderId="7" xfId="0" applyFont="1" applyFill="1" applyBorder="1" applyAlignment="1">
      <alignment horizontal="left" vertical="center"/>
    </xf>
    <xf numFmtId="0" fontId="21" fillId="5" borderId="7" xfId="0" applyFont="1" applyFill="1" applyBorder="1" applyAlignment="1">
      <alignment horizontal="center" vertical="center"/>
    </xf>
    <xf numFmtId="0" fontId="21" fillId="5" borderId="7" xfId="0" applyFont="1" applyFill="1" applyBorder="1" applyAlignment="1">
      <alignment horizontal="right" vertical="center"/>
    </xf>
    <xf numFmtId="0" fontId="21" fillId="5" borderId="8" xfId="0" applyFont="1" applyFill="1" applyBorder="1" applyAlignment="1">
      <alignment horizontal="left" vertical="center"/>
    </xf>
    <xf numFmtId="4" fontId="23" fillId="0" borderId="0" xfId="0" applyNumberFormat="1" applyFont="1" applyAlignment="1">
      <alignment horizontal="right" vertical="center"/>
    </xf>
    <xf numFmtId="4" fontId="23" fillId="0" borderId="0" xfId="0" applyNumberFormat="1" applyFont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4" fillId="4" borderId="7" xfId="0" applyFont="1" applyFill="1" applyBorder="1" applyAlignment="1">
      <alignment horizontal="left" vertical="center"/>
    </xf>
    <xf numFmtId="0" fontId="0" fillId="4" borderId="7" xfId="0" applyFill="1" applyBorder="1" applyAlignment="1">
      <alignment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99"/>
  <sheetViews>
    <sheetView showGridLines="0" topLeftCell="A55" workbookViewId="0">
      <selection activeCell="Y10" sqref="Y10"/>
    </sheetView>
  </sheetViews>
  <sheetFormatPr defaultRowHeight="11.25" x14ac:dyDescent="0.2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hidden="1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 x14ac:dyDescent="0.2">
      <c r="A1" s="12" t="s">
        <v>0</v>
      </c>
      <c r="AZ1" s="12" t="s">
        <v>1</v>
      </c>
      <c r="BA1" s="12" t="s">
        <v>2</v>
      </c>
      <c r="BB1" s="12" t="s">
        <v>1</v>
      </c>
      <c r="BT1" s="12" t="s">
        <v>3</v>
      </c>
      <c r="BU1" s="12" t="s">
        <v>3</v>
      </c>
      <c r="BV1" s="12" t="s">
        <v>4</v>
      </c>
    </row>
    <row r="2" spans="1:74" ht="36.950000000000003" customHeight="1" x14ac:dyDescent="0.2">
      <c r="AR2" s="193" t="s">
        <v>5</v>
      </c>
      <c r="AS2" s="175"/>
      <c r="AT2" s="175"/>
      <c r="AU2" s="175"/>
      <c r="AV2" s="175"/>
      <c r="AW2" s="175"/>
      <c r="AX2" s="175"/>
      <c r="AY2" s="175"/>
      <c r="AZ2" s="175"/>
      <c r="BA2" s="175"/>
      <c r="BB2" s="175"/>
      <c r="BC2" s="175"/>
      <c r="BD2" s="175"/>
      <c r="BE2" s="175"/>
      <c r="BS2" s="13" t="s">
        <v>6</v>
      </c>
      <c r="BT2" s="13" t="s">
        <v>7</v>
      </c>
    </row>
    <row r="3" spans="1:74" ht="6.95" customHeight="1" x14ac:dyDescent="0.2"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6"/>
      <c r="BS3" s="13" t="s">
        <v>6</v>
      </c>
      <c r="BT3" s="13" t="s">
        <v>7</v>
      </c>
    </row>
    <row r="4" spans="1:74" ht="24.95" customHeight="1" x14ac:dyDescent="0.2">
      <c r="B4" s="16"/>
      <c r="D4" s="17" t="s">
        <v>8</v>
      </c>
      <c r="AR4" s="16"/>
      <c r="AS4" s="18" t="s">
        <v>9</v>
      </c>
      <c r="BE4" s="19" t="s">
        <v>10</v>
      </c>
      <c r="BS4" s="13" t="s">
        <v>6</v>
      </c>
    </row>
    <row r="5" spans="1:74" ht="12" customHeight="1" x14ac:dyDescent="0.2">
      <c r="B5" s="16"/>
      <c r="D5" s="20" t="s">
        <v>11</v>
      </c>
      <c r="K5" s="174" t="s">
        <v>12</v>
      </c>
      <c r="L5" s="175"/>
      <c r="M5" s="175"/>
      <c r="N5" s="175"/>
      <c r="O5" s="175"/>
      <c r="P5" s="175"/>
      <c r="Q5" s="175"/>
      <c r="R5" s="175"/>
      <c r="S5" s="175"/>
      <c r="T5" s="175"/>
      <c r="U5" s="175"/>
      <c r="V5" s="175"/>
      <c r="W5" s="175"/>
      <c r="X5" s="175"/>
      <c r="Y5" s="175"/>
      <c r="Z5" s="175"/>
      <c r="AA5" s="175"/>
      <c r="AB5" s="175"/>
      <c r="AC5" s="175"/>
      <c r="AD5" s="175"/>
      <c r="AE5" s="175"/>
      <c r="AF5" s="175"/>
      <c r="AG5" s="175"/>
      <c r="AH5" s="175"/>
      <c r="AI5" s="175"/>
      <c r="AJ5" s="175"/>
      <c r="AR5" s="16"/>
      <c r="BE5" s="171" t="s">
        <v>13</v>
      </c>
      <c r="BS5" s="13" t="s">
        <v>6</v>
      </c>
    </row>
    <row r="6" spans="1:74" ht="36.950000000000003" customHeight="1" x14ac:dyDescent="0.2">
      <c r="B6" s="16"/>
      <c r="D6" s="22" t="s">
        <v>14</v>
      </c>
      <c r="K6" s="176" t="s">
        <v>733</v>
      </c>
      <c r="L6" s="175"/>
      <c r="M6" s="175"/>
      <c r="N6" s="175"/>
      <c r="O6" s="175"/>
      <c r="P6" s="175"/>
      <c r="Q6" s="175"/>
      <c r="R6" s="175"/>
      <c r="S6" s="175"/>
      <c r="T6" s="175"/>
      <c r="U6" s="175"/>
      <c r="V6" s="175"/>
      <c r="W6" s="175"/>
      <c r="X6" s="175"/>
      <c r="Y6" s="175"/>
      <c r="Z6" s="175"/>
      <c r="AA6" s="175"/>
      <c r="AB6" s="175"/>
      <c r="AC6" s="175"/>
      <c r="AD6" s="175"/>
      <c r="AE6" s="175"/>
      <c r="AF6" s="175"/>
      <c r="AG6" s="175"/>
      <c r="AH6" s="175"/>
      <c r="AI6" s="175"/>
      <c r="AJ6" s="175"/>
      <c r="AR6" s="16"/>
      <c r="BE6" s="172"/>
      <c r="BS6" s="13" t="s">
        <v>6</v>
      </c>
    </row>
    <row r="7" spans="1:74" ht="12" customHeight="1" x14ac:dyDescent="0.2">
      <c r="B7" s="16"/>
      <c r="D7" s="23" t="s">
        <v>15</v>
      </c>
      <c r="K7" s="21" t="s">
        <v>1</v>
      </c>
      <c r="AK7" s="23" t="s">
        <v>16</v>
      </c>
      <c r="AN7" s="21" t="s">
        <v>1</v>
      </c>
      <c r="AR7" s="16"/>
      <c r="BE7" s="172"/>
      <c r="BS7" s="13" t="s">
        <v>6</v>
      </c>
    </row>
    <row r="8" spans="1:74" ht="12" customHeight="1" x14ac:dyDescent="0.2">
      <c r="B8" s="16"/>
      <c r="D8" s="23" t="s">
        <v>17</v>
      </c>
      <c r="K8" s="21" t="s">
        <v>18</v>
      </c>
      <c r="AK8" s="23" t="s">
        <v>19</v>
      </c>
      <c r="AN8" s="24" t="s">
        <v>20</v>
      </c>
      <c r="AR8" s="16"/>
      <c r="BE8" s="172"/>
      <c r="BS8" s="13" t="s">
        <v>6</v>
      </c>
    </row>
    <row r="9" spans="1:74" ht="14.45" customHeight="1" x14ac:dyDescent="0.2">
      <c r="B9" s="16"/>
      <c r="AR9" s="16"/>
      <c r="BE9" s="172"/>
      <c r="BS9" s="13" t="s">
        <v>6</v>
      </c>
    </row>
    <row r="10" spans="1:74" ht="12" customHeight="1" x14ac:dyDescent="0.2">
      <c r="B10" s="16"/>
      <c r="D10" s="23" t="s">
        <v>21</v>
      </c>
      <c r="AK10" s="23" t="s">
        <v>22</v>
      </c>
      <c r="AN10" s="21" t="s">
        <v>1</v>
      </c>
      <c r="AR10" s="16"/>
      <c r="BE10" s="172"/>
      <c r="BS10" s="13" t="s">
        <v>6</v>
      </c>
    </row>
    <row r="11" spans="1:74" ht="18.399999999999999" customHeight="1" x14ac:dyDescent="0.2">
      <c r="B11" s="16"/>
      <c r="E11" s="21" t="s">
        <v>23</v>
      </c>
      <c r="AK11" s="23" t="s">
        <v>24</v>
      </c>
      <c r="AN11" s="21" t="s">
        <v>1</v>
      </c>
      <c r="AR11" s="16"/>
      <c r="BE11" s="172"/>
      <c r="BS11" s="13" t="s">
        <v>6</v>
      </c>
    </row>
    <row r="12" spans="1:74" ht="6.95" customHeight="1" x14ac:dyDescent="0.2">
      <c r="B12" s="16"/>
      <c r="AR12" s="16"/>
      <c r="BE12" s="172"/>
      <c r="BS12" s="13" t="s">
        <v>6</v>
      </c>
    </row>
    <row r="13" spans="1:74" ht="12" customHeight="1" x14ac:dyDescent="0.2">
      <c r="B13" s="16"/>
      <c r="D13" s="23" t="s">
        <v>25</v>
      </c>
      <c r="AK13" s="23" t="s">
        <v>22</v>
      </c>
      <c r="AN13" s="25" t="s">
        <v>26</v>
      </c>
      <c r="AR13" s="16"/>
      <c r="BE13" s="172"/>
      <c r="BS13" s="13" t="s">
        <v>6</v>
      </c>
    </row>
    <row r="14" spans="1:74" ht="12.75" x14ac:dyDescent="0.2">
      <c r="B14" s="16"/>
      <c r="E14" s="177" t="s">
        <v>26</v>
      </c>
      <c r="F14" s="178"/>
      <c r="G14" s="178"/>
      <c r="H14" s="178"/>
      <c r="I14" s="178"/>
      <c r="J14" s="178"/>
      <c r="K14" s="178"/>
      <c r="L14" s="178"/>
      <c r="M14" s="178"/>
      <c r="N14" s="178"/>
      <c r="O14" s="178"/>
      <c r="P14" s="178"/>
      <c r="Q14" s="178"/>
      <c r="R14" s="178"/>
      <c r="S14" s="178"/>
      <c r="T14" s="178"/>
      <c r="U14" s="178"/>
      <c r="V14" s="178"/>
      <c r="W14" s="178"/>
      <c r="X14" s="178"/>
      <c r="Y14" s="178"/>
      <c r="Z14" s="178"/>
      <c r="AA14" s="178"/>
      <c r="AB14" s="178"/>
      <c r="AC14" s="178"/>
      <c r="AD14" s="178"/>
      <c r="AE14" s="178"/>
      <c r="AF14" s="178"/>
      <c r="AG14" s="178"/>
      <c r="AH14" s="178"/>
      <c r="AI14" s="178"/>
      <c r="AJ14" s="178"/>
      <c r="AK14" s="23" t="s">
        <v>24</v>
      </c>
      <c r="AN14" s="25" t="s">
        <v>26</v>
      </c>
      <c r="AR14" s="16"/>
      <c r="BE14" s="172"/>
      <c r="BS14" s="13" t="s">
        <v>6</v>
      </c>
    </row>
    <row r="15" spans="1:74" ht="6.95" customHeight="1" x14ac:dyDescent="0.2">
      <c r="B15" s="16"/>
      <c r="AR15" s="16"/>
      <c r="BE15" s="172"/>
      <c r="BS15" s="13" t="s">
        <v>3</v>
      </c>
    </row>
    <row r="16" spans="1:74" ht="12" customHeight="1" x14ac:dyDescent="0.2">
      <c r="B16" s="16"/>
      <c r="D16" s="23" t="s">
        <v>27</v>
      </c>
      <c r="AK16" s="23" t="s">
        <v>22</v>
      </c>
      <c r="AN16" s="21" t="s">
        <v>1</v>
      </c>
      <c r="AR16" s="16"/>
      <c r="BE16" s="172"/>
      <c r="BS16" s="13" t="s">
        <v>3</v>
      </c>
    </row>
    <row r="17" spans="2:71" ht="18.399999999999999" customHeight="1" x14ac:dyDescent="0.2">
      <c r="B17" s="16"/>
      <c r="E17" s="21" t="s">
        <v>28</v>
      </c>
      <c r="AK17" s="23" t="s">
        <v>24</v>
      </c>
      <c r="AN17" s="21" t="s">
        <v>1</v>
      </c>
      <c r="AR17" s="16"/>
      <c r="BE17" s="172"/>
      <c r="BS17" s="13" t="s">
        <v>29</v>
      </c>
    </row>
    <row r="18" spans="2:71" ht="6.95" customHeight="1" x14ac:dyDescent="0.2">
      <c r="B18" s="16"/>
      <c r="AR18" s="16"/>
      <c r="BE18" s="172"/>
      <c r="BS18" s="13" t="s">
        <v>30</v>
      </c>
    </row>
    <row r="19" spans="2:71" ht="12" customHeight="1" x14ac:dyDescent="0.2">
      <c r="B19" s="16"/>
      <c r="D19" s="23" t="s">
        <v>31</v>
      </c>
      <c r="AK19" s="23" t="s">
        <v>22</v>
      </c>
      <c r="AN19" s="21" t="s">
        <v>1</v>
      </c>
      <c r="AR19" s="16"/>
      <c r="BE19" s="172"/>
      <c r="BS19" s="13" t="s">
        <v>30</v>
      </c>
    </row>
    <row r="20" spans="2:71" ht="18.399999999999999" customHeight="1" x14ac:dyDescent="0.2">
      <c r="B20" s="16"/>
      <c r="E20" s="21" t="s">
        <v>32</v>
      </c>
      <c r="AK20" s="23" t="s">
        <v>24</v>
      </c>
      <c r="AN20" s="21" t="s">
        <v>1</v>
      </c>
      <c r="AR20" s="16"/>
      <c r="BE20" s="172"/>
      <c r="BS20" s="13" t="s">
        <v>29</v>
      </c>
    </row>
    <row r="21" spans="2:71" ht="6.95" customHeight="1" x14ac:dyDescent="0.2">
      <c r="B21" s="16"/>
      <c r="AR21" s="16"/>
      <c r="BE21" s="172"/>
    </row>
    <row r="22" spans="2:71" ht="12" customHeight="1" x14ac:dyDescent="0.2">
      <c r="B22" s="16"/>
      <c r="D22" s="23" t="s">
        <v>33</v>
      </c>
      <c r="AR22" s="16"/>
      <c r="BE22" s="172"/>
    </row>
    <row r="23" spans="2:71" ht="16.5" customHeight="1" x14ac:dyDescent="0.2">
      <c r="B23" s="16"/>
      <c r="E23" s="179" t="s">
        <v>1</v>
      </c>
      <c r="F23" s="179"/>
      <c r="G23" s="179"/>
      <c r="H23" s="179"/>
      <c r="I23" s="179"/>
      <c r="J23" s="179"/>
      <c r="K23" s="179"/>
      <c r="L23" s="179"/>
      <c r="M23" s="179"/>
      <c r="N23" s="179"/>
      <c r="O23" s="179"/>
      <c r="P23" s="179"/>
      <c r="Q23" s="179"/>
      <c r="R23" s="179"/>
      <c r="S23" s="179"/>
      <c r="T23" s="179"/>
      <c r="U23" s="179"/>
      <c r="V23" s="179"/>
      <c r="W23" s="179"/>
      <c r="X23" s="179"/>
      <c r="Y23" s="179"/>
      <c r="Z23" s="179"/>
      <c r="AA23" s="179"/>
      <c r="AB23" s="179"/>
      <c r="AC23" s="179"/>
      <c r="AD23" s="179"/>
      <c r="AE23" s="179"/>
      <c r="AF23" s="179"/>
      <c r="AG23" s="179"/>
      <c r="AH23" s="179"/>
      <c r="AI23" s="179"/>
      <c r="AJ23" s="179"/>
      <c r="AK23" s="179"/>
      <c r="AL23" s="179"/>
      <c r="AM23" s="179"/>
      <c r="AN23" s="179"/>
      <c r="AR23" s="16"/>
      <c r="BE23" s="172"/>
    </row>
    <row r="24" spans="2:71" ht="6.95" customHeight="1" x14ac:dyDescent="0.2">
      <c r="B24" s="16"/>
      <c r="AR24" s="16"/>
      <c r="BE24" s="172"/>
    </row>
    <row r="25" spans="2:71" ht="6.95" customHeight="1" x14ac:dyDescent="0.2">
      <c r="B25" s="16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R25" s="16"/>
      <c r="BE25" s="172"/>
    </row>
    <row r="26" spans="2:71" s="1" customFormat="1" ht="25.9" customHeight="1" x14ac:dyDescent="0.2">
      <c r="B26" s="28"/>
      <c r="D26" s="29" t="s">
        <v>34</v>
      </c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180">
        <f>ROUND(AG94,2)</f>
        <v>0</v>
      </c>
      <c r="AL26" s="181"/>
      <c r="AM26" s="181"/>
      <c r="AN26" s="181"/>
      <c r="AO26" s="181"/>
      <c r="AR26" s="28"/>
      <c r="BE26" s="172"/>
    </row>
    <row r="27" spans="2:71" s="1" customFormat="1" ht="6.95" customHeight="1" x14ac:dyDescent="0.2">
      <c r="B27" s="28"/>
      <c r="AR27" s="28"/>
      <c r="BE27" s="172"/>
    </row>
    <row r="28" spans="2:71" s="1" customFormat="1" ht="12.75" x14ac:dyDescent="0.2">
      <c r="B28" s="28"/>
      <c r="L28" s="182" t="s">
        <v>35</v>
      </c>
      <c r="M28" s="182"/>
      <c r="N28" s="182"/>
      <c r="O28" s="182"/>
      <c r="P28" s="182"/>
      <c r="W28" s="182" t="s">
        <v>36</v>
      </c>
      <c r="X28" s="182"/>
      <c r="Y28" s="182"/>
      <c r="Z28" s="182"/>
      <c r="AA28" s="182"/>
      <c r="AB28" s="182"/>
      <c r="AC28" s="182"/>
      <c r="AD28" s="182"/>
      <c r="AE28" s="182"/>
      <c r="AK28" s="182" t="s">
        <v>37</v>
      </c>
      <c r="AL28" s="182"/>
      <c r="AM28" s="182"/>
      <c r="AN28" s="182"/>
      <c r="AO28" s="182"/>
      <c r="AR28" s="28"/>
      <c r="BE28" s="172"/>
    </row>
    <row r="29" spans="2:71" s="2" customFormat="1" ht="14.45" customHeight="1" x14ac:dyDescent="0.2">
      <c r="B29" s="32"/>
      <c r="D29" s="23" t="s">
        <v>38</v>
      </c>
      <c r="F29" s="33" t="s">
        <v>39</v>
      </c>
      <c r="L29" s="167">
        <v>0.2</v>
      </c>
      <c r="M29" s="166"/>
      <c r="N29" s="166"/>
      <c r="O29" s="166"/>
      <c r="P29" s="166"/>
      <c r="Q29" s="34"/>
      <c r="R29" s="34"/>
      <c r="S29" s="34"/>
      <c r="T29" s="34"/>
      <c r="U29" s="34"/>
      <c r="V29" s="34"/>
      <c r="W29" s="165">
        <f>ROUND(AZ94, 2)</f>
        <v>0</v>
      </c>
      <c r="X29" s="166"/>
      <c r="Y29" s="166"/>
      <c r="Z29" s="166"/>
      <c r="AA29" s="166"/>
      <c r="AB29" s="166"/>
      <c r="AC29" s="166"/>
      <c r="AD29" s="166"/>
      <c r="AE29" s="166"/>
      <c r="AF29" s="34"/>
      <c r="AG29" s="34"/>
      <c r="AH29" s="34"/>
      <c r="AI29" s="34"/>
      <c r="AJ29" s="34"/>
      <c r="AK29" s="165">
        <f>ROUND(AV94, 2)</f>
        <v>0</v>
      </c>
      <c r="AL29" s="166"/>
      <c r="AM29" s="166"/>
      <c r="AN29" s="166"/>
      <c r="AO29" s="166"/>
      <c r="AP29" s="34"/>
      <c r="AQ29" s="34"/>
      <c r="AR29" s="35"/>
      <c r="AS29" s="34"/>
      <c r="AT29" s="34"/>
      <c r="AU29" s="34"/>
      <c r="AV29" s="34"/>
      <c r="AW29" s="34"/>
      <c r="AX29" s="34"/>
      <c r="AY29" s="34"/>
      <c r="AZ29" s="34"/>
      <c r="BE29" s="173"/>
    </row>
    <row r="30" spans="2:71" s="2" customFormat="1" ht="14.45" customHeight="1" x14ac:dyDescent="0.2">
      <c r="B30" s="32"/>
      <c r="F30" s="33" t="s">
        <v>40</v>
      </c>
      <c r="L30" s="167">
        <v>0.2</v>
      </c>
      <c r="M30" s="166"/>
      <c r="N30" s="166"/>
      <c r="O30" s="166"/>
      <c r="P30" s="166"/>
      <c r="Q30" s="34"/>
      <c r="R30" s="34"/>
      <c r="S30" s="34"/>
      <c r="T30" s="34"/>
      <c r="U30" s="34"/>
      <c r="V30" s="34"/>
      <c r="W30" s="165">
        <f>ROUND(BA94, 2)</f>
        <v>0</v>
      </c>
      <c r="X30" s="166"/>
      <c r="Y30" s="166"/>
      <c r="Z30" s="166"/>
      <c r="AA30" s="166"/>
      <c r="AB30" s="166"/>
      <c r="AC30" s="166"/>
      <c r="AD30" s="166"/>
      <c r="AE30" s="166"/>
      <c r="AF30" s="34"/>
      <c r="AG30" s="34"/>
      <c r="AH30" s="34"/>
      <c r="AI30" s="34"/>
      <c r="AJ30" s="34"/>
      <c r="AK30" s="165">
        <f>ROUND(AW94, 2)</f>
        <v>0</v>
      </c>
      <c r="AL30" s="166"/>
      <c r="AM30" s="166"/>
      <c r="AN30" s="166"/>
      <c r="AO30" s="166"/>
      <c r="AP30" s="34"/>
      <c r="AQ30" s="34"/>
      <c r="AR30" s="35"/>
      <c r="AS30" s="34"/>
      <c r="AT30" s="34"/>
      <c r="AU30" s="34"/>
      <c r="AV30" s="34"/>
      <c r="AW30" s="34"/>
      <c r="AX30" s="34"/>
      <c r="AY30" s="34"/>
      <c r="AZ30" s="34"/>
      <c r="BE30" s="173"/>
    </row>
    <row r="31" spans="2:71" s="2" customFormat="1" ht="14.45" hidden="1" customHeight="1" x14ac:dyDescent="0.2">
      <c r="B31" s="32"/>
      <c r="F31" s="23" t="s">
        <v>41</v>
      </c>
      <c r="L31" s="170">
        <v>0.2</v>
      </c>
      <c r="M31" s="169"/>
      <c r="N31" s="169"/>
      <c r="O31" s="169"/>
      <c r="P31" s="169"/>
      <c r="W31" s="168">
        <f>ROUND(BB94, 2)</f>
        <v>0</v>
      </c>
      <c r="X31" s="169"/>
      <c r="Y31" s="169"/>
      <c r="Z31" s="169"/>
      <c r="AA31" s="169"/>
      <c r="AB31" s="169"/>
      <c r="AC31" s="169"/>
      <c r="AD31" s="169"/>
      <c r="AE31" s="169"/>
      <c r="AK31" s="168">
        <v>0</v>
      </c>
      <c r="AL31" s="169"/>
      <c r="AM31" s="169"/>
      <c r="AN31" s="169"/>
      <c r="AO31" s="169"/>
      <c r="AR31" s="32"/>
      <c r="BE31" s="173"/>
    </row>
    <row r="32" spans="2:71" s="2" customFormat="1" ht="14.45" hidden="1" customHeight="1" x14ac:dyDescent="0.2">
      <c r="B32" s="32"/>
      <c r="F32" s="23" t="s">
        <v>42</v>
      </c>
      <c r="L32" s="170">
        <v>0.2</v>
      </c>
      <c r="M32" s="169"/>
      <c r="N32" s="169"/>
      <c r="O32" s="169"/>
      <c r="P32" s="169"/>
      <c r="W32" s="168">
        <f>ROUND(BC94, 2)</f>
        <v>0</v>
      </c>
      <c r="X32" s="169"/>
      <c r="Y32" s="169"/>
      <c r="Z32" s="169"/>
      <c r="AA32" s="169"/>
      <c r="AB32" s="169"/>
      <c r="AC32" s="169"/>
      <c r="AD32" s="169"/>
      <c r="AE32" s="169"/>
      <c r="AK32" s="168">
        <v>0</v>
      </c>
      <c r="AL32" s="169"/>
      <c r="AM32" s="169"/>
      <c r="AN32" s="169"/>
      <c r="AO32" s="169"/>
      <c r="AR32" s="32"/>
      <c r="BE32" s="173"/>
    </row>
    <row r="33" spans="2:57" s="2" customFormat="1" ht="14.45" hidden="1" customHeight="1" x14ac:dyDescent="0.2">
      <c r="B33" s="32"/>
      <c r="F33" s="33" t="s">
        <v>43</v>
      </c>
      <c r="L33" s="167">
        <v>0</v>
      </c>
      <c r="M33" s="166"/>
      <c r="N33" s="166"/>
      <c r="O33" s="166"/>
      <c r="P33" s="166"/>
      <c r="Q33" s="34"/>
      <c r="R33" s="34"/>
      <c r="S33" s="34"/>
      <c r="T33" s="34"/>
      <c r="U33" s="34"/>
      <c r="V33" s="34"/>
      <c r="W33" s="165">
        <f>ROUND(BD94, 2)</f>
        <v>0</v>
      </c>
      <c r="X33" s="166"/>
      <c r="Y33" s="166"/>
      <c r="Z33" s="166"/>
      <c r="AA33" s="166"/>
      <c r="AB33" s="166"/>
      <c r="AC33" s="166"/>
      <c r="AD33" s="166"/>
      <c r="AE33" s="166"/>
      <c r="AF33" s="34"/>
      <c r="AG33" s="34"/>
      <c r="AH33" s="34"/>
      <c r="AI33" s="34"/>
      <c r="AJ33" s="34"/>
      <c r="AK33" s="165">
        <v>0</v>
      </c>
      <c r="AL33" s="166"/>
      <c r="AM33" s="166"/>
      <c r="AN33" s="166"/>
      <c r="AO33" s="166"/>
      <c r="AP33" s="34"/>
      <c r="AQ33" s="34"/>
      <c r="AR33" s="35"/>
      <c r="AS33" s="34"/>
      <c r="AT33" s="34"/>
      <c r="AU33" s="34"/>
      <c r="AV33" s="34"/>
      <c r="AW33" s="34"/>
      <c r="AX33" s="34"/>
      <c r="AY33" s="34"/>
      <c r="AZ33" s="34"/>
      <c r="BE33" s="173"/>
    </row>
    <row r="34" spans="2:57" s="1" customFormat="1" ht="6.95" customHeight="1" x14ac:dyDescent="0.2">
      <c r="B34" s="28"/>
      <c r="AR34" s="28"/>
      <c r="BE34" s="172"/>
    </row>
    <row r="35" spans="2:57" s="1" customFormat="1" ht="25.9" customHeight="1" x14ac:dyDescent="0.2">
      <c r="B35" s="28"/>
      <c r="C35" s="36"/>
      <c r="D35" s="37" t="s">
        <v>44</v>
      </c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9" t="s">
        <v>45</v>
      </c>
      <c r="U35" s="38"/>
      <c r="V35" s="38"/>
      <c r="W35" s="38"/>
      <c r="X35" s="203" t="s">
        <v>46</v>
      </c>
      <c r="Y35" s="204"/>
      <c r="Z35" s="204"/>
      <c r="AA35" s="204"/>
      <c r="AB35" s="204"/>
      <c r="AC35" s="38"/>
      <c r="AD35" s="38"/>
      <c r="AE35" s="38"/>
      <c r="AF35" s="38"/>
      <c r="AG35" s="38"/>
      <c r="AH35" s="38"/>
      <c r="AI35" s="38"/>
      <c r="AJ35" s="38"/>
      <c r="AK35" s="205">
        <f>SUM(AK26:AK33)</f>
        <v>0</v>
      </c>
      <c r="AL35" s="204"/>
      <c r="AM35" s="204"/>
      <c r="AN35" s="204"/>
      <c r="AO35" s="206"/>
      <c r="AP35" s="36"/>
      <c r="AQ35" s="36"/>
      <c r="AR35" s="28"/>
    </row>
    <row r="36" spans="2:57" s="1" customFormat="1" ht="6.95" customHeight="1" x14ac:dyDescent="0.2">
      <c r="B36" s="28"/>
      <c r="AR36" s="28"/>
    </row>
    <row r="37" spans="2:57" s="1" customFormat="1" ht="14.45" customHeight="1" x14ac:dyDescent="0.2">
      <c r="B37" s="28"/>
      <c r="AR37" s="28"/>
    </row>
    <row r="38" spans="2:57" ht="14.45" customHeight="1" x14ac:dyDescent="0.2">
      <c r="B38" s="16"/>
      <c r="AR38" s="16"/>
    </row>
    <row r="39" spans="2:57" ht="14.45" customHeight="1" x14ac:dyDescent="0.2">
      <c r="B39" s="16"/>
      <c r="AR39" s="16"/>
    </row>
    <row r="40" spans="2:57" ht="14.45" customHeight="1" x14ac:dyDescent="0.2">
      <c r="B40" s="16"/>
      <c r="AR40" s="16"/>
    </row>
    <row r="41" spans="2:57" ht="14.45" customHeight="1" x14ac:dyDescent="0.2">
      <c r="B41" s="16"/>
      <c r="AR41" s="16"/>
    </row>
    <row r="42" spans="2:57" ht="14.45" customHeight="1" x14ac:dyDescent="0.2">
      <c r="B42" s="16"/>
      <c r="AR42" s="16"/>
    </row>
    <row r="43" spans="2:57" ht="14.45" customHeight="1" x14ac:dyDescent="0.2">
      <c r="B43" s="16"/>
      <c r="AR43" s="16"/>
    </row>
    <row r="44" spans="2:57" ht="14.45" customHeight="1" x14ac:dyDescent="0.2">
      <c r="B44" s="16"/>
      <c r="AR44" s="16"/>
    </row>
    <row r="45" spans="2:57" ht="14.45" customHeight="1" x14ac:dyDescent="0.2">
      <c r="B45" s="16"/>
      <c r="AR45" s="16"/>
    </row>
    <row r="46" spans="2:57" ht="14.45" customHeight="1" x14ac:dyDescent="0.2">
      <c r="B46" s="16"/>
      <c r="AR46" s="16"/>
    </row>
    <row r="47" spans="2:57" ht="14.45" customHeight="1" x14ac:dyDescent="0.2">
      <c r="B47" s="16"/>
      <c r="AR47" s="16"/>
    </row>
    <row r="48" spans="2:57" ht="14.45" customHeight="1" x14ac:dyDescent="0.2">
      <c r="B48" s="16"/>
      <c r="AR48" s="16"/>
    </row>
    <row r="49" spans="2:44" s="1" customFormat="1" ht="14.45" customHeight="1" x14ac:dyDescent="0.2">
      <c r="B49" s="28"/>
      <c r="D49" s="40" t="s">
        <v>47</v>
      </c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0" t="s">
        <v>48</v>
      </c>
      <c r="AI49" s="41"/>
      <c r="AJ49" s="41"/>
      <c r="AK49" s="41"/>
      <c r="AL49" s="41"/>
      <c r="AM49" s="41"/>
      <c r="AN49" s="41"/>
      <c r="AO49" s="41"/>
      <c r="AR49" s="28"/>
    </row>
    <row r="50" spans="2:44" x14ac:dyDescent="0.2">
      <c r="B50" s="16"/>
      <c r="AR50" s="16"/>
    </row>
    <row r="51" spans="2:44" x14ac:dyDescent="0.2">
      <c r="B51" s="16"/>
      <c r="AR51" s="16"/>
    </row>
    <row r="52" spans="2:44" x14ac:dyDescent="0.2">
      <c r="B52" s="16"/>
      <c r="AR52" s="16"/>
    </row>
    <row r="53" spans="2:44" x14ac:dyDescent="0.2">
      <c r="B53" s="16"/>
      <c r="AR53" s="16"/>
    </row>
    <row r="54" spans="2:44" x14ac:dyDescent="0.2">
      <c r="B54" s="16"/>
      <c r="AR54" s="16"/>
    </row>
    <row r="55" spans="2:44" x14ac:dyDescent="0.2">
      <c r="B55" s="16"/>
      <c r="AR55" s="16"/>
    </row>
    <row r="56" spans="2:44" x14ac:dyDescent="0.2">
      <c r="B56" s="16"/>
      <c r="AR56" s="16"/>
    </row>
    <row r="57" spans="2:44" x14ac:dyDescent="0.2">
      <c r="B57" s="16"/>
      <c r="AR57" s="16"/>
    </row>
    <row r="58" spans="2:44" x14ac:dyDescent="0.2">
      <c r="B58" s="16"/>
      <c r="AR58" s="16"/>
    </row>
    <row r="59" spans="2:44" x14ac:dyDescent="0.2">
      <c r="B59" s="16"/>
      <c r="AR59" s="16"/>
    </row>
    <row r="60" spans="2:44" s="1" customFormat="1" ht="12.75" x14ac:dyDescent="0.2">
      <c r="B60" s="28"/>
      <c r="D60" s="42" t="s">
        <v>49</v>
      </c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42" t="s">
        <v>50</v>
      </c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42" t="s">
        <v>49</v>
      </c>
      <c r="AI60" s="30"/>
      <c r="AJ60" s="30"/>
      <c r="AK60" s="30"/>
      <c r="AL60" s="30"/>
      <c r="AM60" s="42" t="s">
        <v>50</v>
      </c>
      <c r="AN60" s="30"/>
      <c r="AO60" s="30"/>
      <c r="AR60" s="28"/>
    </row>
    <row r="61" spans="2:44" x14ac:dyDescent="0.2">
      <c r="B61" s="16"/>
      <c r="AR61" s="16"/>
    </row>
    <row r="62" spans="2:44" x14ac:dyDescent="0.2">
      <c r="B62" s="16"/>
      <c r="AR62" s="16"/>
    </row>
    <row r="63" spans="2:44" x14ac:dyDescent="0.2">
      <c r="B63" s="16"/>
      <c r="AR63" s="16"/>
    </row>
    <row r="64" spans="2:44" s="1" customFormat="1" ht="12.75" x14ac:dyDescent="0.2">
      <c r="B64" s="28"/>
      <c r="D64" s="40" t="s">
        <v>51</v>
      </c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0" t="s">
        <v>52</v>
      </c>
      <c r="AI64" s="41"/>
      <c r="AJ64" s="41"/>
      <c r="AK64" s="41"/>
      <c r="AL64" s="41"/>
      <c r="AM64" s="41"/>
      <c r="AN64" s="41"/>
      <c r="AO64" s="41"/>
      <c r="AR64" s="28"/>
    </row>
    <row r="65" spans="2:44" x14ac:dyDescent="0.2">
      <c r="B65" s="16"/>
      <c r="AR65" s="16"/>
    </row>
    <row r="66" spans="2:44" x14ac:dyDescent="0.2">
      <c r="B66" s="16"/>
      <c r="AR66" s="16"/>
    </row>
    <row r="67" spans="2:44" x14ac:dyDescent="0.2">
      <c r="B67" s="16"/>
      <c r="AR67" s="16"/>
    </row>
    <row r="68" spans="2:44" x14ac:dyDescent="0.2">
      <c r="B68" s="16"/>
      <c r="AR68" s="16"/>
    </row>
    <row r="69" spans="2:44" x14ac:dyDescent="0.2">
      <c r="B69" s="16"/>
      <c r="AR69" s="16"/>
    </row>
    <row r="70" spans="2:44" x14ac:dyDescent="0.2">
      <c r="B70" s="16"/>
      <c r="AR70" s="16"/>
    </row>
    <row r="71" spans="2:44" x14ac:dyDescent="0.2">
      <c r="B71" s="16"/>
      <c r="AR71" s="16"/>
    </row>
    <row r="72" spans="2:44" x14ac:dyDescent="0.2">
      <c r="B72" s="16"/>
      <c r="AR72" s="16"/>
    </row>
    <row r="73" spans="2:44" x14ac:dyDescent="0.2">
      <c r="B73" s="16"/>
      <c r="AR73" s="16"/>
    </row>
    <row r="74" spans="2:44" x14ac:dyDescent="0.2">
      <c r="B74" s="16"/>
      <c r="AR74" s="16"/>
    </row>
    <row r="75" spans="2:44" s="1" customFormat="1" ht="12.75" x14ac:dyDescent="0.2">
      <c r="B75" s="28"/>
      <c r="D75" s="42" t="s">
        <v>49</v>
      </c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42" t="s">
        <v>50</v>
      </c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42" t="s">
        <v>49</v>
      </c>
      <c r="AI75" s="30"/>
      <c r="AJ75" s="30"/>
      <c r="AK75" s="30"/>
      <c r="AL75" s="30"/>
      <c r="AM75" s="42" t="s">
        <v>50</v>
      </c>
      <c r="AN75" s="30"/>
      <c r="AO75" s="30"/>
      <c r="AR75" s="28"/>
    </row>
    <row r="76" spans="2:44" s="1" customFormat="1" x14ac:dyDescent="0.2">
      <c r="B76" s="28"/>
      <c r="AR76" s="28"/>
    </row>
    <row r="77" spans="2:44" s="1" customFormat="1" ht="6.95" customHeight="1" x14ac:dyDescent="0.2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M77" s="44"/>
      <c r="AN77" s="44"/>
      <c r="AO77" s="44"/>
      <c r="AP77" s="44"/>
      <c r="AQ77" s="44"/>
      <c r="AR77" s="28"/>
    </row>
    <row r="81" spans="1:91" s="1" customFormat="1" ht="6.95" customHeight="1" x14ac:dyDescent="0.2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6"/>
      <c r="AL81" s="46"/>
      <c r="AM81" s="46"/>
      <c r="AN81" s="46"/>
      <c r="AO81" s="46"/>
      <c r="AP81" s="46"/>
      <c r="AQ81" s="46"/>
      <c r="AR81" s="28"/>
    </row>
    <row r="82" spans="1:91" s="1" customFormat="1" ht="24.95" customHeight="1" x14ac:dyDescent="0.2">
      <c r="B82" s="28"/>
      <c r="C82" s="17" t="s">
        <v>53</v>
      </c>
      <c r="AR82" s="28"/>
    </row>
    <row r="83" spans="1:91" s="1" customFormat="1" ht="6.95" customHeight="1" x14ac:dyDescent="0.2">
      <c r="B83" s="28"/>
      <c r="AR83" s="28"/>
    </row>
    <row r="84" spans="1:91" s="3" customFormat="1" ht="12" customHeight="1" x14ac:dyDescent="0.2">
      <c r="B84" s="47"/>
      <c r="C84" s="23" t="s">
        <v>11</v>
      </c>
      <c r="L84" s="3" t="str">
        <f>K5</f>
        <v>22-899(1)</v>
      </c>
      <c r="AR84" s="47"/>
    </row>
    <row r="85" spans="1:91" s="4" customFormat="1" ht="36.950000000000003" customHeight="1" x14ac:dyDescent="0.2">
      <c r="B85" s="48"/>
      <c r="C85" s="49" t="s">
        <v>14</v>
      </c>
      <c r="L85" s="194" t="str">
        <f>K6</f>
        <v>Rekonštrukcia chodníka Mostná ul.</v>
      </c>
      <c r="M85" s="195"/>
      <c r="N85" s="195"/>
      <c r="O85" s="195"/>
      <c r="P85" s="195"/>
      <c r="Q85" s="195"/>
      <c r="R85" s="195"/>
      <c r="S85" s="195"/>
      <c r="T85" s="195"/>
      <c r="U85" s="195"/>
      <c r="V85" s="195"/>
      <c r="W85" s="195"/>
      <c r="X85" s="195"/>
      <c r="Y85" s="195"/>
      <c r="Z85" s="195"/>
      <c r="AA85" s="195"/>
      <c r="AB85" s="195"/>
      <c r="AC85" s="195"/>
      <c r="AD85" s="195"/>
      <c r="AE85" s="195"/>
      <c r="AF85" s="195"/>
      <c r="AG85" s="195"/>
      <c r="AH85" s="195"/>
      <c r="AI85" s="195"/>
      <c r="AJ85" s="195"/>
      <c r="AR85" s="48"/>
    </row>
    <row r="86" spans="1:91" s="1" customFormat="1" ht="6.95" customHeight="1" x14ac:dyDescent="0.2">
      <c r="B86" s="28"/>
      <c r="AR86" s="28"/>
    </row>
    <row r="87" spans="1:91" s="1" customFormat="1" ht="12" customHeight="1" x14ac:dyDescent="0.2">
      <c r="B87" s="28"/>
      <c r="C87" s="23" t="s">
        <v>17</v>
      </c>
      <c r="L87" s="50" t="str">
        <f>IF(K8="","",K8)</f>
        <v xml:space="preserve"> </v>
      </c>
      <c r="AI87" s="23" t="s">
        <v>19</v>
      </c>
      <c r="AM87" s="196" t="str">
        <f>IF(AN8= "","",AN8)</f>
        <v>5. 9. 2022</v>
      </c>
      <c r="AN87" s="196"/>
      <c r="AR87" s="28"/>
    </row>
    <row r="88" spans="1:91" s="1" customFormat="1" ht="6.95" customHeight="1" x14ac:dyDescent="0.2">
      <c r="B88" s="28"/>
      <c r="AR88" s="28"/>
    </row>
    <row r="89" spans="1:91" s="1" customFormat="1" ht="15.2" customHeight="1" x14ac:dyDescent="0.2">
      <c r="B89" s="28"/>
      <c r="C89" s="23" t="s">
        <v>21</v>
      </c>
      <c r="L89" s="3" t="str">
        <f>IF(E11= "","",E11)</f>
        <v>Mesto Nitra</v>
      </c>
      <c r="AI89" s="23" t="s">
        <v>27</v>
      </c>
      <c r="AM89" s="197" t="str">
        <f>IF(E17="","",E17)</f>
        <v>Ing. Arch. R. Kočajda</v>
      </c>
      <c r="AN89" s="198"/>
      <c r="AO89" s="198"/>
      <c r="AP89" s="198"/>
      <c r="AR89" s="28"/>
      <c r="AS89" s="199" t="s">
        <v>54</v>
      </c>
      <c r="AT89" s="200"/>
      <c r="AU89" s="52"/>
      <c r="AV89" s="52"/>
      <c r="AW89" s="52"/>
      <c r="AX89" s="52"/>
      <c r="AY89" s="52"/>
      <c r="AZ89" s="52"/>
      <c r="BA89" s="52"/>
      <c r="BB89" s="52"/>
      <c r="BC89" s="52"/>
      <c r="BD89" s="53"/>
    </row>
    <row r="90" spans="1:91" s="1" customFormat="1" ht="15.2" customHeight="1" x14ac:dyDescent="0.2">
      <c r="B90" s="28"/>
      <c r="C90" s="23" t="s">
        <v>25</v>
      </c>
      <c r="L90" s="3" t="str">
        <f>IF(E14= "Vyplň údaj","",E14)</f>
        <v/>
      </c>
      <c r="AI90" s="23" t="s">
        <v>31</v>
      </c>
      <c r="AM90" s="197" t="str">
        <f>IF(E20="","",E20)</f>
        <v>K2-ART s.r.o. Nitra</v>
      </c>
      <c r="AN90" s="198"/>
      <c r="AO90" s="198"/>
      <c r="AP90" s="198"/>
      <c r="AR90" s="28"/>
      <c r="AS90" s="201"/>
      <c r="AT90" s="202"/>
      <c r="BD90" s="55"/>
    </row>
    <row r="91" spans="1:91" s="1" customFormat="1" ht="10.9" customHeight="1" x14ac:dyDescent="0.2">
      <c r="B91" s="28"/>
      <c r="AR91" s="28"/>
      <c r="AS91" s="201"/>
      <c r="AT91" s="202"/>
      <c r="BD91" s="55"/>
    </row>
    <row r="92" spans="1:91" s="1" customFormat="1" ht="29.25" customHeight="1" x14ac:dyDescent="0.2">
      <c r="B92" s="28"/>
      <c r="C92" s="186" t="s">
        <v>55</v>
      </c>
      <c r="D92" s="187"/>
      <c r="E92" s="187"/>
      <c r="F92" s="187"/>
      <c r="G92" s="187"/>
      <c r="H92" s="56"/>
      <c r="I92" s="188" t="s">
        <v>56</v>
      </c>
      <c r="J92" s="187"/>
      <c r="K92" s="187"/>
      <c r="L92" s="187"/>
      <c r="M92" s="187"/>
      <c r="N92" s="187"/>
      <c r="O92" s="187"/>
      <c r="P92" s="187"/>
      <c r="Q92" s="187"/>
      <c r="R92" s="187"/>
      <c r="S92" s="187"/>
      <c r="T92" s="187"/>
      <c r="U92" s="187"/>
      <c r="V92" s="187"/>
      <c r="W92" s="187"/>
      <c r="X92" s="187"/>
      <c r="Y92" s="187"/>
      <c r="Z92" s="187"/>
      <c r="AA92" s="187"/>
      <c r="AB92" s="187"/>
      <c r="AC92" s="187"/>
      <c r="AD92" s="187"/>
      <c r="AE92" s="187"/>
      <c r="AF92" s="187"/>
      <c r="AG92" s="189" t="s">
        <v>57</v>
      </c>
      <c r="AH92" s="187"/>
      <c r="AI92" s="187"/>
      <c r="AJ92" s="187"/>
      <c r="AK92" s="187"/>
      <c r="AL92" s="187"/>
      <c r="AM92" s="187"/>
      <c r="AN92" s="188" t="s">
        <v>58</v>
      </c>
      <c r="AO92" s="187"/>
      <c r="AP92" s="190"/>
      <c r="AQ92" s="57" t="s">
        <v>59</v>
      </c>
      <c r="AR92" s="28"/>
      <c r="AS92" s="58" t="s">
        <v>60</v>
      </c>
      <c r="AT92" s="59" t="s">
        <v>61</v>
      </c>
      <c r="AU92" s="59" t="s">
        <v>62</v>
      </c>
      <c r="AV92" s="59" t="s">
        <v>63</v>
      </c>
      <c r="AW92" s="59" t="s">
        <v>64</v>
      </c>
      <c r="AX92" s="59" t="s">
        <v>65</v>
      </c>
      <c r="AY92" s="59" t="s">
        <v>66</v>
      </c>
      <c r="AZ92" s="59" t="s">
        <v>67</v>
      </c>
      <c r="BA92" s="59" t="s">
        <v>68</v>
      </c>
      <c r="BB92" s="59" t="s">
        <v>69</v>
      </c>
      <c r="BC92" s="59" t="s">
        <v>70</v>
      </c>
      <c r="BD92" s="60" t="s">
        <v>71</v>
      </c>
    </row>
    <row r="93" spans="1:91" s="1" customFormat="1" ht="10.9" customHeight="1" x14ac:dyDescent="0.2">
      <c r="B93" s="28"/>
      <c r="AR93" s="28"/>
      <c r="AS93" s="61"/>
      <c r="AT93" s="52"/>
      <c r="AU93" s="52"/>
      <c r="AV93" s="52"/>
      <c r="AW93" s="52"/>
      <c r="AX93" s="52"/>
      <c r="AY93" s="52"/>
      <c r="AZ93" s="52"/>
      <c r="BA93" s="52"/>
      <c r="BB93" s="52"/>
      <c r="BC93" s="52"/>
      <c r="BD93" s="53"/>
    </row>
    <row r="94" spans="1:91" s="5" customFormat="1" ht="32.450000000000003" customHeight="1" x14ac:dyDescent="0.2">
      <c r="B94" s="62"/>
      <c r="C94" s="63" t="s">
        <v>72</v>
      </c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191">
        <f>ROUND(SUM(AG95:AG97),2)</f>
        <v>0</v>
      </c>
      <c r="AH94" s="191"/>
      <c r="AI94" s="191"/>
      <c r="AJ94" s="191"/>
      <c r="AK94" s="191"/>
      <c r="AL94" s="191"/>
      <c r="AM94" s="191"/>
      <c r="AN94" s="192">
        <f>SUM(AG94,AT94)</f>
        <v>0</v>
      </c>
      <c r="AO94" s="192"/>
      <c r="AP94" s="192"/>
      <c r="AQ94" s="66" t="s">
        <v>1</v>
      </c>
      <c r="AR94" s="62"/>
      <c r="AS94" s="67">
        <f>ROUND(SUM(AS95:AS97),2)</f>
        <v>0</v>
      </c>
      <c r="AT94" s="68">
        <f>ROUND(SUM(AV94:AW94),2)</f>
        <v>0</v>
      </c>
      <c r="AU94" s="69">
        <f>ROUND(SUM(AU95:AU97),5)</f>
        <v>0</v>
      </c>
      <c r="AV94" s="68">
        <f>ROUND(AZ94*L29,2)</f>
        <v>0</v>
      </c>
      <c r="AW94" s="68">
        <f>ROUND(BA94*L30,2)</f>
        <v>0</v>
      </c>
      <c r="AX94" s="68">
        <f>ROUND(BB94*L29,2)</f>
        <v>0</v>
      </c>
      <c r="AY94" s="68">
        <f>ROUND(BC94*L30,2)</f>
        <v>0</v>
      </c>
      <c r="AZ94" s="68">
        <f>ROUND(SUM(AZ95:AZ97),2)</f>
        <v>0</v>
      </c>
      <c r="BA94" s="68">
        <f>ROUND(SUM(BA95:BA97),2)</f>
        <v>0</v>
      </c>
      <c r="BB94" s="68">
        <f>ROUND(SUM(BB95:BB97),2)</f>
        <v>0</v>
      </c>
      <c r="BC94" s="68">
        <f>ROUND(SUM(BC95:BC97),2)</f>
        <v>0</v>
      </c>
      <c r="BD94" s="70">
        <f>ROUND(SUM(BD95:BD97),2)</f>
        <v>0</v>
      </c>
      <c r="BS94" s="71" t="s">
        <v>73</v>
      </c>
      <c r="BT94" s="71" t="s">
        <v>74</v>
      </c>
      <c r="BU94" s="72" t="s">
        <v>75</v>
      </c>
      <c r="BV94" s="71" t="s">
        <v>76</v>
      </c>
      <c r="BW94" s="71" t="s">
        <v>4</v>
      </c>
      <c r="BX94" s="71" t="s">
        <v>77</v>
      </c>
      <c r="CL94" s="71" t="s">
        <v>1</v>
      </c>
    </row>
    <row r="95" spans="1:91" s="6" customFormat="1" ht="24.75" customHeight="1" x14ac:dyDescent="0.2">
      <c r="A95" s="73" t="s">
        <v>78</v>
      </c>
      <c r="B95" s="74"/>
      <c r="C95" s="75"/>
      <c r="D95" s="185" t="s">
        <v>79</v>
      </c>
      <c r="E95" s="185"/>
      <c r="F95" s="185"/>
      <c r="G95" s="185"/>
      <c r="H95" s="185"/>
      <c r="I95" s="76"/>
      <c r="J95" s="185" t="s">
        <v>80</v>
      </c>
      <c r="K95" s="185"/>
      <c r="L95" s="185"/>
      <c r="M95" s="185"/>
      <c r="N95" s="185"/>
      <c r="O95" s="185"/>
      <c r="P95" s="185"/>
      <c r="Q95" s="185"/>
      <c r="R95" s="185"/>
      <c r="S95" s="185"/>
      <c r="T95" s="185"/>
      <c r="U95" s="185"/>
      <c r="V95" s="185"/>
      <c r="W95" s="185"/>
      <c r="X95" s="185"/>
      <c r="Y95" s="185"/>
      <c r="Z95" s="185"/>
      <c r="AA95" s="185"/>
      <c r="AB95" s="185"/>
      <c r="AC95" s="185"/>
      <c r="AD95" s="185"/>
      <c r="AE95" s="185"/>
      <c r="AF95" s="185"/>
      <c r="AG95" s="183">
        <f>'1 - SO 01.1 Odstránenie s...'!J30</f>
        <v>0</v>
      </c>
      <c r="AH95" s="184"/>
      <c r="AI95" s="184"/>
      <c r="AJ95" s="184"/>
      <c r="AK95" s="184"/>
      <c r="AL95" s="184"/>
      <c r="AM95" s="184"/>
      <c r="AN95" s="183">
        <f>SUM(AG95,AT95)</f>
        <v>0</v>
      </c>
      <c r="AO95" s="184"/>
      <c r="AP95" s="184"/>
      <c r="AQ95" s="77" t="s">
        <v>81</v>
      </c>
      <c r="AR95" s="74"/>
      <c r="AS95" s="78">
        <v>0</v>
      </c>
      <c r="AT95" s="79">
        <f>ROUND(SUM(AV95:AW95),2)</f>
        <v>0</v>
      </c>
      <c r="AU95" s="80">
        <f>'1 - SO 01.1 Odstránenie s...'!P120</f>
        <v>0</v>
      </c>
      <c r="AV95" s="79">
        <f>'1 - SO 01.1 Odstránenie s...'!J33</f>
        <v>0</v>
      </c>
      <c r="AW95" s="79">
        <f>'1 - SO 01.1 Odstránenie s...'!J34</f>
        <v>0</v>
      </c>
      <c r="AX95" s="79">
        <f>'1 - SO 01.1 Odstránenie s...'!J35</f>
        <v>0</v>
      </c>
      <c r="AY95" s="79">
        <f>'1 - SO 01.1 Odstránenie s...'!J36</f>
        <v>0</v>
      </c>
      <c r="AZ95" s="79">
        <f>'1 - SO 01.1 Odstránenie s...'!F33</f>
        <v>0</v>
      </c>
      <c r="BA95" s="79">
        <f>'1 - SO 01.1 Odstránenie s...'!F34</f>
        <v>0</v>
      </c>
      <c r="BB95" s="79">
        <f>'1 - SO 01.1 Odstránenie s...'!F35</f>
        <v>0</v>
      </c>
      <c r="BC95" s="79">
        <f>'1 - SO 01.1 Odstránenie s...'!F36</f>
        <v>0</v>
      </c>
      <c r="BD95" s="81">
        <f>'1 - SO 01.1 Odstránenie s...'!F37</f>
        <v>0</v>
      </c>
      <c r="BT95" s="82" t="s">
        <v>79</v>
      </c>
      <c r="BV95" s="82" t="s">
        <v>76</v>
      </c>
      <c r="BW95" s="82" t="s">
        <v>82</v>
      </c>
      <c r="BX95" s="82" t="s">
        <v>4</v>
      </c>
      <c r="CL95" s="82" t="s">
        <v>1</v>
      </c>
      <c r="CM95" s="82" t="s">
        <v>74</v>
      </c>
    </row>
    <row r="96" spans="1:91" s="6" customFormat="1" ht="24.75" customHeight="1" x14ac:dyDescent="0.2">
      <c r="A96" s="73" t="s">
        <v>78</v>
      </c>
      <c r="B96" s="74"/>
      <c r="C96" s="75"/>
      <c r="D96" s="185" t="s">
        <v>83</v>
      </c>
      <c r="E96" s="185"/>
      <c r="F96" s="185"/>
      <c r="G96" s="185"/>
      <c r="H96" s="185"/>
      <c r="I96" s="76"/>
      <c r="J96" s="185" t="s">
        <v>84</v>
      </c>
      <c r="K96" s="185"/>
      <c r="L96" s="185"/>
      <c r="M96" s="185"/>
      <c r="N96" s="185"/>
      <c r="O96" s="185"/>
      <c r="P96" s="185"/>
      <c r="Q96" s="185"/>
      <c r="R96" s="185"/>
      <c r="S96" s="185"/>
      <c r="T96" s="185"/>
      <c r="U96" s="185"/>
      <c r="V96" s="185"/>
      <c r="W96" s="185"/>
      <c r="X96" s="185"/>
      <c r="Y96" s="185"/>
      <c r="Z96" s="185"/>
      <c r="AA96" s="185"/>
      <c r="AB96" s="185"/>
      <c r="AC96" s="185"/>
      <c r="AD96" s="185"/>
      <c r="AE96" s="185"/>
      <c r="AF96" s="185"/>
      <c r="AG96" s="183">
        <f>'2 - SO 02.1 Výmena povrch...'!J30</f>
        <v>0</v>
      </c>
      <c r="AH96" s="184"/>
      <c r="AI96" s="184"/>
      <c r="AJ96" s="184"/>
      <c r="AK96" s="184"/>
      <c r="AL96" s="184"/>
      <c r="AM96" s="184"/>
      <c r="AN96" s="183">
        <f>SUM(AG96,AT96)</f>
        <v>0</v>
      </c>
      <c r="AO96" s="184"/>
      <c r="AP96" s="184"/>
      <c r="AQ96" s="77" t="s">
        <v>81</v>
      </c>
      <c r="AR96" s="74"/>
      <c r="AS96" s="78">
        <v>0</v>
      </c>
      <c r="AT96" s="79">
        <f>ROUND(SUM(AV96:AW96),2)</f>
        <v>0</v>
      </c>
      <c r="AU96" s="80">
        <f>'2 - SO 02.1 Výmena povrch...'!P129</f>
        <v>0</v>
      </c>
      <c r="AV96" s="79">
        <f>'2 - SO 02.1 Výmena povrch...'!J33</f>
        <v>0</v>
      </c>
      <c r="AW96" s="79">
        <f>'2 - SO 02.1 Výmena povrch...'!J34</f>
        <v>0</v>
      </c>
      <c r="AX96" s="79">
        <f>'2 - SO 02.1 Výmena povrch...'!J35</f>
        <v>0</v>
      </c>
      <c r="AY96" s="79">
        <f>'2 - SO 02.1 Výmena povrch...'!J36</f>
        <v>0</v>
      </c>
      <c r="AZ96" s="79">
        <f>'2 - SO 02.1 Výmena povrch...'!F33</f>
        <v>0</v>
      </c>
      <c r="BA96" s="79">
        <f>'2 - SO 02.1 Výmena povrch...'!F34</f>
        <v>0</v>
      </c>
      <c r="BB96" s="79">
        <f>'2 - SO 02.1 Výmena povrch...'!F35</f>
        <v>0</v>
      </c>
      <c r="BC96" s="79">
        <f>'2 - SO 02.1 Výmena povrch...'!F36</f>
        <v>0</v>
      </c>
      <c r="BD96" s="81">
        <f>'2 - SO 02.1 Výmena povrch...'!F37</f>
        <v>0</v>
      </c>
      <c r="BT96" s="82" t="s">
        <v>79</v>
      </c>
      <c r="BV96" s="82" t="s">
        <v>76</v>
      </c>
      <c r="BW96" s="82" t="s">
        <v>85</v>
      </c>
      <c r="BX96" s="82" t="s">
        <v>4</v>
      </c>
      <c r="CL96" s="82" t="s">
        <v>1</v>
      </c>
      <c r="CM96" s="82" t="s">
        <v>74</v>
      </c>
    </row>
    <row r="97" spans="1:91" s="6" customFormat="1" ht="16.5" customHeight="1" x14ac:dyDescent="0.2">
      <c r="A97" s="73" t="s">
        <v>78</v>
      </c>
      <c r="B97" s="74"/>
      <c r="C97" s="75"/>
      <c r="D97" s="185" t="s">
        <v>86</v>
      </c>
      <c r="E97" s="185"/>
      <c r="F97" s="185"/>
      <c r="G97" s="185"/>
      <c r="H97" s="185"/>
      <c r="I97" s="76"/>
      <c r="J97" s="185" t="s">
        <v>87</v>
      </c>
      <c r="K97" s="185"/>
      <c r="L97" s="185"/>
      <c r="M97" s="185"/>
      <c r="N97" s="185"/>
      <c r="O97" s="185"/>
      <c r="P97" s="185"/>
      <c r="Q97" s="185"/>
      <c r="R97" s="185"/>
      <c r="S97" s="185"/>
      <c r="T97" s="185"/>
      <c r="U97" s="185"/>
      <c r="V97" s="185"/>
      <c r="W97" s="185"/>
      <c r="X97" s="185"/>
      <c r="Y97" s="185"/>
      <c r="Z97" s="185"/>
      <c r="AA97" s="185"/>
      <c r="AB97" s="185"/>
      <c r="AC97" s="185"/>
      <c r="AD97" s="185"/>
      <c r="AE97" s="185"/>
      <c r="AF97" s="185"/>
      <c r="AG97" s="183">
        <f>'3 - SO 03.1 Sadové úpravy'!J30</f>
        <v>0</v>
      </c>
      <c r="AH97" s="184"/>
      <c r="AI97" s="184"/>
      <c r="AJ97" s="184"/>
      <c r="AK97" s="184"/>
      <c r="AL97" s="184"/>
      <c r="AM97" s="184"/>
      <c r="AN97" s="183">
        <f>SUM(AG97,AT97)</f>
        <v>0</v>
      </c>
      <c r="AO97" s="184"/>
      <c r="AP97" s="184"/>
      <c r="AQ97" s="77" t="s">
        <v>81</v>
      </c>
      <c r="AR97" s="74"/>
      <c r="AS97" s="83">
        <v>0</v>
      </c>
      <c r="AT97" s="84">
        <f>ROUND(SUM(AV97:AW97),2)</f>
        <v>0</v>
      </c>
      <c r="AU97" s="85">
        <f>'3 - SO 03.1 Sadové úpravy'!P132</f>
        <v>0</v>
      </c>
      <c r="AV97" s="84">
        <f>'3 - SO 03.1 Sadové úpravy'!J33</f>
        <v>0</v>
      </c>
      <c r="AW97" s="84">
        <f>'3 - SO 03.1 Sadové úpravy'!J34</f>
        <v>0</v>
      </c>
      <c r="AX97" s="84">
        <f>'3 - SO 03.1 Sadové úpravy'!J35</f>
        <v>0</v>
      </c>
      <c r="AY97" s="84">
        <f>'3 - SO 03.1 Sadové úpravy'!J36</f>
        <v>0</v>
      </c>
      <c r="AZ97" s="84">
        <f>'3 - SO 03.1 Sadové úpravy'!F33</f>
        <v>0</v>
      </c>
      <c r="BA97" s="84">
        <f>'3 - SO 03.1 Sadové úpravy'!F34</f>
        <v>0</v>
      </c>
      <c r="BB97" s="84">
        <f>'3 - SO 03.1 Sadové úpravy'!F35</f>
        <v>0</v>
      </c>
      <c r="BC97" s="84">
        <f>'3 - SO 03.1 Sadové úpravy'!F36</f>
        <v>0</v>
      </c>
      <c r="BD97" s="86">
        <f>'3 - SO 03.1 Sadové úpravy'!F37</f>
        <v>0</v>
      </c>
      <c r="BT97" s="82" t="s">
        <v>79</v>
      </c>
      <c r="BV97" s="82" t="s">
        <v>76</v>
      </c>
      <c r="BW97" s="82" t="s">
        <v>88</v>
      </c>
      <c r="BX97" s="82" t="s">
        <v>4</v>
      </c>
      <c r="CL97" s="82" t="s">
        <v>1</v>
      </c>
      <c r="CM97" s="82" t="s">
        <v>74</v>
      </c>
    </row>
    <row r="98" spans="1:91" s="1" customFormat="1" ht="30" customHeight="1" x14ac:dyDescent="0.2">
      <c r="B98" s="28"/>
      <c r="AR98" s="28"/>
    </row>
    <row r="99" spans="1:91" s="1" customFormat="1" ht="6.95" customHeight="1" x14ac:dyDescent="0.2">
      <c r="B99" s="43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  <c r="AM99" s="44"/>
      <c r="AN99" s="44"/>
      <c r="AO99" s="44"/>
      <c r="AP99" s="44"/>
      <c r="AQ99" s="44"/>
      <c r="AR99" s="28"/>
    </row>
  </sheetData>
  <mergeCells count="50">
    <mergeCell ref="AR2:BE2"/>
    <mergeCell ref="AN96:AP96"/>
    <mergeCell ref="AG96:AM96"/>
    <mergeCell ref="D96:H96"/>
    <mergeCell ref="J96:AF96"/>
    <mergeCell ref="L85:AJ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AK31:AO31"/>
    <mergeCell ref="AN97:AP97"/>
    <mergeCell ref="AG97:AM97"/>
    <mergeCell ref="D97:H97"/>
    <mergeCell ref="J97:AF97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W32:AE32"/>
    <mergeCell ref="AK32:AO32"/>
    <mergeCell ref="L32:P32"/>
    <mergeCell ref="BE5:BE34"/>
    <mergeCell ref="K5:AJ5"/>
    <mergeCell ref="K6:AJ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L31:P31"/>
  </mergeCells>
  <hyperlinks>
    <hyperlink ref="A95" location="'1 - SO 01.1 Odstránenie s...'!C2" display="/" xr:uid="{00000000-0004-0000-0000-000000000000}"/>
    <hyperlink ref="A96" location="'2 - SO 02.1 Výmena povrch...'!C2" display="/" xr:uid="{00000000-0004-0000-0000-000001000000}"/>
    <hyperlink ref="A97" location="'3 - SO 03.1 Sadové úpravy'!C2" display="/" xr:uid="{00000000-0004-0000-0000-000002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145"/>
  <sheetViews>
    <sheetView showGridLines="0" workbookViewId="0"/>
  </sheetViews>
  <sheetFormatPr defaultRowHeight="11.25" x14ac:dyDescent="0.2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 x14ac:dyDescent="0.2">
      <c r="L2" s="193" t="s">
        <v>5</v>
      </c>
      <c r="M2" s="175"/>
      <c r="N2" s="175"/>
      <c r="O2" s="175"/>
      <c r="P2" s="175"/>
      <c r="Q2" s="175"/>
      <c r="R2" s="175"/>
      <c r="S2" s="175"/>
      <c r="T2" s="175"/>
      <c r="U2" s="175"/>
      <c r="V2" s="175"/>
      <c r="AT2" s="13" t="s">
        <v>82</v>
      </c>
    </row>
    <row r="3" spans="2:46" ht="6.95" customHeight="1" x14ac:dyDescent="0.2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74</v>
      </c>
    </row>
    <row r="4" spans="2:46" ht="24.95" customHeight="1" x14ac:dyDescent="0.2">
      <c r="B4" s="16"/>
      <c r="D4" s="17" t="s">
        <v>89</v>
      </c>
      <c r="L4" s="16"/>
      <c r="M4" s="87" t="s">
        <v>9</v>
      </c>
      <c r="AT4" s="13" t="s">
        <v>3</v>
      </c>
    </row>
    <row r="5" spans="2:46" ht="6.95" customHeight="1" x14ac:dyDescent="0.2">
      <c r="B5" s="16"/>
      <c r="L5" s="16"/>
    </row>
    <row r="6" spans="2:46" ht="12" customHeight="1" x14ac:dyDescent="0.2">
      <c r="B6" s="16"/>
      <c r="D6" s="23" t="s">
        <v>14</v>
      </c>
      <c r="L6" s="16"/>
    </row>
    <row r="7" spans="2:46" ht="16.5" customHeight="1" x14ac:dyDescent="0.2">
      <c r="B7" s="16"/>
      <c r="E7" s="208" t="str">
        <f>'Rekapitulácia stavby'!K6</f>
        <v>Rekonštrukcia chodníka Mostná ul.</v>
      </c>
      <c r="F7" s="209"/>
      <c r="G7" s="209"/>
      <c r="H7" s="209"/>
      <c r="L7" s="16"/>
    </row>
    <row r="8" spans="2:46" s="1" customFormat="1" ht="12" customHeight="1" x14ac:dyDescent="0.2">
      <c r="B8" s="28"/>
      <c r="D8" s="23" t="s">
        <v>90</v>
      </c>
      <c r="L8" s="28"/>
    </row>
    <row r="9" spans="2:46" s="1" customFormat="1" ht="16.5" customHeight="1" x14ac:dyDescent="0.2">
      <c r="B9" s="28"/>
      <c r="E9" s="194" t="s">
        <v>91</v>
      </c>
      <c r="F9" s="207"/>
      <c r="G9" s="207"/>
      <c r="H9" s="207"/>
      <c r="L9" s="28"/>
    </row>
    <row r="10" spans="2:46" s="1" customFormat="1" x14ac:dyDescent="0.2">
      <c r="B10" s="28"/>
      <c r="L10" s="28"/>
    </row>
    <row r="11" spans="2:46" s="1" customFormat="1" ht="12" customHeight="1" x14ac:dyDescent="0.2">
      <c r="B11" s="28"/>
      <c r="D11" s="23" t="s">
        <v>15</v>
      </c>
      <c r="F11" s="21" t="s">
        <v>1</v>
      </c>
      <c r="I11" s="23" t="s">
        <v>16</v>
      </c>
      <c r="J11" s="21" t="s">
        <v>1</v>
      </c>
      <c r="L11" s="28"/>
    </row>
    <row r="12" spans="2:46" s="1" customFormat="1" ht="12" customHeight="1" x14ac:dyDescent="0.2">
      <c r="B12" s="28"/>
      <c r="D12" s="23" t="s">
        <v>17</v>
      </c>
      <c r="F12" s="21" t="s">
        <v>18</v>
      </c>
      <c r="I12" s="23" t="s">
        <v>19</v>
      </c>
      <c r="J12" s="51" t="str">
        <f>'Rekapitulácia stavby'!AN8</f>
        <v>5. 9. 2022</v>
      </c>
      <c r="L12" s="28"/>
    </row>
    <row r="13" spans="2:46" s="1" customFormat="1" ht="10.9" customHeight="1" x14ac:dyDescent="0.2">
      <c r="B13" s="28"/>
      <c r="L13" s="28"/>
    </row>
    <row r="14" spans="2:46" s="1" customFormat="1" ht="12" customHeight="1" x14ac:dyDescent="0.2">
      <c r="B14" s="28"/>
      <c r="D14" s="23" t="s">
        <v>21</v>
      </c>
      <c r="I14" s="23" t="s">
        <v>22</v>
      </c>
      <c r="J14" s="21" t="s">
        <v>1</v>
      </c>
      <c r="L14" s="28"/>
    </row>
    <row r="15" spans="2:46" s="1" customFormat="1" ht="18" customHeight="1" x14ac:dyDescent="0.2">
      <c r="B15" s="28"/>
      <c r="E15" s="21" t="s">
        <v>23</v>
      </c>
      <c r="I15" s="23" t="s">
        <v>24</v>
      </c>
      <c r="J15" s="21" t="s">
        <v>1</v>
      </c>
      <c r="L15" s="28"/>
    </row>
    <row r="16" spans="2:46" s="1" customFormat="1" ht="6.95" customHeight="1" x14ac:dyDescent="0.2">
      <c r="B16" s="28"/>
      <c r="L16" s="28"/>
    </row>
    <row r="17" spans="2:12" s="1" customFormat="1" ht="12" customHeight="1" x14ac:dyDescent="0.2">
      <c r="B17" s="28"/>
      <c r="D17" s="23" t="s">
        <v>25</v>
      </c>
      <c r="I17" s="23" t="s">
        <v>22</v>
      </c>
      <c r="J17" s="24" t="str">
        <f>'Rekapitulácia stavby'!AN13</f>
        <v>Vyplň údaj</v>
      </c>
      <c r="L17" s="28"/>
    </row>
    <row r="18" spans="2:12" s="1" customFormat="1" ht="18" customHeight="1" x14ac:dyDescent="0.2">
      <c r="B18" s="28"/>
      <c r="E18" s="210" t="str">
        <f>'Rekapitulácia stavby'!E14</f>
        <v>Vyplň údaj</v>
      </c>
      <c r="F18" s="174"/>
      <c r="G18" s="174"/>
      <c r="H18" s="174"/>
      <c r="I18" s="23" t="s">
        <v>24</v>
      </c>
      <c r="J18" s="24" t="str">
        <f>'Rekapitulácia stavby'!AN14</f>
        <v>Vyplň údaj</v>
      </c>
      <c r="L18" s="28"/>
    </row>
    <row r="19" spans="2:12" s="1" customFormat="1" ht="6.95" customHeight="1" x14ac:dyDescent="0.2">
      <c r="B19" s="28"/>
      <c r="L19" s="28"/>
    </row>
    <row r="20" spans="2:12" s="1" customFormat="1" ht="12" customHeight="1" x14ac:dyDescent="0.2">
      <c r="B20" s="28"/>
      <c r="D20" s="23" t="s">
        <v>27</v>
      </c>
      <c r="I20" s="23" t="s">
        <v>22</v>
      </c>
      <c r="J20" s="21" t="s">
        <v>1</v>
      </c>
      <c r="L20" s="28"/>
    </row>
    <row r="21" spans="2:12" s="1" customFormat="1" ht="18" customHeight="1" x14ac:dyDescent="0.2">
      <c r="B21" s="28"/>
      <c r="E21" s="21" t="s">
        <v>28</v>
      </c>
      <c r="I21" s="23" t="s">
        <v>24</v>
      </c>
      <c r="J21" s="21" t="s">
        <v>1</v>
      </c>
      <c r="L21" s="28"/>
    </row>
    <row r="22" spans="2:12" s="1" customFormat="1" ht="6.95" customHeight="1" x14ac:dyDescent="0.2">
      <c r="B22" s="28"/>
      <c r="L22" s="28"/>
    </row>
    <row r="23" spans="2:12" s="1" customFormat="1" ht="12" customHeight="1" x14ac:dyDescent="0.2">
      <c r="B23" s="28"/>
      <c r="D23" s="23" t="s">
        <v>31</v>
      </c>
      <c r="I23" s="23" t="s">
        <v>22</v>
      </c>
      <c r="J23" s="21" t="s">
        <v>1</v>
      </c>
      <c r="L23" s="28"/>
    </row>
    <row r="24" spans="2:12" s="1" customFormat="1" ht="18" customHeight="1" x14ac:dyDescent="0.2">
      <c r="B24" s="28"/>
      <c r="E24" s="21" t="s">
        <v>32</v>
      </c>
      <c r="I24" s="23" t="s">
        <v>24</v>
      </c>
      <c r="J24" s="21" t="s">
        <v>1</v>
      </c>
      <c r="L24" s="28"/>
    </row>
    <row r="25" spans="2:12" s="1" customFormat="1" ht="6.95" customHeight="1" x14ac:dyDescent="0.2">
      <c r="B25" s="28"/>
      <c r="L25" s="28"/>
    </row>
    <row r="26" spans="2:12" s="1" customFormat="1" ht="12" customHeight="1" x14ac:dyDescent="0.2">
      <c r="B26" s="28"/>
      <c r="D26" s="23" t="s">
        <v>33</v>
      </c>
      <c r="L26" s="28"/>
    </row>
    <row r="27" spans="2:12" s="7" customFormat="1" ht="16.5" customHeight="1" x14ac:dyDescent="0.2">
      <c r="B27" s="88"/>
      <c r="E27" s="179" t="s">
        <v>1</v>
      </c>
      <c r="F27" s="179"/>
      <c r="G27" s="179"/>
      <c r="H27" s="179"/>
      <c r="L27" s="88"/>
    </row>
    <row r="28" spans="2:12" s="1" customFormat="1" ht="6.95" customHeight="1" x14ac:dyDescent="0.2">
      <c r="B28" s="28"/>
      <c r="L28" s="28"/>
    </row>
    <row r="29" spans="2:12" s="1" customFormat="1" ht="6.95" customHeight="1" x14ac:dyDescent="0.2">
      <c r="B29" s="28"/>
      <c r="D29" s="52"/>
      <c r="E29" s="52"/>
      <c r="F29" s="52"/>
      <c r="G29" s="52"/>
      <c r="H29" s="52"/>
      <c r="I29" s="52"/>
      <c r="J29" s="52"/>
      <c r="K29" s="52"/>
      <c r="L29" s="28"/>
    </row>
    <row r="30" spans="2:12" s="1" customFormat="1" ht="25.35" customHeight="1" x14ac:dyDescent="0.2">
      <c r="B30" s="28"/>
      <c r="D30" s="89" t="s">
        <v>34</v>
      </c>
      <c r="J30" s="65">
        <f>ROUND(J120, 2)</f>
        <v>0</v>
      </c>
      <c r="L30" s="28"/>
    </row>
    <row r="31" spans="2:12" s="1" customFormat="1" ht="6.95" customHeight="1" x14ac:dyDescent="0.2">
      <c r="B31" s="28"/>
      <c r="D31" s="52"/>
      <c r="E31" s="52"/>
      <c r="F31" s="52"/>
      <c r="G31" s="52"/>
      <c r="H31" s="52"/>
      <c r="I31" s="52"/>
      <c r="J31" s="52"/>
      <c r="K31" s="52"/>
      <c r="L31" s="28"/>
    </row>
    <row r="32" spans="2:12" s="1" customFormat="1" ht="14.45" customHeight="1" x14ac:dyDescent="0.2">
      <c r="B32" s="28"/>
      <c r="F32" s="31" t="s">
        <v>36</v>
      </c>
      <c r="I32" s="31" t="s">
        <v>35</v>
      </c>
      <c r="J32" s="31" t="s">
        <v>37</v>
      </c>
      <c r="L32" s="28"/>
    </row>
    <row r="33" spans="2:12" s="1" customFormat="1" ht="14.45" customHeight="1" x14ac:dyDescent="0.2">
      <c r="B33" s="28"/>
      <c r="D33" s="54" t="s">
        <v>38</v>
      </c>
      <c r="E33" s="33" t="s">
        <v>39</v>
      </c>
      <c r="F33" s="90">
        <f>ROUND((SUM(BE120:BE144)),  2)</f>
        <v>0</v>
      </c>
      <c r="G33" s="91"/>
      <c r="H33" s="91"/>
      <c r="I33" s="92">
        <v>0.2</v>
      </c>
      <c r="J33" s="90">
        <f>ROUND(((SUM(BE120:BE144))*I33),  2)</f>
        <v>0</v>
      </c>
      <c r="L33" s="28"/>
    </row>
    <row r="34" spans="2:12" s="1" customFormat="1" ht="14.45" customHeight="1" x14ac:dyDescent="0.2">
      <c r="B34" s="28"/>
      <c r="E34" s="33" t="s">
        <v>40</v>
      </c>
      <c r="F34" s="90">
        <f>ROUND((SUM(BF120:BF144)),  2)</f>
        <v>0</v>
      </c>
      <c r="G34" s="91"/>
      <c r="H34" s="91"/>
      <c r="I34" s="92">
        <v>0.2</v>
      </c>
      <c r="J34" s="90">
        <f>ROUND(((SUM(BF120:BF144))*I34),  2)</f>
        <v>0</v>
      </c>
      <c r="L34" s="28"/>
    </row>
    <row r="35" spans="2:12" s="1" customFormat="1" ht="14.45" hidden="1" customHeight="1" x14ac:dyDescent="0.2">
      <c r="B35" s="28"/>
      <c r="E35" s="23" t="s">
        <v>41</v>
      </c>
      <c r="F35" s="93">
        <f>ROUND((SUM(BG120:BG144)),  2)</f>
        <v>0</v>
      </c>
      <c r="I35" s="94">
        <v>0.2</v>
      </c>
      <c r="J35" s="93">
        <f>0</f>
        <v>0</v>
      </c>
      <c r="L35" s="28"/>
    </row>
    <row r="36" spans="2:12" s="1" customFormat="1" ht="14.45" hidden="1" customHeight="1" x14ac:dyDescent="0.2">
      <c r="B36" s="28"/>
      <c r="E36" s="23" t="s">
        <v>42</v>
      </c>
      <c r="F36" s="93">
        <f>ROUND((SUM(BH120:BH144)),  2)</f>
        <v>0</v>
      </c>
      <c r="I36" s="94">
        <v>0.2</v>
      </c>
      <c r="J36" s="93">
        <f>0</f>
        <v>0</v>
      </c>
      <c r="L36" s="28"/>
    </row>
    <row r="37" spans="2:12" s="1" customFormat="1" ht="14.45" hidden="1" customHeight="1" x14ac:dyDescent="0.2">
      <c r="B37" s="28"/>
      <c r="E37" s="33" t="s">
        <v>43</v>
      </c>
      <c r="F37" s="90">
        <f>ROUND((SUM(BI120:BI144)),  2)</f>
        <v>0</v>
      </c>
      <c r="G37" s="91"/>
      <c r="H37" s="91"/>
      <c r="I37" s="92">
        <v>0</v>
      </c>
      <c r="J37" s="90">
        <f>0</f>
        <v>0</v>
      </c>
      <c r="L37" s="28"/>
    </row>
    <row r="38" spans="2:12" s="1" customFormat="1" ht="6.95" customHeight="1" x14ac:dyDescent="0.2">
      <c r="B38" s="28"/>
      <c r="L38" s="28"/>
    </row>
    <row r="39" spans="2:12" s="1" customFormat="1" ht="25.35" customHeight="1" x14ac:dyDescent="0.2">
      <c r="B39" s="28"/>
      <c r="C39" s="95"/>
      <c r="D39" s="96" t="s">
        <v>44</v>
      </c>
      <c r="E39" s="56"/>
      <c r="F39" s="56"/>
      <c r="G39" s="97" t="s">
        <v>45</v>
      </c>
      <c r="H39" s="98" t="s">
        <v>46</v>
      </c>
      <c r="I39" s="56"/>
      <c r="J39" s="99">
        <f>SUM(J30:J37)</f>
        <v>0</v>
      </c>
      <c r="K39" s="100"/>
      <c r="L39" s="28"/>
    </row>
    <row r="40" spans="2:12" s="1" customFormat="1" ht="14.45" customHeight="1" x14ac:dyDescent="0.2">
      <c r="B40" s="28"/>
      <c r="L40" s="28"/>
    </row>
    <row r="41" spans="2:12" ht="14.45" customHeight="1" x14ac:dyDescent="0.2">
      <c r="B41" s="16"/>
      <c r="L41" s="16"/>
    </row>
    <row r="42" spans="2:12" ht="14.45" customHeight="1" x14ac:dyDescent="0.2">
      <c r="B42" s="16"/>
      <c r="L42" s="16"/>
    </row>
    <row r="43" spans="2:12" ht="14.45" customHeight="1" x14ac:dyDescent="0.2">
      <c r="B43" s="16"/>
      <c r="L43" s="16"/>
    </row>
    <row r="44" spans="2:12" ht="14.45" customHeight="1" x14ac:dyDescent="0.2">
      <c r="B44" s="16"/>
      <c r="L44" s="16"/>
    </row>
    <row r="45" spans="2:12" ht="14.45" customHeight="1" x14ac:dyDescent="0.2">
      <c r="B45" s="16"/>
      <c r="L45" s="16"/>
    </row>
    <row r="46" spans="2:12" ht="14.45" customHeight="1" x14ac:dyDescent="0.2">
      <c r="B46" s="16"/>
      <c r="L46" s="16"/>
    </row>
    <row r="47" spans="2:12" ht="14.45" customHeight="1" x14ac:dyDescent="0.2">
      <c r="B47" s="16"/>
      <c r="L47" s="16"/>
    </row>
    <row r="48" spans="2:12" ht="14.45" customHeight="1" x14ac:dyDescent="0.2">
      <c r="B48" s="16"/>
      <c r="L48" s="16"/>
    </row>
    <row r="49" spans="2:12" ht="14.45" customHeight="1" x14ac:dyDescent="0.2">
      <c r="B49" s="16"/>
      <c r="L49" s="16"/>
    </row>
    <row r="50" spans="2:12" s="1" customFormat="1" ht="14.45" customHeight="1" x14ac:dyDescent="0.2">
      <c r="B50" s="28"/>
      <c r="D50" s="40" t="s">
        <v>47</v>
      </c>
      <c r="E50" s="41"/>
      <c r="F50" s="41"/>
      <c r="G50" s="40" t="s">
        <v>48</v>
      </c>
      <c r="H50" s="41"/>
      <c r="I50" s="41"/>
      <c r="J50" s="41"/>
      <c r="K50" s="41"/>
      <c r="L50" s="28"/>
    </row>
    <row r="51" spans="2:12" x14ac:dyDescent="0.2">
      <c r="B51" s="16"/>
      <c r="L51" s="16"/>
    </row>
    <row r="52" spans="2:12" x14ac:dyDescent="0.2">
      <c r="B52" s="16"/>
      <c r="L52" s="16"/>
    </row>
    <row r="53" spans="2:12" x14ac:dyDescent="0.2">
      <c r="B53" s="16"/>
      <c r="L53" s="16"/>
    </row>
    <row r="54" spans="2:12" x14ac:dyDescent="0.2">
      <c r="B54" s="16"/>
      <c r="L54" s="16"/>
    </row>
    <row r="55" spans="2:12" x14ac:dyDescent="0.2">
      <c r="B55" s="16"/>
      <c r="L55" s="16"/>
    </row>
    <row r="56" spans="2:12" x14ac:dyDescent="0.2">
      <c r="B56" s="16"/>
      <c r="L56" s="16"/>
    </row>
    <row r="57" spans="2:12" x14ac:dyDescent="0.2">
      <c r="B57" s="16"/>
      <c r="L57" s="16"/>
    </row>
    <row r="58" spans="2:12" x14ac:dyDescent="0.2">
      <c r="B58" s="16"/>
      <c r="L58" s="16"/>
    </row>
    <row r="59" spans="2:12" x14ac:dyDescent="0.2">
      <c r="B59" s="16"/>
      <c r="L59" s="16"/>
    </row>
    <row r="60" spans="2:12" x14ac:dyDescent="0.2">
      <c r="B60" s="16"/>
      <c r="L60" s="16"/>
    </row>
    <row r="61" spans="2:12" s="1" customFormat="1" ht="12.75" x14ac:dyDescent="0.2">
      <c r="B61" s="28"/>
      <c r="D61" s="42" t="s">
        <v>49</v>
      </c>
      <c r="E61" s="30"/>
      <c r="F61" s="101" t="s">
        <v>50</v>
      </c>
      <c r="G61" s="42" t="s">
        <v>49</v>
      </c>
      <c r="H61" s="30"/>
      <c r="I61" s="30"/>
      <c r="J61" s="102" t="s">
        <v>50</v>
      </c>
      <c r="K61" s="30"/>
      <c r="L61" s="28"/>
    </row>
    <row r="62" spans="2:12" x14ac:dyDescent="0.2">
      <c r="B62" s="16"/>
      <c r="L62" s="16"/>
    </row>
    <row r="63" spans="2:12" x14ac:dyDescent="0.2">
      <c r="B63" s="16"/>
      <c r="L63" s="16"/>
    </row>
    <row r="64" spans="2:12" x14ac:dyDescent="0.2">
      <c r="B64" s="16"/>
      <c r="L64" s="16"/>
    </row>
    <row r="65" spans="2:12" s="1" customFormat="1" ht="12.75" x14ac:dyDescent="0.2">
      <c r="B65" s="28"/>
      <c r="D65" s="40" t="s">
        <v>51</v>
      </c>
      <c r="E65" s="41"/>
      <c r="F65" s="41"/>
      <c r="G65" s="40" t="s">
        <v>52</v>
      </c>
      <c r="H65" s="41"/>
      <c r="I65" s="41"/>
      <c r="J65" s="41"/>
      <c r="K65" s="41"/>
      <c r="L65" s="28"/>
    </row>
    <row r="66" spans="2:12" x14ac:dyDescent="0.2">
      <c r="B66" s="16"/>
      <c r="L66" s="16"/>
    </row>
    <row r="67" spans="2:12" x14ac:dyDescent="0.2">
      <c r="B67" s="16"/>
      <c r="L67" s="16"/>
    </row>
    <row r="68" spans="2:12" x14ac:dyDescent="0.2">
      <c r="B68" s="16"/>
      <c r="L68" s="16"/>
    </row>
    <row r="69" spans="2:12" x14ac:dyDescent="0.2">
      <c r="B69" s="16"/>
      <c r="L69" s="16"/>
    </row>
    <row r="70" spans="2:12" x14ac:dyDescent="0.2">
      <c r="B70" s="16"/>
      <c r="L70" s="16"/>
    </row>
    <row r="71" spans="2:12" x14ac:dyDescent="0.2">
      <c r="B71" s="16"/>
      <c r="L71" s="16"/>
    </row>
    <row r="72" spans="2:12" x14ac:dyDescent="0.2">
      <c r="B72" s="16"/>
      <c r="L72" s="16"/>
    </row>
    <row r="73" spans="2:12" x14ac:dyDescent="0.2">
      <c r="B73" s="16"/>
      <c r="L73" s="16"/>
    </row>
    <row r="74" spans="2:12" x14ac:dyDescent="0.2">
      <c r="B74" s="16"/>
      <c r="L74" s="16"/>
    </row>
    <row r="75" spans="2:12" x14ac:dyDescent="0.2">
      <c r="B75" s="16"/>
      <c r="L75" s="16"/>
    </row>
    <row r="76" spans="2:12" s="1" customFormat="1" ht="12.75" x14ac:dyDescent="0.2">
      <c r="B76" s="28"/>
      <c r="D76" s="42" t="s">
        <v>49</v>
      </c>
      <c r="E76" s="30"/>
      <c r="F76" s="101" t="s">
        <v>50</v>
      </c>
      <c r="G76" s="42" t="s">
        <v>49</v>
      </c>
      <c r="H76" s="30"/>
      <c r="I76" s="30"/>
      <c r="J76" s="102" t="s">
        <v>50</v>
      </c>
      <c r="K76" s="30"/>
      <c r="L76" s="28"/>
    </row>
    <row r="77" spans="2:12" s="1" customFormat="1" ht="14.45" customHeight="1" x14ac:dyDescent="0.2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28"/>
    </row>
    <row r="81" spans="2:47" s="1" customFormat="1" ht="6.95" customHeight="1" x14ac:dyDescent="0.2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28"/>
    </row>
    <row r="82" spans="2:47" s="1" customFormat="1" ht="24.95" customHeight="1" x14ac:dyDescent="0.2">
      <c r="B82" s="28"/>
      <c r="C82" s="17" t="s">
        <v>92</v>
      </c>
      <c r="L82" s="28"/>
    </row>
    <row r="83" spans="2:47" s="1" customFormat="1" ht="6.95" customHeight="1" x14ac:dyDescent="0.2">
      <c r="B83" s="28"/>
      <c r="L83" s="28"/>
    </row>
    <row r="84" spans="2:47" s="1" customFormat="1" ht="12" customHeight="1" x14ac:dyDescent="0.2">
      <c r="B84" s="28"/>
      <c r="C84" s="23" t="s">
        <v>14</v>
      </c>
      <c r="L84" s="28"/>
    </row>
    <row r="85" spans="2:47" s="1" customFormat="1" ht="16.5" customHeight="1" x14ac:dyDescent="0.2">
      <c r="B85" s="28"/>
      <c r="E85" s="208" t="str">
        <f>E7</f>
        <v>Rekonštrukcia chodníka Mostná ul.</v>
      </c>
      <c r="F85" s="209"/>
      <c r="G85" s="209"/>
      <c r="H85" s="209"/>
      <c r="L85" s="28"/>
    </row>
    <row r="86" spans="2:47" s="1" customFormat="1" ht="12" customHeight="1" x14ac:dyDescent="0.2">
      <c r="B86" s="28"/>
      <c r="C86" s="23" t="s">
        <v>90</v>
      </c>
      <c r="L86" s="28"/>
    </row>
    <row r="87" spans="2:47" s="1" customFormat="1" ht="16.5" customHeight="1" x14ac:dyDescent="0.2">
      <c r="B87" s="28"/>
      <c r="E87" s="194" t="str">
        <f>E9</f>
        <v>1 - SO 01.1 Odstránenie spevnenej plochy I. etapa</v>
      </c>
      <c r="F87" s="207"/>
      <c r="G87" s="207"/>
      <c r="H87" s="207"/>
      <c r="L87" s="28"/>
    </row>
    <row r="88" spans="2:47" s="1" customFormat="1" ht="6.95" customHeight="1" x14ac:dyDescent="0.2">
      <c r="B88" s="28"/>
      <c r="L88" s="28"/>
    </row>
    <row r="89" spans="2:47" s="1" customFormat="1" ht="12" customHeight="1" x14ac:dyDescent="0.2">
      <c r="B89" s="28"/>
      <c r="C89" s="23" t="s">
        <v>17</v>
      </c>
      <c r="F89" s="21" t="str">
        <f>F12</f>
        <v xml:space="preserve"> </v>
      </c>
      <c r="I89" s="23" t="s">
        <v>19</v>
      </c>
      <c r="J89" s="51" t="str">
        <f>IF(J12="","",J12)</f>
        <v>5. 9. 2022</v>
      </c>
      <c r="L89" s="28"/>
    </row>
    <row r="90" spans="2:47" s="1" customFormat="1" ht="6.95" customHeight="1" x14ac:dyDescent="0.2">
      <c r="B90" s="28"/>
      <c r="L90" s="28"/>
    </row>
    <row r="91" spans="2:47" s="1" customFormat="1" ht="15.2" customHeight="1" x14ac:dyDescent="0.2">
      <c r="B91" s="28"/>
      <c r="C91" s="23" t="s">
        <v>21</v>
      </c>
      <c r="F91" s="21" t="str">
        <f>E15</f>
        <v>Mesto Nitra</v>
      </c>
      <c r="I91" s="23" t="s">
        <v>27</v>
      </c>
      <c r="J91" s="26" t="str">
        <f>E21</f>
        <v>Ing. Arch. R. Kočajda</v>
      </c>
      <c r="L91" s="28"/>
    </row>
    <row r="92" spans="2:47" s="1" customFormat="1" ht="15.2" customHeight="1" x14ac:dyDescent="0.2">
      <c r="B92" s="28"/>
      <c r="C92" s="23" t="s">
        <v>25</v>
      </c>
      <c r="F92" s="21" t="str">
        <f>IF(E18="","",E18)</f>
        <v>Vyplň údaj</v>
      </c>
      <c r="I92" s="23" t="s">
        <v>31</v>
      </c>
      <c r="J92" s="26" t="str">
        <f>E24</f>
        <v>K2-ART s.r.o. Nitra</v>
      </c>
      <c r="L92" s="28"/>
    </row>
    <row r="93" spans="2:47" s="1" customFormat="1" ht="10.35" customHeight="1" x14ac:dyDescent="0.2">
      <c r="B93" s="28"/>
      <c r="L93" s="28"/>
    </row>
    <row r="94" spans="2:47" s="1" customFormat="1" ht="29.25" customHeight="1" x14ac:dyDescent="0.2">
      <c r="B94" s="28"/>
      <c r="C94" s="103" t="s">
        <v>93</v>
      </c>
      <c r="D94" s="95"/>
      <c r="E94" s="95"/>
      <c r="F94" s="95"/>
      <c r="G94" s="95"/>
      <c r="H94" s="95"/>
      <c r="I94" s="95"/>
      <c r="J94" s="104" t="s">
        <v>94</v>
      </c>
      <c r="K94" s="95"/>
      <c r="L94" s="28"/>
    </row>
    <row r="95" spans="2:47" s="1" customFormat="1" ht="10.35" customHeight="1" x14ac:dyDescent="0.2">
      <c r="B95" s="28"/>
      <c r="L95" s="28"/>
    </row>
    <row r="96" spans="2:47" s="1" customFormat="1" ht="22.9" customHeight="1" x14ac:dyDescent="0.2">
      <c r="B96" s="28"/>
      <c r="C96" s="105" t="s">
        <v>95</v>
      </c>
      <c r="J96" s="65">
        <f>J120</f>
        <v>0</v>
      </c>
      <c r="L96" s="28"/>
      <c r="AU96" s="13" t="s">
        <v>96</v>
      </c>
    </row>
    <row r="97" spans="2:12" s="8" customFormat="1" ht="24.95" customHeight="1" x14ac:dyDescent="0.2">
      <c r="B97" s="106"/>
      <c r="D97" s="107" t="s">
        <v>97</v>
      </c>
      <c r="E97" s="108"/>
      <c r="F97" s="108"/>
      <c r="G97" s="108"/>
      <c r="H97" s="108"/>
      <c r="I97" s="108"/>
      <c r="J97" s="109">
        <f>J121</f>
        <v>0</v>
      </c>
      <c r="L97" s="106"/>
    </row>
    <row r="98" spans="2:12" s="9" customFormat="1" ht="19.899999999999999" customHeight="1" x14ac:dyDescent="0.2">
      <c r="B98" s="110"/>
      <c r="D98" s="111" t="s">
        <v>98</v>
      </c>
      <c r="E98" s="112"/>
      <c r="F98" s="112"/>
      <c r="G98" s="112"/>
      <c r="H98" s="112"/>
      <c r="I98" s="112"/>
      <c r="J98" s="113">
        <f>J122</f>
        <v>0</v>
      </c>
      <c r="L98" s="110"/>
    </row>
    <row r="99" spans="2:12" s="9" customFormat="1" ht="19.899999999999999" customHeight="1" x14ac:dyDescent="0.2">
      <c r="B99" s="110"/>
      <c r="D99" s="111" t="s">
        <v>99</v>
      </c>
      <c r="E99" s="112"/>
      <c r="F99" s="112"/>
      <c r="G99" s="112"/>
      <c r="H99" s="112"/>
      <c r="I99" s="112"/>
      <c r="J99" s="113">
        <f>J128</f>
        <v>0</v>
      </c>
      <c r="L99" s="110"/>
    </row>
    <row r="100" spans="2:12" s="8" customFormat="1" ht="24.95" customHeight="1" x14ac:dyDescent="0.2">
      <c r="B100" s="106"/>
      <c r="D100" s="107" t="s">
        <v>100</v>
      </c>
      <c r="E100" s="108"/>
      <c r="F100" s="108"/>
      <c r="G100" s="108"/>
      <c r="H100" s="108"/>
      <c r="I100" s="108"/>
      <c r="J100" s="109">
        <f>J141</f>
        <v>0</v>
      </c>
      <c r="L100" s="106"/>
    </row>
    <row r="101" spans="2:12" s="1" customFormat="1" ht="21.75" customHeight="1" x14ac:dyDescent="0.2">
      <c r="B101" s="28"/>
      <c r="L101" s="28"/>
    </row>
    <row r="102" spans="2:12" s="1" customFormat="1" ht="6.95" customHeight="1" x14ac:dyDescent="0.2">
      <c r="B102" s="43"/>
      <c r="C102" s="44"/>
      <c r="D102" s="44"/>
      <c r="E102" s="44"/>
      <c r="F102" s="44"/>
      <c r="G102" s="44"/>
      <c r="H102" s="44"/>
      <c r="I102" s="44"/>
      <c r="J102" s="44"/>
      <c r="K102" s="44"/>
      <c r="L102" s="28"/>
    </row>
    <row r="106" spans="2:12" s="1" customFormat="1" ht="6.95" customHeight="1" x14ac:dyDescent="0.2">
      <c r="B106" s="45"/>
      <c r="C106" s="46"/>
      <c r="D106" s="46"/>
      <c r="E106" s="46"/>
      <c r="F106" s="46"/>
      <c r="G106" s="46"/>
      <c r="H106" s="46"/>
      <c r="I106" s="46"/>
      <c r="J106" s="46"/>
      <c r="K106" s="46"/>
      <c r="L106" s="28"/>
    </row>
    <row r="107" spans="2:12" s="1" customFormat="1" ht="24.95" customHeight="1" x14ac:dyDescent="0.2">
      <c r="B107" s="28"/>
      <c r="C107" s="17" t="s">
        <v>101</v>
      </c>
      <c r="L107" s="28"/>
    </row>
    <row r="108" spans="2:12" s="1" customFormat="1" ht="6.95" customHeight="1" x14ac:dyDescent="0.2">
      <c r="B108" s="28"/>
      <c r="L108" s="28"/>
    </row>
    <row r="109" spans="2:12" s="1" customFormat="1" ht="12" customHeight="1" x14ac:dyDescent="0.2">
      <c r="B109" s="28"/>
      <c r="C109" s="23" t="s">
        <v>14</v>
      </c>
      <c r="L109" s="28"/>
    </row>
    <row r="110" spans="2:12" s="1" customFormat="1" ht="16.5" customHeight="1" x14ac:dyDescent="0.2">
      <c r="B110" s="28"/>
      <c r="E110" s="208" t="str">
        <f>E7</f>
        <v>Rekonštrukcia chodníka Mostná ul.</v>
      </c>
      <c r="F110" s="209"/>
      <c r="G110" s="209"/>
      <c r="H110" s="209"/>
      <c r="L110" s="28"/>
    </row>
    <row r="111" spans="2:12" s="1" customFormat="1" ht="12" customHeight="1" x14ac:dyDescent="0.2">
      <c r="B111" s="28"/>
      <c r="C111" s="23" t="s">
        <v>90</v>
      </c>
      <c r="L111" s="28"/>
    </row>
    <row r="112" spans="2:12" s="1" customFormat="1" ht="16.5" customHeight="1" x14ac:dyDescent="0.2">
      <c r="B112" s="28"/>
      <c r="E112" s="194" t="str">
        <f>E9</f>
        <v>1 - SO 01.1 Odstránenie spevnenej plochy I. etapa</v>
      </c>
      <c r="F112" s="207"/>
      <c r="G112" s="207"/>
      <c r="H112" s="207"/>
      <c r="L112" s="28"/>
    </row>
    <row r="113" spans="2:65" s="1" customFormat="1" ht="6.95" customHeight="1" x14ac:dyDescent="0.2">
      <c r="B113" s="28"/>
      <c r="L113" s="28"/>
    </row>
    <row r="114" spans="2:65" s="1" customFormat="1" ht="12" customHeight="1" x14ac:dyDescent="0.2">
      <c r="B114" s="28"/>
      <c r="C114" s="23" t="s">
        <v>17</v>
      </c>
      <c r="F114" s="21" t="str">
        <f>F12</f>
        <v xml:space="preserve"> </v>
      </c>
      <c r="I114" s="23" t="s">
        <v>19</v>
      </c>
      <c r="J114" s="51" t="str">
        <f>IF(J12="","",J12)</f>
        <v>5. 9. 2022</v>
      </c>
      <c r="L114" s="28"/>
    </row>
    <row r="115" spans="2:65" s="1" customFormat="1" ht="6.95" customHeight="1" x14ac:dyDescent="0.2">
      <c r="B115" s="28"/>
      <c r="L115" s="28"/>
    </row>
    <row r="116" spans="2:65" s="1" customFormat="1" ht="15.2" customHeight="1" x14ac:dyDescent="0.2">
      <c r="B116" s="28"/>
      <c r="C116" s="23" t="s">
        <v>21</v>
      </c>
      <c r="F116" s="21" t="str">
        <f>E15</f>
        <v>Mesto Nitra</v>
      </c>
      <c r="I116" s="23" t="s">
        <v>27</v>
      </c>
      <c r="J116" s="26" t="str">
        <f>E21</f>
        <v>Ing. Arch. R. Kočajda</v>
      </c>
      <c r="L116" s="28"/>
    </row>
    <row r="117" spans="2:65" s="1" customFormat="1" ht="15.2" customHeight="1" x14ac:dyDescent="0.2">
      <c r="B117" s="28"/>
      <c r="C117" s="23" t="s">
        <v>25</v>
      </c>
      <c r="F117" s="21" t="str">
        <f>IF(E18="","",E18)</f>
        <v>Vyplň údaj</v>
      </c>
      <c r="I117" s="23" t="s">
        <v>31</v>
      </c>
      <c r="J117" s="26" t="str">
        <f>E24</f>
        <v>K2-ART s.r.o. Nitra</v>
      </c>
      <c r="L117" s="28"/>
    </row>
    <row r="118" spans="2:65" s="1" customFormat="1" ht="10.35" customHeight="1" x14ac:dyDescent="0.2">
      <c r="B118" s="28"/>
      <c r="L118" s="28"/>
    </row>
    <row r="119" spans="2:65" s="10" customFormat="1" ht="29.25" customHeight="1" x14ac:dyDescent="0.2">
      <c r="B119" s="114"/>
      <c r="C119" s="115" t="s">
        <v>102</v>
      </c>
      <c r="D119" s="116" t="s">
        <v>59</v>
      </c>
      <c r="E119" s="116" t="s">
        <v>55</v>
      </c>
      <c r="F119" s="116" t="s">
        <v>56</v>
      </c>
      <c r="G119" s="116" t="s">
        <v>103</v>
      </c>
      <c r="H119" s="116" t="s">
        <v>104</v>
      </c>
      <c r="I119" s="116" t="s">
        <v>105</v>
      </c>
      <c r="J119" s="117" t="s">
        <v>94</v>
      </c>
      <c r="K119" s="118" t="s">
        <v>106</v>
      </c>
      <c r="L119" s="114"/>
      <c r="M119" s="58" t="s">
        <v>1</v>
      </c>
      <c r="N119" s="59" t="s">
        <v>38</v>
      </c>
      <c r="O119" s="59" t="s">
        <v>107</v>
      </c>
      <c r="P119" s="59" t="s">
        <v>108</v>
      </c>
      <c r="Q119" s="59" t="s">
        <v>109</v>
      </c>
      <c r="R119" s="59" t="s">
        <v>110</v>
      </c>
      <c r="S119" s="59" t="s">
        <v>111</v>
      </c>
      <c r="T119" s="60" t="s">
        <v>112</v>
      </c>
    </row>
    <row r="120" spans="2:65" s="1" customFormat="1" ht="22.9" customHeight="1" x14ac:dyDescent="0.25">
      <c r="B120" s="28"/>
      <c r="C120" s="63" t="s">
        <v>95</v>
      </c>
      <c r="J120" s="119">
        <f>BK120</f>
        <v>0</v>
      </c>
      <c r="L120" s="28"/>
      <c r="M120" s="61"/>
      <c r="N120" s="52"/>
      <c r="O120" s="52"/>
      <c r="P120" s="120">
        <f>P121+P141</f>
        <v>0</v>
      </c>
      <c r="Q120" s="52"/>
      <c r="R120" s="120">
        <f>R121+R141</f>
        <v>5.2400000000000002E-2</v>
      </c>
      <c r="S120" s="52"/>
      <c r="T120" s="121">
        <f>T121+T141</f>
        <v>0.90200000000000002</v>
      </c>
      <c r="AT120" s="13" t="s">
        <v>73</v>
      </c>
      <c r="AU120" s="13" t="s">
        <v>96</v>
      </c>
      <c r="BK120" s="122">
        <f>BK121+BK141</f>
        <v>0</v>
      </c>
    </row>
    <row r="121" spans="2:65" s="11" customFormat="1" ht="25.9" customHeight="1" x14ac:dyDescent="0.2">
      <c r="B121" s="123"/>
      <c r="D121" s="124" t="s">
        <v>73</v>
      </c>
      <c r="E121" s="125" t="s">
        <v>113</v>
      </c>
      <c r="F121" s="125" t="s">
        <v>114</v>
      </c>
      <c r="I121" s="126"/>
      <c r="J121" s="127">
        <f>BK121</f>
        <v>0</v>
      </c>
      <c r="L121" s="123"/>
      <c r="M121" s="128"/>
      <c r="P121" s="129">
        <f>P122+P128</f>
        <v>0</v>
      </c>
      <c r="R121" s="129">
        <f>R122+R128</f>
        <v>5.2400000000000002E-2</v>
      </c>
      <c r="T121" s="130">
        <f>T122+T128</f>
        <v>0.90200000000000002</v>
      </c>
      <c r="AR121" s="124" t="s">
        <v>79</v>
      </c>
      <c r="AT121" s="131" t="s">
        <v>73</v>
      </c>
      <c r="AU121" s="131" t="s">
        <v>74</v>
      </c>
      <c r="AY121" s="124" t="s">
        <v>115</v>
      </c>
      <c r="BK121" s="132">
        <f>BK122+BK128</f>
        <v>0</v>
      </c>
    </row>
    <row r="122" spans="2:65" s="11" customFormat="1" ht="22.9" customHeight="1" x14ac:dyDescent="0.2">
      <c r="B122" s="123"/>
      <c r="D122" s="124" t="s">
        <v>73</v>
      </c>
      <c r="E122" s="133" t="s">
        <v>79</v>
      </c>
      <c r="F122" s="133" t="s">
        <v>116</v>
      </c>
      <c r="I122" s="126"/>
      <c r="J122" s="134">
        <f>BK122</f>
        <v>0</v>
      </c>
      <c r="L122" s="123"/>
      <c r="M122" s="128"/>
      <c r="P122" s="129">
        <f>SUM(P123:P127)</f>
        <v>0</v>
      </c>
      <c r="R122" s="129">
        <f>SUM(R123:R127)</f>
        <v>0</v>
      </c>
      <c r="T122" s="130">
        <f>SUM(T123:T127)</f>
        <v>0</v>
      </c>
      <c r="AR122" s="124" t="s">
        <v>79</v>
      </c>
      <c r="AT122" s="131" t="s">
        <v>73</v>
      </c>
      <c r="AU122" s="131" t="s">
        <v>79</v>
      </c>
      <c r="AY122" s="124" t="s">
        <v>115</v>
      </c>
      <c r="BK122" s="132">
        <f>SUM(BK123:BK127)</f>
        <v>0</v>
      </c>
    </row>
    <row r="123" spans="2:65" s="1" customFormat="1" ht="24.2" customHeight="1" x14ac:dyDescent="0.2">
      <c r="B123" s="135"/>
      <c r="C123" s="136" t="s">
        <v>79</v>
      </c>
      <c r="D123" s="136" t="s">
        <v>117</v>
      </c>
      <c r="E123" s="137" t="s">
        <v>118</v>
      </c>
      <c r="F123" s="138" t="s">
        <v>119</v>
      </c>
      <c r="G123" s="139" t="s">
        <v>120</v>
      </c>
      <c r="H123" s="140">
        <v>135.5</v>
      </c>
      <c r="I123" s="141"/>
      <c r="J123" s="140">
        <f>ROUND(I123*H123,3)</f>
        <v>0</v>
      </c>
      <c r="K123" s="142"/>
      <c r="L123" s="28"/>
      <c r="M123" s="143" t="s">
        <v>1</v>
      </c>
      <c r="N123" s="144" t="s">
        <v>40</v>
      </c>
      <c r="P123" s="145">
        <f>O123*H123</f>
        <v>0</v>
      </c>
      <c r="Q123" s="145">
        <v>0</v>
      </c>
      <c r="R123" s="145">
        <f>Q123*H123</f>
        <v>0</v>
      </c>
      <c r="S123" s="145">
        <v>0</v>
      </c>
      <c r="T123" s="146">
        <f>S123*H123</f>
        <v>0</v>
      </c>
      <c r="AR123" s="147" t="s">
        <v>121</v>
      </c>
      <c r="AT123" s="147" t="s">
        <v>117</v>
      </c>
      <c r="AU123" s="147" t="s">
        <v>83</v>
      </c>
      <c r="AY123" s="13" t="s">
        <v>115</v>
      </c>
      <c r="BE123" s="148">
        <f>IF(N123="základná",J123,0)</f>
        <v>0</v>
      </c>
      <c r="BF123" s="148">
        <f>IF(N123="znížená",J123,0)</f>
        <v>0</v>
      </c>
      <c r="BG123" s="148">
        <f>IF(N123="zákl. prenesená",J123,0)</f>
        <v>0</v>
      </c>
      <c r="BH123" s="148">
        <f>IF(N123="zníž. prenesená",J123,0)</f>
        <v>0</v>
      </c>
      <c r="BI123" s="148">
        <f>IF(N123="nulová",J123,0)</f>
        <v>0</v>
      </c>
      <c r="BJ123" s="13" t="s">
        <v>83</v>
      </c>
      <c r="BK123" s="149">
        <f>ROUND(I123*H123,3)</f>
        <v>0</v>
      </c>
      <c r="BL123" s="13" t="s">
        <v>121</v>
      </c>
      <c r="BM123" s="147" t="s">
        <v>122</v>
      </c>
    </row>
    <row r="124" spans="2:65" s="1" customFormat="1" ht="24.2" customHeight="1" x14ac:dyDescent="0.2">
      <c r="B124" s="135"/>
      <c r="C124" s="136" t="s">
        <v>83</v>
      </c>
      <c r="D124" s="136" t="s">
        <v>117</v>
      </c>
      <c r="E124" s="137" t="s">
        <v>123</v>
      </c>
      <c r="F124" s="138" t="s">
        <v>124</v>
      </c>
      <c r="G124" s="139" t="s">
        <v>120</v>
      </c>
      <c r="H124" s="140">
        <v>135.5</v>
      </c>
      <c r="I124" s="141"/>
      <c r="J124" s="140">
        <f>ROUND(I124*H124,3)</f>
        <v>0</v>
      </c>
      <c r="K124" s="142"/>
      <c r="L124" s="28"/>
      <c r="M124" s="143" t="s">
        <v>1</v>
      </c>
      <c r="N124" s="144" t="s">
        <v>40</v>
      </c>
      <c r="P124" s="145">
        <f>O124*H124</f>
        <v>0</v>
      </c>
      <c r="Q124" s="145">
        <v>0</v>
      </c>
      <c r="R124" s="145">
        <f>Q124*H124</f>
        <v>0</v>
      </c>
      <c r="S124" s="145">
        <v>0</v>
      </c>
      <c r="T124" s="146">
        <f>S124*H124</f>
        <v>0</v>
      </c>
      <c r="AR124" s="147" t="s">
        <v>121</v>
      </c>
      <c r="AT124" s="147" t="s">
        <v>117</v>
      </c>
      <c r="AU124" s="147" t="s">
        <v>83</v>
      </c>
      <c r="AY124" s="13" t="s">
        <v>115</v>
      </c>
      <c r="BE124" s="148">
        <f>IF(N124="základná",J124,0)</f>
        <v>0</v>
      </c>
      <c r="BF124" s="148">
        <f>IF(N124="znížená",J124,0)</f>
        <v>0</v>
      </c>
      <c r="BG124" s="148">
        <f>IF(N124="zákl. prenesená",J124,0)</f>
        <v>0</v>
      </c>
      <c r="BH124" s="148">
        <f>IF(N124="zníž. prenesená",J124,0)</f>
        <v>0</v>
      </c>
      <c r="BI124" s="148">
        <f>IF(N124="nulová",J124,0)</f>
        <v>0</v>
      </c>
      <c r="BJ124" s="13" t="s">
        <v>83</v>
      </c>
      <c r="BK124" s="149">
        <f>ROUND(I124*H124,3)</f>
        <v>0</v>
      </c>
      <c r="BL124" s="13" t="s">
        <v>121</v>
      </c>
      <c r="BM124" s="147" t="s">
        <v>125</v>
      </c>
    </row>
    <row r="125" spans="2:65" s="1" customFormat="1" ht="33" customHeight="1" x14ac:dyDescent="0.2">
      <c r="B125" s="135"/>
      <c r="C125" s="136" t="s">
        <v>86</v>
      </c>
      <c r="D125" s="136" t="s">
        <v>117</v>
      </c>
      <c r="E125" s="137" t="s">
        <v>126</v>
      </c>
      <c r="F125" s="138" t="s">
        <v>127</v>
      </c>
      <c r="G125" s="139" t="s">
        <v>120</v>
      </c>
      <c r="H125" s="140">
        <v>135.5</v>
      </c>
      <c r="I125" s="141"/>
      <c r="J125" s="140">
        <f>ROUND(I125*H125,3)</f>
        <v>0</v>
      </c>
      <c r="K125" s="142"/>
      <c r="L125" s="28"/>
      <c r="M125" s="143" t="s">
        <v>1</v>
      </c>
      <c r="N125" s="144" t="s">
        <v>40</v>
      </c>
      <c r="P125" s="145">
        <f>O125*H125</f>
        <v>0</v>
      </c>
      <c r="Q125" s="145">
        <v>0</v>
      </c>
      <c r="R125" s="145">
        <f>Q125*H125</f>
        <v>0</v>
      </c>
      <c r="S125" s="145">
        <v>0</v>
      </c>
      <c r="T125" s="146">
        <f>S125*H125</f>
        <v>0</v>
      </c>
      <c r="AR125" s="147" t="s">
        <v>121</v>
      </c>
      <c r="AT125" s="147" t="s">
        <v>117</v>
      </c>
      <c r="AU125" s="147" t="s">
        <v>83</v>
      </c>
      <c r="AY125" s="13" t="s">
        <v>115</v>
      </c>
      <c r="BE125" s="148">
        <f>IF(N125="základná",J125,0)</f>
        <v>0</v>
      </c>
      <c r="BF125" s="148">
        <f>IF(N125="znížená",J125,0)</f>
        <v>0</v>
      </c>
      <c r="BG125" s="148">
        <f>IF(N125="zákl. prenesená",J125,0)</f>
        <v>0</v>
      </c>
      <c r="BH125" s="148">
        <f>IF(N125="zníž. prenesená",J125,0)</f>
        <v>0</v>
      </c>
      <c r="BI125" s="148">
        <f>IF(N125="nulová",J125,0)</f>
        <v>0</v>
      </c>
      <c r="BJ125" s="13" t="s">
        <v>83</v>
      </c>
      <c r="BK125" s="149">
        <f>ROUND(I125*H125,3)</f>
        <v>0</v>
      </c>
      <c r="BL125" s="13" t="s">
        <v>121</v>
      </c>
      <c r="BM125" s="147" t="s">
        <v>128</v>
      </c>
    </row>
    <row r="126" spans="2:65" s="1" customFormat="1" ht="33" customHeight="1" x14ac:dyDescent="0.2">
      <c r="B126" s="135"/>
      <c r="C126" s="136" t="s">
        <v>121</v>
      </c>
      <c r="D126" s="136" t="s">
        <v>117</v>
      </c>
      <c r="E126" s="137" t="s">
        <v>129</v>
      </c>
      <c r="F126" s="138" t="s">
        <v>130</v>
      </c>
      <c r="G126" s="139" t="s">
        <v>131</v>
      </c>
      <c r="H126" s="140">
        <v>1</v>
      </c>
      <c r="I126" s="141"/>
      <c r="J126" s="140">
        <f>ROUND(I126*H126,3)</f>
        <v>0</v>
      </c>
      <c r="K126" s="142"/>
      <c r="L126" s="28"/>
      <c r="M126" s="143" t="s">
        <v>1</v>
      </c>
      <c r="N126" s="144" t="s">
        <v>40</v>
      </c>
      <c r="P126" s="145">
        <f>O126*H126</f>
        <v>0</v>
      </c>
      <c r="Q126" s="145">
        <v>0</v>
      </c>
      <c r="R126" s="145">
        <f>Q126*H126</f>
        <v>0</v>
      </c>
      <c r="S126" s="145">
        <v>0</v>
      </c>
      <c r="T126" s="146">
        <f>S126*H126</f>
        <v>0</v>
      </c>
      <c r="AR126" s="147" t="s">
        <v>121</v>
      </c>
      <c r="AT126" s="147" t="s">
        <v>117</v>
      </c>
      <c r="AU126" s="147" t="s">
        <v>83</v>
      </c>
      <c r="AY126" s="13" t="s">
        <v>115</v>
      </c>
      <c r="BE126" s="148">
        <f>IF(N126="základná",J126,0)</f>
        <v>0</v>
      </c>
      <c r="BF126" s="148">
        <f>IF(N126="znížená",J126,0)</f>
        <v>0</v>
      </c>
      <c r="BG126" s="148">
        <f>IF(N126="zákl. prenesená",J126,0)</f>
        <v>0</v>
      </c>
      <c r="BH126" s="148">
        <f>IF(N126="zníž. prenesená",J126,0)</f>
        <v>0</v>
      </c>
      <c r="BI126" s="148">
        <f>IF(N126="nulová",J126,0)</f>
        <v>0</v>
      </c>
      <c r="BJ126" s="13" t="s">
        <v>83</v>
      </c>
      <c r="BK126" s="149">
        <f>ROUND(I126*H126,3)</f>
        <v>0</v>
      </c>
      <c r="BL126" s="13" t="s">
        <v>121</v>
      </c>
      <c r="BM126" s="147" t="s">
        <v>132</v>
      </c>
    </row>
    <row r="127" spans="2:65" s="1" customFormat="1" ht="24.2" customHeight="1" x14ac:dyDescent="0.2">
      <c r="B127" s="135"/>
      <c r="C127" s="136" t="s">
        <v>133</v>
      </c>
      <c r="D127" s="136" t="s">
        <v>117</v>
      </c>
      <c r="E127" s="137" t="s">
        <v>134</v>
      </c>
      <c r="F127" s="138" t="s">
        <v>135</v>
      </c>
      <c r="G127" s="139" t="s">
        <v>131</v>
      </c>
      <c r="H127" s="140">
        <v>1</v>
      </c>
      <c r="I127" s="141"/>
      <c r="J127" s="140">
        <f>ROUND(I127*H127,3)</f>
        <v>0</v>
      </c>
      <c r="K127" s="142"/>
      <c r="L127" s="28"/>
      <c r="M127" s="143" t="s">
        <v>1</v>
      </c>
      <c r="N127" s="144" t="s">
        <v>40</v>
      </c>
      <c r="P127" s="145">
        <f>O127*H127</f>
        <v>0</v>
      </c>
      <c r="Q127" s="145">
        <v>0</v>
      </c>
      <c r="R127" s="145">
        <f>Q127*H127</f>
        <v>0</v>
      </c>
      <c r="S127" s="145">
        <v>0</v>
      </c>
      <c r="T127" s="146">
        <f>S127*H127</f>
        <v>0</v>
      </c>
      <c r="AR127" s="147" t="s">
        <v>121</v>
      </c>
      <c r="AT127" s="147" t="s">
        <v>117</v>
      </c>
      <c r="AU127" s="147" t="s">
        <v>83</v>
      </c>
      <c r="AY127" s="13" t="s">
        <v>115</v>
      </c>
      <c r="BE127" s="148">
        <f>IF(N127="základná",J127,0)</f>
        <v>0</v>
      </c>
      <c r="BF127" s="148">
        <f>IF(N127="znížená",J127,0)</f>
        <v>0</v>
      </c>
      <c r="BG127" s="148">
        <f>IF(N127="zákl. prenesená",J127,0)</f>
        <v>0</v>
      </c>
      <c r="BH127" s="148">
        <f>IF(N127="zníž. prenesená",J127,0)</f>
        <v>0</v>
      </c>
      <c r="BI127" s="148">
        <f>IF(N127="nulová",J127,0)</f>
        <v>0</v>
      </c>
      <c r="BJ127" s="13" t="s">
        <v>83</v>
      </c>
      <c r="BK127" s="149">
        <f>ROUND(I127*H127,3)</f>
        <v>0</v>
      </c>
      <c r="BL127" s="13" t="s">
        <v>121</v>
      </c>
      <c r="BM127" s="147" t="s">
        <v>136</v>
      </c>
    </row>
    <row r="128" spans="2:65" s="11" customFormat="1" ht="22.9" customHeight="1" x14ac:dyDescent="0.2">
      <c r="B128" s="123"/>
      <c r="D128" s="124" t="s">
        <v>73</v>
      </c>
      <c r="E128" s="133" t="s">
        <v>137</v>
      </c>
      <c r="F128" s="133" t="s">
        <v>138</v>
      </c>
      <c r="I128" s="126"/>
      <c r="J128" s="134">
        <f>BK128</f>
        <v>0</v>
      </c>
      <c r="L128" s="123"/>
      <c r="M128" s="128"/>
      <c r="P128" s="129">
        <f>SUM(P129:P140)</f>
        <v>0</v>
      </c>
      <c r="R128" s="129">
        <f>SUM(R129:R140)</f>
        <v>5.2400000000000002E-2</v>
      </c>
      <c r="T128" s="130">
        <f>SUM(T129:T140)</f>
        <v>0.90200000000000002</v>
      </c>
      <c r="AR128" s="124" t="s">
        <v>79</v>
      </c>
      <c r="AT128" s="131" t="s">
        <v>73</v>
      </c>
      <c r="AU128" s="131" t="s">
        <v>79</v>
      </c>
      <c r="AY128" s="124" t="s">
        <v>115</v>
      </c>
      <c r="BK128" s="132">
        <f>SUM(BK129:BK140)</f>
        <v>0</v>
      </c>
    </row>
    <row r="129" spans="2:65" s="1" customFormat="1" ht="33" customHeight="1" x14ac:dyDescent="0.2">
      <c r="B129" s="135"/>
      <c r="C129" s="136" t="s">
        <v>139</v>
      </c>
      <c r="D129" s="136" t="s">
        <v>117</v>
      </c>
      <c r="E129" s="137" t="s">
        <v>140</v>
      </c>
      <c r="F129" s="138" t="s">
        <v>141</v>
      </c>
      <c r="G129" s="139" t="s">
        <v>142</v>
      </c>
      <c r="H129" s="140">
        <v>40</v>
      </c>
      <c r="I129" s="141"/>
      <c r="J129" s="140">
        <f t="shared" ref="J129:J140" si="0">ROUND(I129*H129,3)</f>
        <v>0</v>
      </c>
      <c r="K129" s="142"/>
      <c r="L129" s="28"/>
      <c r="M129" s="143" t="s">
        <v>1</v>
      </c>
      <c r="N129" s="144" t="s">
        <v>40</v>
      </c>
      <c r="P129" s="145">
        <f t="shared" ref="P129:P140" si="1">O129*H129</f>
        <v>0</v>
      </c>
      <c r="Q129" s="145">
        <v>1.31E-3</v>
      </c>
      <c r="R129" s="145">
        <f t="shared" ref="R129:R140" si="2">Q129*H129</f>
        <v>5.2400000000000002E-2</v>
      </c>
      <c r="S129" s="145">
        <v>0</v>
      </c>
      <c r="T129" s="146">
        <f t="shared" ref="T129:T140" si="3">S129*H129</f>
        <v>0</v>
      </c>
      <c r="AR129" s="147" t="s">
        <v>121</v>
      </c>
      <c r="AT129" s="147" t="s">
        <v>117</v>
      </c>
      <c r="AU129" s="147" t="s">
        <v>83</v>
      </c>
      <c r="AY129" s="13" t="s">
        <v>115</v>
      </c>
      <c r="BE129" s="148">
        <f t="shared" ref="BE129:BE140" si="4">IF(N129="základná",J129,0)</f>
        <v>0</v>
      </c>
      <c r="BF129" s="148">
        <f t="shared" ref="BF129:BF140" si="5">IF(N129="znížená",J129,0)</f>
        <v>0</v>
      </c>
      <c r="BG129" s="148">
        <f t="shared" ref="BG129:BG140" si="6">IF(N129="zákl. prenesená",J129,0)</f>
        <v>0</v>
      </c>
      <c r="BH129" s="148">
        <f t="shared" ref="BH129:BH140" si="7">IF(N129="zníž. prenesená",J129,0)</f>
        <v>0</v>
      </c>
      <c r="BI129" s="148">
        <f t="shared" ref="BI129:BI140" si="8">IF(N129="nulová",J129,0)</f>
        <v>0</v>
      </c>
      <c r="BJ129" s="13" t="s">
        <v>83</v>
      </c>
      <c r="BK129" s="149">
        <f t="shared" ref="BK129:BK140" si="9">ROUND(I129*H129,3)</f>
        <v>0</v>
      </c>
      <c r="BL129" s="13" t="s">
        <v>121</v>
      </c>
      <c r="BM129" s="147" t="s">
        <v>143</v>
      </c>
    </row>
    <row r="130" spans="2:65" s="1" customFormat="1" ht="21.75" customHeight="1" x14ac:dyDescent="0.2">
      <c r="B130" s="135"/>
      <c r="C130" s="136" t="s">
        <v>144</v>
      </c>
      <c r="D130" s="136" t="s">
        <v>117</v>
      </c>
      <c r="E130" s="137" t="s">
        <v>145</v>
      </c>
      <c r="F130" s="138" t="s">
        <v>146</v>
      </c>
      <c r="G130" s="139" t="s">
        <v>142</v>
      </c>
      <c r="H130" s="140">
        <v>120</v>
      </c>
      <c r="I130" s="141"/>
      <c r="J130" s="140">
        <f t="shared" si="0"/>
        <v>0</v>
      </c>
      <c r="K130" s="142"/>
      <c r="L130" s="28"/>
      <c r="M130" s="143" t="s">
        <v>1</v>
      </c>
      <c r="N130" s="144" t="s">
        <v>40</v>
      </c>
      <c r="P130" s="145">
        <f t="shared" si="1"/>
        <v>0</v>
      </c>
      <c r="Q130" s="145">
        <v>0</v>
      </c>
      <c r="R130" s="145">
        <f t="shared" si="2"/>
        <v>0</v>
      </c>
      <c r="S130" s="145">
        <v>0</v>
      </c>
      <c r="T130" s="146">
        <f t="shared" si="3"/>
        <v>0</v>
      </c>
      <c r="AR130" s="147" t="s">
        <v>121</v>
      </c>
      <c r="AT130" s="147" t="s">
        <v>117</v>
      </c>
      <c r="AU130" s="147" t="s">
        <v>83</v>
      </c>
      <c r="AY130" s="13" t="s">
        <v>115</v>
      </c>
      <c r="BE130" s="148">
        <f t="shared" si="4"/>
        <v>0</v>
      </c>
      <c r="BF130" s="148">
        <f t="shared" si="5"/>
        <v>0</v>
      </c>
      <c r="BG130" s="148">
        <f t="shared" si="6"/>
        <v>0</v>
      </c>
      <c r="BH130" s="148">
        <f t="shared" si="7"/>
        <v>0</v>
      </c>
      <c r="BI130" s="148">
        <f t="shared" si="8"/>
        <v>0</v>
      </c>
      <c r="BJ130" s="13" t="s">
        <v>83</v>
      </c>
      <c r="BK130" s="149">
        <f t="shared" si="9"/>
        <v>0</v>
      </c>
      <c r="BL130" s="13" t="s">
        <v>121</v>
      </c>
      <c r="BM130" s="147" t="s">
        <v>147</v>
      </c>
    </row>
    <row r="131" spans="2:65" s="1" customFormat="1" ht="24.2" customHeight="1" x14ac:dyDescent="0.2">
      <c r="B131" s="135"/>
      <c r="C131" s="136" t="s">
        <v>148</v>
      </c>
      <c r="D131" s="136" t="s">
        <v>117</v>
      </c>
      <c r="E131" s="137" t="s">
        <v>149</v>
      </c>
      <c r="F131" s="138" t="s">
        <v>150</v>
      </c>
      <c r="G131" s="139" t="s">
        <v>142</v>
      </c>
      <c r="H131" s="140">
        <v>138.68</v>
      </c>
      <c r="I131" s="141"/>
      <c r="J131" s="140">
        <f t="shared" si="0"/>
        <v>0</v>
      </c>
      <c r="K131" s="142"/>
      <c r="L131" s="28"/>
      <c r="M131" s="143" t="s">
        <v>1</v>
      </c>
      <c r="N131" s="144" t="s">
        <v>40</v>
      </c>
      <c r="P131" s="145">
        <f t="shared" si="1"/>
        <v>0</v>
      </c>
      <c r="Q131" s="145">
        <v>0</v>
      </c>
      <c r="R131" s="145">
        <f t="shared" si="2"/>
        <v>0</v>
      </c>
      <c r="S131" s="145">
        <v>0</v>
      </c>
      <c r="T131" s="146">
        <f t="shared" si="3"/>
        <v>0</v>
      </c>
      <c r="AR131" s="147" t="s">
        <v>121</v>
      </c>
      <c r="AT131" s="147" t="s">
        <v>117</v>
      </c>
      <c r="AU131" s="147" t="s">
        <v>83</v>
      </c>
      <c r="AY131" s="13" t="s">
        <v>115</v>
      </c>
      <c r="BE131" s="148">
        <f t="shared" si="4"/>
        <v>0</v>
      </c>
      <c r="BF131" s="148">
        <f t="shared" si="5"/>
        <v>0</v>
      </c>
      <c r="BG131" s="148">
        <f t="shared" si="6"/>
        <v>0</v>
      </c>
      <c r="BH131" s="148">
        <f t="shared" si="7"/>
        <v>0</v>
      </c>
      <c r="BI131" s="148">
        <f t="shared" si="8"/>
        <v>0</v>
      </c>
      <c r="BJ131" s="13" t="s">
        <v>83</v>
      </c>
      <c r="BK131" s="149">
        <f t="shared" si="9"/>
        <v>0</v>
      </c>
      <c r="BL131" s="13" t="s">
        <v>121</v>
      </c>
      <c r="BM131" s="147" t="s">
        <v>151</v>
      </c>
    </row>
    <row r="132" spans="2:65" s="1" customFormat="1" ht="24.2" customHeight="1" x14ac:dyDescent="0.2">
      <c r="B132" s="135"/>
      <c r="C132" s="136" t="s">
        <v>137</v>
      </c>
      <c r="D132" s="136" t="s">
        <v>117</v>
      </c>
      <c r="E132" s="137" t="s">
        <v>152</v>
      </c>
      <c r="F132" s="138" t="s">
        <v>153</v>
      </c>
      <c r="G132" s="139" t="s">
        <v>154</v>
      </c>
      <c r="H132" s="140">
        <v>10</v>
      </c>
      <c r="I132" s="141"/>
      <c r="J132" s="140">
        <f t="shared" si="0"/>
        <v>0</v>
      </c>
      <c r="K132" s="142"/>
      <c r="L132" s="28"/>
      <c r="M132" s="143" t="s">
        <v>1</v>
      </c>
      <c r="N132" s="144" t="s">
        <v>40</v>
      </c>
      <c r="P132" s="145">
        <f t="shared" si="1"/>
        <v>0</v>
      </c>
      <c r="Q132" s="145">
        <v>0</v>
      </c>
      <c r="R132" s="145">
        <f t="shared" si="2"/>
        <v>0</v>
      </c>
      <c r="S132" s="145">
        <v>0</v>
      </c>
      <c r="T132" s="146">
        <f t="shared" si="3"/>
        <v>0</v>
      </c>
      <c r="AR132" s="147" t="s">
        <v>121</v>
      </c>
      <c r="AT132" s="147" t="s">
        <v>117</v>
      </c>
      <c r="AU132" s="147" t="s">
        <v>83</v>
      </c>
      <c r="AY132" s="13" t="s">
        <v>115</v>
      </c>
      <c r="BE132" s="148">
        <f t="shared" si="4"/>
        <v>0</v>
      </c>
      <c r="BF132" s="148">
        <f t="shared" si="5"/>
        <v>0</v>
      </c>
      <c r="BG132" s="148">
        <f t="shared" si="6"/>
        <v>0</v>
      </c>
      <c r="BH132" s="148">
        <f t="shared" si="7"/>
        <v>0</v>
      </c>
      <c r="BI132" s="148">
        <f t="shared" si="8"/>
        <v>0</v>
      </c>
      <c r="BJ132" s="13" t="s">
        <v>83</v>
      </c>
      <c r="BK132" s="149">
        <f t="shared" si="9"/>
        <v>0</v>
      </c>
      <c r="BL132" s="13" t="s">
        <v>121</v>
      </c>
      <c r="BM132" s="147" t="s">
        <v>155</v>
      </c>
    </row>
    <row r="133" spans="2:65" s="1" customFormat="1" ht="24.2" customHeight="1" x14ac:dyDescent="0.2">
      <c r="B133" s="135"/>
      <c r="C133" s="136" t="s">
        <v>156</v>
      </c>
      <c r="D133" s="136" t="s">
        <v>117</v>
      </c>
      <c r="E133" s="137" t="s">
        <v>157</v>
      </c>
      <c r="F133" s="138" t="s">
        <v>158</v>
      </c>
      <c r="G133" s="139" t="s">
        <v>154</v>
      </c>
      <c r="H133" s="140">
        <v>11</v>
      </c>
      <c r="I133" s="141"/>
      <c r="J133" s="140">
        <f t="shared" si="0"/>
        <v>0</v>
      </c>
      <c r="K133" s="142"/>
      <c r="L133" s="28"/>
      <c r="M133" s="143" t="s">
        <v>1</v>
      </c>
      <c r="N133" s="144" t="s">
        <v>40</v>
      </c>
      <c r="P133" s="145">
        <f t="shared" si="1"/>
        <v>0</v>
      </c>
      <c r="Q133" s="145">
        <v>0</v>
      </c>
      <c r="R133" s="145">
        <f t="shared" si="2"/>
        <v>0</v>
      </c>
      <c r="S133" s="145">
        <v>8.2000000000000003E-2</v>
      </c>
      <c r="T133" s="146">
        <f t="shared" si="3"/>
        <v>0.90200000000000002</v>
      </c>
      <c r="AR133" s="147" t="s">
        <v>121</v>
      </c>
      <c r="AT133" s="147" t="s">
        <v>117</v>
      </c>
      <c r="AU133" s="147" t="s">
        <v>83</v>
      </c>
      <c r="AY133" s="13" t="s">
        <v>115</v>
      </c>
      <c r="BE133" s="148">
        <f t="shared" si="4"/>
        <v>0</v>
      </c>
      <c r="BF133" s="148">
        <f t="shared" si="5"/>
        <v>0</v>
      </c>
      <c r="BG133" s="148">
        <f t="shared" si="6"/>
        <v>0</v>
      </c>
      <c r="BH133" s="148">
        <f t="shared" si="7"/>
        <v>0</v>
      </c>
      <c r="BI133" s="148">
        <f t="shared" si="8"/>
        <v>0</v>
      </c>
      <c r="BJ133" s="13" t="s">
        <v>83</v>
      </c>
      <c r="BK133" s="149">
        <f t="shared" si="9"/>
        <v>0</v>
      </c>
      <c r="BL133" s="13" t="s">
        <v>121</v>
      </c>
      <c r="BM133" s="147" t="s">
        <v>159</v>
      </c>
    </row>
    <row r="134" spans="2:65" s="1" customFormat="1" ht="16.5" customHeight="1" x14ac:dyDescent="0.2">
      <c r="B134" s="135"/>
      <c r="C134" s="136" t="s">
        <v>160</v>
      </c>
      <c r="D134" s="136" t="s">
        <v>117</v>
      </c>
      <c r="E134" s="137" t="s">
        <v>161</v>
      </c>
      <c r="F134" s="138" t="s">
        <v>162</v>
      </c>
      <c r="G134" s="139" t="s">
        <v>154</v>
      </c>
      <c r="H134" s="140">
        <v>120</v>
      </c>
      <c r="I134" s="141"/>
      <c r="J134" s="140">
        <f t="shared" si="0"/>
        <v>0</v>
      </c>
      <c r="K134" s="142"/>
      <c r="L134" s="28"/>
      <c r="M134" s="143" t="s">
        <v>1</v>
      </c>
      <c r="N134" s="144" t="s">
        <v>40</v>
      </c>
      <c r="P134" s="145">
        <f t="shared" si="1"/>
        <v>0</v>
      </c>
      <c r="Q134" s="145">
        <v>0</v>
      </c>
      <c r="R134" s="145">
        <f t="shared" si="2"/>
        <v>0</v>
      </c>
      <c r="S134" s="145">
        <v>0</v>
      </c>
      <c r="T134" s="146">
        <f t="shared" si="3"/>
        <v>0</v>
      </c>
      <c r="AR134" s="147" t="s">
        <v>121</v>
      </c>
      <c r="AT134" s="147" t="s">
        <v>117</v>
      </c>
      <c r="AU134" s="147" t="s">
        <v>83</v>
      </c>
      <c r="AY134" s="13" t="s">
        <v>115</v>
      </c>
      <c r="BE134" s="148">
        <f t="shared" si="4"/>
        <v>0</v>
      </c>
      <c r="BF134" s="148">
        <f t="shared" si="5"/>
        <v>0</v>
      </c>
      <c r="BG134" s="148">
        <f t="shared" si="6"/>
        <v>0</v>
      </c>
      <c r="BH134" s="148">
        <f t="shared" si="7"/>
        <v>0</v>
      </c>
      <c r="BI134" s="148">
        <f t="shared" si="8"/>
        <v>0</v>
      </c>
      <c r="BJ134" s="13" t="s">
        <v>83</v>
      </c>
      <c r="BK134" s="149">
        <f t="shared" si="9"/>
        <v>0</v>
      </c>
      <c r="BL134" s="13" t="s">
        <v>121</v>
      </c>
      <c r="BM134" s="147" t="s">
        <v>163</v>
      </c>
    </row>
    <row r="135" spans="2:65" s="1" customFormat="1" ht="24.2" customHeight="1" x14ac:dyDescent="0.2">
      <c r="B135" s="135"/>
      <c r="C135" s="136" t="s">
        <v>164</v>
      </c>
      <c r="D135" s="136" t="s">
        <v>117</v>
      </c>
      <c r="E135" s="137" t="s">
        <v>165</v>
      </c>
      <c r="F135" s="138" t="s">
        <v>166</v>
      </c>
      <c r="G135" s="139" t="s">
        <v>142</v>
      </c>
      <c r="H135" s="140">
        <v>40</v>
      </c>
      <c r="I135" s="141"/>
      <c r="J135" s="140">
        <f t="shared" si="0"/>
        <v>0</v>
      </c>
      <c r="K135" s="142"/>
      <c r="L135" s="28"/>
      <c r="M135" s="143" t="s">
        <v>1</v>
      </c>
      <c r="N135" s="144" t="s">
        <v>40</v>
      </c>
      <c r="P135" s="145">
        <f t="shared" si="1"/>
        <v>0</v>
      </c>
      <c r="Q135" s="145">
        <v>0</v>
      </c>
      <c r="R135" s="145">
        <f t="shared" si="2"/>
        <v>0</v>
      </c>
      <c r="S135" s="145">
        <v>0</v>
      </c>
      <c r="T135" s="146">
        <f t="shared" si="3"/>
        <v>0</v>
      </c>
      <c r="AR135" s="147" t="s">
        <v>121</v>
      </c>
      <c r="AT135" s="147" t="s">
        <v>117</v>
      </c>
      <c r="AU135" s="147" t="s">
        <v>83</v>
      </c>
      <c r="AY135" s="13" t="s">
        <v>115</v>
      </c>
      <c r="BE135" s="148">
        <f t="shared" si="4"/>
        <v>0</v>
      </c>
      <c r="BF135" s="148">
        <f t="shared" si="5"/>
        <v>0</v>
      </c>
      <c r="BG135" s="148">
        <f t="shared" si="6"/>
        <v>0</v>
      </c>
      <c r="BH135" s="148">
        <f t="shared" si="7"/>
        <v>0</v>
      </c>
      <c r="BI135" s="148">
        <f t="shared" si="8"/>
        <v>0</v>
      </c>
      <c r="BJ135" s="13" t="s">
        <v>83</v>
      </c>
      <c r="BK135" s="149">
        <f t="shared" si="9"/>
        <v>0</v>
      </c>
      <c r="BL135" s="13" t="s">
        <v>121</v>
      </c>
      <c r="BM135" s="147" t="s">
        <v>167</v>
      </c>
    </row>
    <row r="136" spans="2:65" s="1" customFormat="1" ht="24.2" customHeight="1" x14ac:dyDescent="0.2">
      <c r="B136" s="135"/>
      <c r="C136" s="136" t="s">
        <v>168</v>
      </c>
      <c r="D136" s="136" t="s">
        <v>117</v>
      </c>
      <c r="E136" s="137" t="s">
        <v>169</v>
      </c>
      <c r="F136" s="138" t="s">
        <v>170</v>
      </c>
      <c r="G136" s="139" t="s">
        <v>171</v>
      </c>
      <c r="H136" s="140">
        <v>77.033000000000001</v>
      </c>
      <c r="I136" s="141"/>
      <c r="J136" s="140">
        <f t="shared" si="0"/>
        <v>0</v>
      </c>
      <c r="K136" s="142"/>
      <c r="L136" s="28"/>
      <c r="M136" s="143" t="s">
        <v>1</v>
      </c>
      <c r="N136" s="144" t="s">
        <v>40</v>
      </c>
      <c r="P136" s="145">
        <f t="shared" si="1"/>
        <v>0</v>
      </c>
      <c r="Q136" s="145">
        <v>0</v>
      </c>
      <c r="R136" s="145">
        <f t="shared" si="2"/>
        <v>0</v>
      </c>
      <c r="S136" s="145">
        <v>0</v>
      </c>
      <c r="T136" s="146">
        <f t="shared" si="3"/>
        <v>0</v>
      </c>
      <c r="AR136" s="147" t="s">
        <v>121</v>
      </c>
      <c r="AT136" s="147" t="s">
        <v>117</v>
      </c>
      <c r="AU136" s="147" t="s">
        <v>83</v>
      </c>
      <c r="AY136" s="13" t="s">
        <v>115</v>
      </c>
      <c r="BE136" s="148">
        <f t="shared" si="4"/>
        <v>0</v>
      </c>
      <c r="BF136" s="148">
        <f t="shared" si="5"/>
        <v>0</v>
      </c>
      <c r="BG136" s="148">
        <f t="shared" si="6"/>
        <v>0</v>
      </c>
      <c r="BH136" s="148">
        <f t="shared" si="7"/>
        <v>0</v>
      </c>
      <c r="BI136" s="148">
        <f t="shared" si="8"/>
        <v>0</v>
      </c>
      <c r="BJ136" s="13" t="s">
        <v>83</v>
      </c>
      <c r="BK136" s="149">
        <f t="shared" si="9"/>
        <v>0</v>
      </c>
      <c r="BL136" s="13" t="s">
        <v>121</v>
      </c>
      <c r="BM136" s="147" t="s">
        <v>172</v>
      </c>
    </row>
    <row r="137" spans="2:65" s="1" customFormat="1" ht="33" customHeight="1" x14ac:dyDescent="0.2">
      <c r="B137" s="135"/>
      <c r="C137" s="136" t="s">
        <v>173</v>
      </c>
      <c r="D137" s="136" t="s">
        <v>117</v>
      </c>
      <c r="E137" s="137" t="s">
        <v>174</v>
      </c>
      <c r="F137" s="138" t="s">
        <v>175</v>
      </c>
      <c r="G137" s="139" t="s">
        <v>171</v>
      </c>
      <c r="H137" s="140">
        <v>1155.4949999999999</v>
      </c>
      <c r="I137" s="141"/>
      <c r="J137" s="140">
        <f t="shared" si="0"/>
        <v>0</v>
      </c>
      <c r="K137" s="142"/>
      <c r="L137" s="28"/>
      <c r="M137" s="143" t="s">
        <v>1</v>
      </c>
      <c r="N137" s="144" t="s">
        <v>40</v>
      </c>
      <c r="P137" s="145">
        <f t="shared" si="1"/>
        <v>0</v>
      </c>
      <c r="Q137" s="145">
        <v>0</v>
      </c>
      <c r="R137" s="145">
        <f t="shared" si="2"/>
        <v>0</v>
      </c>
      <c r="S137" s="145">
        <v>0</v>
      </c>
      <c r="T137" s="146">
        <f t="shared" si="3"/>
        <v>0</v>
      </c>
      <c r="AR137" s="147" t="s">
        <v>121</v>
      </c>
      <c r="AT137" s="147" t="s">
        <v>117</v>
      </c>
      <c r="AU137" s="147" t="s">
        <v>83</v>
      </c>
      <c r="AY137" s="13" t="s">
        <v>115</v>
      </c>
      <c r="BE137" s="148">
        <f t="shared" si="4"/>
        <v>0</v>
      </c>
      <c r="BF137" s="148">
        <f t="shared" si="5"/>
        <v>0</v>
      </c>
      <c r="BG137" s="148">
        <f t="shared" si="6"/>
        <v>0</v>
      </c>
      <c r="BH137" s="148">
        <f t="shared" si="7"/>
        <v>0</v>
      </c>
      <c r="BI137" s="148">
        <f t="shared" si="8"/>
        <v>0</v>
      </c>
      <c r="BJ137" s="13" t="s">
        <v>83</v>
      </c>
      <c r="BK137" s="149">
        <f t="shared" si="9"/>
        <v>0</v>
      </c>
      <c r="BL137" s="13" t="s">
        <v>121</v>
      </c>
      <c r="BM137" s="147" t="s">
        <v>176</v>
      </c>
    </row>
    <row r="138" spans="2:65" s="1" customFormat="1" ht="24.2" customHeight="1" x14ac:dyDescent="0.2">
      <c r="B138" s="135"/>
      <c r="C138" s="136" t="s">
        <v>177</v>
      </c>
      <c r="D138" s="136" t="s">
        <v>117</v>
      </c>
      <c r="E138" s="137" t="s">
        <v>178</v>
      </c>
      <c r="F138" s="138" t="s">
        <v>179</v>
      </c>
      <c r="G138" s="139" t="s">
        <v>171</v>
      </c>
      <c r="H138" s="140">
        <v>77.033000000000001</v>
      </c>
      <c r="I138" s="141"/>
      <c r="J138" s="140">
        <f t="shared" si="0"/>
        <v>0</v>
      </c>
      <c r="K138" s="142"/>
      <c r="L138" s="28"/>
      <c r="M138" s="143" t="s">
        <v>1</v>
      </c>
      <c r="N138" s="144" t="s">
        <v>40</v>
      </c>
      <c r="P138" s="145">
        <f t="shared" si="1"/>
        <v>0</v>
      </c>
      <c r="Q138" s="145">
        <v>0</v>
      </c>
      <c r="R138" s="145">
        <f t="shared" si="2"/>
        <v>0</v>
      </c>
      <c r="S138" s="145">
        <v>0</v>
      </c>
      <c r="T138" s="146">
        <f t="shared" si="3"/>
        <v>0</v>
      </c>
      <c r="AR138" s="147" t="s">
        <v>121</v>
      </c>
      <c r="AT138" s="147" t="s">
        <v>117</v>
      </c>
      <c r="AU138" s="147" t="s">
        <v>83</v>
      </c>
      <c r="AY138" s="13" t="s">
        <v>115</v>
      </c>
      <c r="BE138" s="148">
        <f t="shared" si="4"/>
        <v>0</v>
      </c>
      <c r="BF138" s="148">
        <f t="shared" si="5"/>
        <v>0</v>
      </c>
      <c r="BG138" s="148">
        <f t="shared" si="6"/>
        <v>0</v>
      </c>
      <c r="BH138" s="148">
        <f t="shared" si="7"/>
        <v>0</v>
      </c>
      <c r="BI138" s="148">
        <f t="shared" si="8"/>
        <v>0</v>
      </c>
      <c r="BJ138" s="13" t="s">
        <v>83</v>
      </c>
      <c r="BK138" s="149">
        <f t="shared" si="9"/>
        <v>0</v>
      </c>
      <c r="BL138" s="13" t="s">
        <v>121</v>
      </c>
      <c r="BM138" s="147" t="s">
        <v>180</v>
      </c>
    </row>
    <row r="139" spans="2:65" s="1" customFormat="1" ht="33" customHeight="1" x14ac:dyDescent="0.2">
      <c r="B139" s="135"/>
      <c r="C139" s="136" t="s">
        <v>181</v>
      </c>
      <c r="D139" s="136" t="s">
        <v>117</v>
      </c>
      <c r="E139" s="137" t="s">
        <v>182</v>
      </c>
      <c r="F139" s="138" t="s">
        <v>183</v>
      </c>
      <c r="G139" s="139" t="s">
        <v>171</v>
      </c>
      <c r="H139" s="140">
        <v>40</v>
      </c>
      <c r="I139" s="141"/>
      <c r="J139" s="140">
        <f t="shared" si="0"/>
        <v>0</v>
      </c>
      <c r="K139" s="142"/>
      <c r="L139" s="28"/>
      <c r="M139" s="143" t="s">
        <v>1</v>
      </c>
      <c r="N139" s="144" t="s">
        <v>40</v>
      </c>
      <c r="P139" s="145">
        <f t="shared" si="1"/>
        <v>0</v>
      </c>
      <c r="Q139" s="145">
        <v>0</v>
      </c>
      <c r="R139" s="145">
        <f t="shared" si="2"/>
        <v>0</v>
      </c>
      <c r="S139" s="145">
        <v>0</v>
      </c>
      <c r="T139" s="146">
        <f t="shared" si="3"/>
        <v>0</v>
      </c>
      <c r="AR139" s="147" t="s">
        <v>121</v>
      </c>
      <c r="AT139" s="147" t="s">
        <v>117</v>
      </c>
      <c r="AU139" s="147" t="s">
        <v>83</v>
      </c>
      <c r="AY139" s="13" t="s">
        <v>115</v>
      </c>
      <c r="BE139" s="148">
        <f t="shared" si="4"/>
        <v>0</v>
      </c>
      <c r="BF139" s="148">
        <f t="shared" si="5"/>
        <v>0</v>
      </c>
      <c r="BG139" s="148">
        <f t="shared" si="6"/>
        <v>0</v>
      </c>
      <c r="BH139" s="148">
        <f t="shared" si="7"/>
        <v>0</v>
      </c>
      <c r="BI139" s="148">
        <f t="shared" si="8"/>
        <v>0</v>
      </c>
      <c r="BJ139" s="13" t="s">
        <v>83</v>
      </c>
      <c r="BK139" s="149">
        <f t="shared" si="9"/>
        <v>0</v>
      </c>
      <c r="BL139" s="13" t="s">
        <v>121</v>
      </c>
      <c r="BM139" s="147" t="s">
        <v>184</v>
      </c>
    </row>
    <row r="140" spans="2:65" s="1" customFormat="1" ht="24.2" customHeight="1" x14ac:dyDescent="0.2">
      <c r="B140" s="135"/>
      <c r="C140" s="136" t="s">
        <v>185</v>
      </c>
      <c r="D140" s="136" t="s">
        <v>117</v>
      </c>
      <c r="E140" s="137" t="s">
        <v>186</v>
      </c>
      <c r="F140" s="138" t="s">
        <v>187</v>
      </c>
      <c r="G140" s="139" t="s">
        <v>171</v>
      </c>
      <c r="H140" s="140">
        <v>36.692999999999998</v>
      </c>
      <c r="I140" s="141"/>
      <c r="J140" s="140">
        <f t="shared" si="0"/>
        <v>0</v>
      </c>
      <c r="K140" s="142"/>
      <c r="L140" s="28"/>
      <c r="M140" s="143" t="s">
        <v>1</v>
      </c>
      <c r="N140" s="144" t="s">
        <v>40</v>
      </c>
      <c r="P140" s="145">
        <f t="shared" si="1"/>
        <v>0</v>
      </c>
      <c r="Q140" s="145">
        <v>0</v>
      </c>
      <c r="R140" s="145">
        <f t="shared" si="2"/>
        <v>0</v>
      </c>
      <c r="S140" s="145">
        <v>0</v>
      </c>
      <c r="T140" s="146">
        <f t="shared" si="3"/>
        <v>0</v>
      </c>
      <c r="AR140" s="147" t="s">
        <v>121</v>
      </c>
      <c r="AT140" s="147" t="s">
        <v>117</v>
      </c>
      <c r="AU140" s="147" t="s">
        <v>83</v>
      </c>
      <c r="AY140" s="13" t="s">
        <v>115</v>
      </c>
      <c r="BE140" s="148">
        <f t="shared" si="4"/>
        <v>0</v>
      </c>
      <c r="BF140" s="148">
        <f t="shared" si="5"/>
        <v>0</v>
      </c>
      <c r="BG140" s="148">
        <f t="shared" si="6"/>
        <v>0</v>
      </c>
      <c r="BH140" s="148">
        <f t="shared" si="7"/>
        <v>0</v>
      </c>
      <c r="BI140" s="148">
        <f t="shared" si="8"/>
        <v>0</v>
      </c>
      <c r="BJ140" s="13" t="s">
        <v>83</v>
      </c>
      <c r="BK140" s="149">
        <f t="shared" si="9"/>
        <v>0</v>
      </c>
      <c r="BL140" s="13" t="s">
        <v>121</v>
      </c>
      <c r="BM140" s="147" t="s">
        <v>188</v>
      </c>
    </row>
    <row r="141" spans="2:65" s="11" customFormat="1" ht="25.9" customHeight="1" x14ac:dyDescent="0.2">
      <c r="B141" s="123"/>
      <c r="D141" s="124" t="s">
        <v>73</v>
      </c>
      <c r="E141" s="125" t="s">
        <v>189</v>
      </c>
      <c r="F141" s="125" t="s">
        <v>190</v>
      </c>
      <c r="I141" s="126"/>
      <c r="J141" s="127">
        <f>BK141</f>
        <v>0</v>
      </c>
      <c r="L141" s="123"/>
      <c r="M141" s="128"/>
      <c r="P141" s="129">
        <f>SUM(P142:P144)</f>
        <v>0</v>
      </c>
      <c r="R141" s="129">
        <f>SUM(R142:R144)</f>
        <v>0</v>
      </c>
      <c r="T141" s="130">
        <f>SUM(T142:T144)</f>
        <v>0</v>
      </c>
      <c r="AR141" s="124" t="s">
        <v>133</v>
      </c>
      <c r="AT141" s="131" t="s">
        <v>73</v>
      </c>
      <c r="AU141" s="131" t="s">
        <v>74</v>
      </c>
      <c r="AY141" s="124" t="s">
        <v>115</v>
      </c>
      <c r="BK141" s="132">
        <f>SUM(BK142:BK144)</f>
        <v>0</v>
      </c>
    </row>
    <row r="142" spans="2:65" s="1" customFormat="1" ht="24.2" customHeight="1" x14ac:dyDescent="0.2">
      <c r="B142" s="135"/>
      <c r="C142" s="136" t="s">
        <v>191</v>
      </c>
      <c r="D142" s="136" t="s">
        <v>117</v>
      </c>
      <c r="E142" s="137" t="s">
        <v>192</v>
      </c>
      <c r="F142" s="138" t="s">
        <v>193</v>
      </c>
      <c r="G142" s="139" t="s">
        <v>194</v>
      </c>
      <c r="H142" s="140">
        <v>1</v>
      </c>
      <c r="I142" s="141"/>
      <c r="J142" s="140">
        <f>ROUND(I142*H142,3)</f>
        <v>0</v>
      </c>
      <c r="K142" s="142"/>
      <c r="L142" s="28"/>
      <c r="M142" s="143" t="s">
        <v>1</v>
      </c>
      <c r="N142" s="144" t="s">
        <v>40</v>
      </c>
      <c r="P142" s="145">
        <f>O142*H142</f>
        <v>0</v>
      </c>
      <c r="Q142" s="145">
        <v>0</v>
      </c>
      <c r="R142" s="145">
        <f>Q142*H142</f>
        <v>0</v>
      </c>
      <c r="S142" s="145">
        <v>0</v>
      </c>
      <c r="T142" s="146">
        <f>S142*H142</f>
        <v>0</v>
      </c>
      <c r="AR142" s="147" t="s">
        <v>121</v>
      </c>
      <c r="AT142" s="147" t="s">
        <v>117</v>
      </c>
      <c r="AU142" s="147" t="s">
        <v>79</v>
      </c>
      <c r="AY142" s="13" t="s">
        <v>115</v>
      </c>
      <c r="BE142" s="148">
        <f>IF(N142="základná",J142,0)</f>
        <v>0</v>
      </c>
      <c r="BF142" s="148">
        <f>IF(N142="znížená",J142,0)</f>
        <v>0</v>
      </c>
      <c r="BG142" s="148">
        <f>IF(N142="zákl. prenesená",J142,0)</f>
        <v>0</v>
      </c>
      <c r="BH142" s="148">
        <f>IF(N142="zníž. prenesená",J142,0)</f>
        <v>0</v>
      </c>
      <c r="BI142" s="148">
        <f>IF(N142="nulová",J142,0)</f>
        <v>0</v>
      </c>
      <c r="BJ142" s="13" t="s">
        <v>83</v>
      </c>
      <c r="BK142" s="149">
        <f>ROUND(I142*H142,3)</f>
        <v>0</v>
      </c>
      <c r="BL142" s="13" t="s">
        <v>121</v>
      </c>
      <c r="BM142" s="147" t="s">
        <v>195</v>
      </c>
    </row>
    <row r="143" spans="2:65" s="1" customFormat="1" ht="24.2" customHeight="1" x14ac:dyDescent="0.2">
      <c r="B143" s="135"/>
      <c r="C143" s="136" t="s">
        <v>196</v>
      </c>
      <c r="D143" s="136" t="s">
        <v>117</v>
      </c>
      <c r="E143" s="137" t="s">
        <v>197</v>
      </c>
      <c r="F143" s="138" t="s">
        <v>198</v>
      </c>
      <c r="G143" s="139" t="s">
        <v>194</v>
      </c>
      <c r="H143" s="140">
        <v>1</v>
      </c>
      <c r="I143" s="141"/>
      <c r="J143" s="140">
        <f>ROUND(I143*H143,3)</f>
        <v>0</v>
      </c>
      <c r="K143" s="142"/>
      <c r="L143" s="28"/>
      <c r="M143" s="143" t="s">
        <v>1</v>
      </c>
      <c r="N143" s="144" t="s">
        <v>40</v>
      </c>
      <c r="P143" s="145">
        <f>O143*H143</f>
        <v>0</v>
      </c>
      <c r="Q143" s="145">
        <v>0</v>
      </c>
      <c r="R143" s="145">
        <f>Q143*H143</f>
        <v>0</v>
      </c>
      <c r="S143" s="145">
        <v>0</v>
      </c>
      <c r="T143" s="146">
        <f>S143*H143</f>
        <v>0</v>
      </c>
      <c r="AR143" s="147" t="s">
        <v>121</v>
      </c>
      <c r="AT143" s="147" t="s">
        <v>117</v>
      </c>
      <c r="AU143" s="147" t="s">
        <v>79</v>
      </c>
      <c r="AY143" s="13" t="s">
        <v>115</v>
      </c>
      <c r="BE143" s="148">
        <f>IF(N143="základná",J143,0)</f>
        <v>0</v>
      </c>
      <c r="BF143" s="148">
        <f>IF(N143="znížená",J143,0)</f>
        <v>0</v>
      </c>
      <c r="BG143" s="148">
        <f>IF(N143="zákl. prenesená",J143,0)</f>
        <v>0</v>
      </c>
      <c r="BH143" s="148">
        <f>IF(N143="zníž. prenesená",J143,0)</f>
        <v>0</v>
      </c>
      <c r="BI143" s="148">
        <f>IF(N143="nulová",J143,0)</f>
        <v>0</v>
      </c>
      <c r="BJ143" s="13" t="s">
        <v>83</v>
      </c>
      <c r="BK143" s="149">
        <f>ROUND(I143*H143,3)</f>
        <v>0</v>
      </c>
      <c r="BL143" s="13" t="s">
        <v>121</v>
      </c>
      <c r="BM143" s="147" t="s">
        <v>199</v>
      </c>
    </row>
    <row r="144" spans="2:65" s="1" customFormat="1" ht="37.9" customHeight="1" x14ac:dyDescent="0.2">
      <c r="B144" s="135"/>
      <c r="C144" s="136" t="s">
        <v>7</v>
      </c>
      <c r="D144" s="136" t="s">
        <v>117</v>
      </c>
      <c r="E144" s="137" t="s">
        <v>200</v>
      </c>
      <c r="F144" s="138" t="s">
        <v>201</v>
      </c>
      <c r="G144" s="139" t="s">
        <v>194</v>
      </c>
      <c r="H144" s="140">
        <v>1</v>
      </c>
      <c r="I144" s="141"/>
      <c r="J144" s="140">
        <f>ROUND(I144*H144,3)</f>
        <v>0</v>
      </c>
      <c r="K144" s="142"/>
      <c r="L144" s="28"/>
      <c r="M144" s="150" t="s">
        <v>1</v>
      </c>
      <c r="N144" s="151" t="s">
        <v>40</v>
      </c>
      <c r="O144" s="152"/>
      <c r="P144" s="153">
        <f>O144*H144</f>
        <v>0</v>
      </c>
      <c r="Q144" s="153">
        <v>0</v>
      </c>
      <c r="R144" s="153">
        <f>Q144*H144</f>
        <v>0</v>
      </c>
      <c r="S144" s="153">
        <v>0</v>
      </c>
      <c r="T144" s="154">
        <f>S144*H144</f>
        <v>0</v>
      </c>
      <c r="AR144" s="147" t="s">
        <v>121</v>
      </c>
      <c r="AT144" s="147" t="s">
        <v>117</v>
      </c>
      <c r="AU144" s="147" t="s">
        <v>79</v>
      </c>
      <c r="AY144" s="13" t="s">
        <v>115</v>
      </c>
      <c r="BE144" s="148">
        <f>IF(N144="základná",J144,0)</f>
        <v>0</v>
      </c>
      <c r="BF144" s="148">
        <f>IF(N144="znížená",J144,0)</f>
        <v>0</v>
      </c>
      <c r="BG144" s="148">
        <f>IF(N144="zákl. prenesená",J144,0)</f>
        <v>0</v>
      </c>
      <c r="BH144" s="148">
        <f>IF(N144="zníž. prenesená",J144,0)</f>
        <v>0</v>
      </c>
      <c r="BI144" s="148">
        <f>IF(N144="nulová",J144,0)</f>
        <v>0</v>
      </c>
      <c r="BJ144" s="13" t="s">
        <v>83</v>
      </c>
      <c r="BK144" s="149">
        <f>ROUND(I144*H144,3)</f>
        <v>0</v>
      </c>
      <c r="BL144" s="13" t="s">
        <v>121</v>
      </c>
      <c r="BM144" s="147" t="s">
        <v>202</v>
      </c>
    </row>
    <row r="145" spans="2:12" s="1" customFormat="1" ht="6.95" customHeight="1" x14ac:dyDescent="0.2">
      <c r="B145" s="43"/>
      <c r="C145" s="44"/>
      <c r="D145" s="44"/>
      <c r="E145" s="44"/>
      <c r="F145" s="44"/>
      <c r="G145" s="44"/>
      <c r="H145" s="44"/>
      <c r="I145" s="44"/>
      <c r="J145" s="44"/>
      <c r="K145" s="44"/>
      <c r="L145" s="28"/>
    </row>
  </sheetData>
  <autoFilter ref="C119:K144" xr:uid="{00000000-0009-0000-0000-000001000000}"/>
  <mergeCells count="9">
    <mergeCell ref="E87:H87"/>
    <mergeCell ref="E110:H110"/>
    <mergeCell ref="E112:H112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216"/>
  <sheetViews>
    <sheetView showGridLines="0" topLeftCell="A113" workbookViewId="0">
      <selection activeCell="F177" sqref="F177"/>
    </sheetView>
  </sheetViews>
  <sheetFormatPr defaultRowHeight="11.25" x14ac:dyDescent="0.2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 x14ac:dyDescent="0.2">
      <c r="L2" s="193" t="s">
        <v>5</v>
      </c>
      <c r="M2" s="175"/>
      <c r="N2" s="175"/>
      <c r="O2" s="175"/>
      <c r="P2" s="175"/>
      <c r="Q2" s="175"/>
      <c r="R2" s="175"/>
      <c r="S2" s="175"/>
      <c r="T2" s="175"/>
      <c r="U2" s="175"/>
      <c r="V2" s="175"/>
      <c r="AT2" s="13" t="s">
        <v>85</v>
      </c>
    </row>
    <row r="3" spans="2:46" ht="6.95" customHeight="1" x14ac:dyDescent="0.2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74</v>
      </c>
    </row>
    <row r="4" spans="2:46" ht="24.95" customHeight="1" x14ac:dyDescent="0.2">
      <c r="B4" s="16"/>
      <c r="D4" s="17" t="s">
        <v>89</v>
      </c>
      <c r="L4" s="16"/>
      <c r="M4" s="87" t="s">
        <v>9</v>
      </c>
      <c r="AT4" s="13" t="s">
        <v>3</v>
      </c>
    </row>
    <row r="5" spans="2:46" ht="6.95" customHeight="1" x14ac:dyDescent="0.2">
      <c r="B5" s="16"/>
      <c r="L5" s="16"/>
    </row>
    <row r="6" spans="2:46" ht="12" customHeight="1" x14ac:dyDescent="0.2">
      <c r="B6" s="16"/>
      <c r="D6" s="23" t="s">
        <v>14</v>
      </c>
      <c r="L6" s="16"/>
    </row>
    <row r="7" spans="2:46" ht="16.5" customHeight="1" x14ac:dyDescent="0.2">
      <c r="B7" s="16"/>
      <c r="E7" s="208" t="str">
        <f>'Rekapitulácia stavby'!K6</f>
        <v>Rekonštrukcia chodníka Mostná ul.</v>
      </c>
      <c r="F7" s="209"/>
      <c r="G7" s="209"/>
      <c r="H7" s="209"/>
      <c r="L7" s="16"/>
    </row>
    <row r="8" spans="2:46" s="1" customFormat="1" ht="12" customHeight="1" x14ac:dyDescent="0.2">
      <c r="B8" s="28"/>
      <c r="D8" s="23" t="s">
        <v>90</v>
      </c>
      <c r="L8" s="28"/>
    </row>
    <row r="9" spans="2:46" s="1" customFormat="1" ht="16.5" customHeight="1" x14ac:dyDescent="0.2">
      <c r="B9" s="28"/>
      <c r="E9" s="194" t="s">
        <v>203</v>
      </c>
      <c r="F9" s="207"/>
      <c r="G9" s="207"/>
      <c r="H9" s="207"/>
      <c r="L9" s="28"/>
    </row>
    <row r="10" spans="2:46" s="1" customFormat="1" x14ac:dyDescent="0.2">
      <c r="B10" s="28"/>
      <c r="L10" s="28"/>
    </row>
    <row r="11" spans="2:46" s="1" customFormat="1" ht="12" customHeight="1" x14ac:dyDescent="0.2">
      <c r="B11" s="28"/>
      <c r="D11" s="23" t="s">
        <v>15</v>
      </c>
      <c r="F11" s="21" t="s">
        <v>1</v>
      </c>
      <c r="I11" s="23" t="s">
        <v>16</v>
      </c>
      <c r="J11" s="21" t="s">
        <v>1</v>
      </c>
      <c r="L11" s="28"/>
    </row>
    <row r="12" spans="2:46" s="1" customFormat="1" ht="12" customHeight="1" x14ac:dyDescent="0.2">
      <c r="B12" s="28"/>
      <c r="D12" s="23" t="s">
        <v>17</v>
      </c>
      <c r="F12" s="21" t="s">
        <v>18</v>
      </c>
      <c r="I12" s="23" t="s">
        <v>19</v>
      </c>
      <c r="J12" s="51" t="str">
        <f>'Rekapitulácia stavby'!AN8</f>
        <v>5. 9. 2022</v>
      </c>
      <c r="L12" s="28"/>
    </row>
    <row r="13" spans="2:46" s="1" customFormat="1" ht="10.9" customHeight="1" x14ac:dyDescent="0.2">
      <c r="B13" s="28"/>
      <c r="L13" s="28"/>
    </row>
    <row r="14" spans="2:46" s="1" customFormat="1" ht="12" customHeight="1" x14ac:dyDescent="0.2">
      <c r="B14" s="28"/>
      <c r="D14" s="23" t="s">
        <v>21</v>
      </c>
      <c r="I14" s="23" t="s">
        <v>22</v>
      </c>
      <c r="J14" s="21" t="s">
        <v>1</v>
      </c>
      <c r="L14" s="28"/>
    </row>
    <row r="15" spans="2:46" s="1" customFormat="1" ht="18" customHeight="1" x14ac:dyDescent="0.2">
      <c r="B15" s="28"/>
      <c r="E15" s="21" t="s">
        <v>23</v>
      </c>
      <c r="I15" s="23" t="s">
        <v>24</v>
      </c>
      <c r="J15" s="21" t="s">
        <v>1</v>
      </c>
      <c r="L15" s="28"/>
    </row>
    <row r="16" spans="2:46" s="1" customFormat="1" ht="6.95" customHeight="1" x14ac:dyDescent="0.2">
      <c r="B16" s="28"/>
      <c r="L16" s="28"/>
    </row>
    <row r="17" spans="2:12" s="1" customFormat="1" ht="12" customHeight="1" x14ac:dyDescent="0.2">
      <c r="B17" s="28"/>
      <c r="D17" s="23" t="s">
        <v>25</v>
      </c>
      <c r="I17" s="23" t="s">
        <v>22</v>
      </c>
      <c r="J17" s="24" t="str">
        <f>'Rekapitulácia stavby'!AN13</f>
        <v>Vyplň údaj</v>
      </c>
      <c r="L17" s="28"/>
    </row>
    <row r="18" spans="2:12" s="1" customFormat="1" ht="18" customHeight="1" x14ac:dyDescent="0.2">
      <c r="B18" s="28"/>
      <c r="E18" s="210" t="str">
        <f>'Rekapitulácia stavby'!E14</f>
        <v>Vyplň údaj</v>
      </c>
      <c r="F18" s="174"/>
      <c r="G18" s="174"/>
      <c r="H18" s="174"/>
      <c r="I18" s="23" t="s">
        <v>24</v>
      </c>
      <c r="J18" s="24" t="str">
        <f>'Rekapitulácia stavby'!AN14</f>
        <v>Vyplň údaj</v>
      </c>
      <c r="L18" s="28"/>
    </row>
    <row r="19" spans="2:12" s="1" customFormat="1" ht="6.95" customHeight="1" x14ac:dyDescent="0.2">
      <c r="B19" s="28"/>
      <c r="L19" s="28"/>
    </row>
    <row r="20" spans="2:12" s="1" customFormat="1" ht="12" customHeight="1" x14ac:dyDescent="0.2">
      <c r="B20" s="28"/>
      <c r="D20" s="23" t="s">
        <v>27</v>
      </c>
      <c r="I20" s="23" t="s">
        <v>22</v>
      </c>
      <c r="J20" s="21" t="s">
        <v>1</v>
      </c>
      <c r="L20" s="28"/>
    </row>
    <row r="21" spans="2:12" s="1" customFormat="1" ht="18" customHeight="1" x14ac:dyDescent="0.2">
      <c r="B21" s="28"/>
      <c r="E21" s="21" t="s">
        <v>28</v>
      </c>
      <c r="I21" s="23" t="s">
        <v>24</v>
      </c>
      <c r="J21" s="21" t="s">
        <v>1</v>
      </c>
      <c r="L21" s="28"/>
    </row>
    <row r="22" spans="2:12" s="1" customFormat="1" ht="6.95" customHeight="1" x14ac:dyDescent="0.2">
      <c r="B22" s="28"/>
      <c r="L22" s="28"/>
    </row>
    <row r="23" spans="2:12" s="1" customFormat="1" ht="12" customHeight="1" x14ac:dyDescent="0.2">
      <c r="B23" s="28"/>
      <c r="D23" s="23" t="s">
        <v>31</v>
      </c>
      <c r="I23" s="23" t="s">
        <v>22</v>
      </c>
      <c r="J23" s="21" t="s">
        <v>1</v>
      </c>
      <c r="L23" s="28"/>
    </row>
    <row r="24" spans="2:12" s="1" customFormat="1" ht="18" customHeight="1" x14ac:dyDescent="0.2">
      <c r="B24" s="28"/>
      <c r="E24" s="21" t="s">
        <v>32</v>
      </c>
      <c r="I24" s="23" t="s">
        <v>24</v>
      </c>
      <c r="J24" s="21" t="s">
        <v>1</v>
      </c>
      <c r="L24" s="28"/>
    </row>
    <row r="25" spans="2:12" s="1" customFormat="1" ht="6.95" customHeight="1" x14ac:dyDescent="0.2">
      <c r="B25" s="28"/>
      <c r="L25" s="28"/>
    </row>
    <row r="26" spans="2:12" s="1" customFormat="1" ht="12" customHeight="1" x14ac:dyDescent="0.2">
      <c r="B26" s="28"/>
      <c r="D26" s="23" t="s">
        <v>33</v>
      </c>
      <c r="L26" s="28"/>
    </row>
    <row r="27" spans="2:12" s="7" customFormat="1" ht="16.5" customHeight="1" x14ac:dyDescent="0.2">
      <c r="B27" s="88"/>
      <c r="E27" s="179" t="s">
        <v>1</v>
      </c>
      <c r="F27" s="179"/>
      <c r="G27" s="179"/>
      <c r="H27" s="179"/>
      <c r="L27" s="88"/>
    </row>
    <row r="28" spans="2:12" s="1" customFormat="1" ht="6.95" customHeight="1" x14ac:dyDescent="0.2">
      <c r="B28" s="28"/>
      <c r="L28" s="28"/>
    </row>
    <row r="29" spans="2:12" s="1" customFormat="1" ht="6.95" customHeight="1" x14ac:dyDescent="0.2">
      <c r="B29" s="28"/>
      <c r="D29" s="52"/>
      <c r="E29" s="52"/>
      <c r="F29" s="52"/>
      <c r="G29" s="52"/>
      <c r="H29" s="52"/>
      <c r="I29" s="52"/>
      <c r="J29" s="52"/>
      <c r="K29" s="52"/>
      <c r="L29" s="28"/>
    </row>
    <row r="30" spans="2:12" s="1" customFormat="1" ht="25.35" customHeight="1" x14ac:dyDescent="0.2">
      <c r="B30" s="28"/>
      <c r="D30" s="89" t="s">
        <v>34</v>
      </c>
      <c r="J30" s="65">
        <f>ROUND(J129, 2)</f>
        <v>0</v>
      </c>
      <c r="L30" s="28"/>
    </row>
    <row r="31" spans="2:12" s="1" customFormat="1" ht="6.95" customHeight="1" x14ac:dyDescent="0.2">
      <c r="B31" s="28"/>
      <c r="D31" s="52"/>
      <c r="E31" s="52"/>
      <c r="F31" s="52"/>
      <c r="G31" s="52"/>
      <c r="H31" s="52"/>
      <c r="I31" s="52"/>
      <c r="J31" s="52"/>
      <c r="K31" s="52"/>
      <c r="L31" s="28"/>
    </row>
    <row r="32" spans="2:12" s="1" customFormat="1" ht="14.45" customHeight="1" x14ac:dyDescent="0.2">
      <c r="B32" s="28"/>
      <c r="F32" s="31" t="s">
        <v>36</v>
      </c>
      <c r="I32" s="31" t="s">
        <v>35</v>
      </c>
      <c r="J32" s="31" t="s">
        <v>37</v>
      </c>
      <c r="L32" s="28"/>
    </row>
    <row r="33" spans="2:12" s="1" customFormat="1" ht="14.45" customHeight="1" x14ac:dyDescent="0.2">
      <c r="B33" s="28"/>
      <c r="D33" s="54" t="s">
        <v>38</v>
      </c>
      <c r="E33" s="33" t="s">
        <v>39</v>
      </c>
      <c r="F33" s="90">
        <f>ROUND((SUM(BE129:BE215)),  2)</f>
        <v>0</v>
      </c>
      <c r="G33" s="91"/>
      <c r="H33" s="91"/>
      <c r="I33" s="92">
        <v>0.2</v>
      </c>
      <c r="J33" s="90">
        <f>ROUND(((SUM(BE129:BE215))*I33),  2)</f>
        <v>0</v>
      </c>
      <c r="L33" s="28"/>
    </row>
    <row r="34" spans="2:12" s="1" customFormat="1" ht="14.45" customHeight="1" x14ac:dyDescent="0.2">
      <c r="B34" s="28"/>
      <c r="E34" s="33" t="s">
        <v>40</v>
      </c>
      <c r="F34" s="90">
        <f>ROUND((SUM(BF129:BF215)),  2)</f>
        <v>0</v>
      </c>
      <c r="G34" s="91"/>
      <c r="H34" s="91"/>
      <c r="I34" s="92">
        <v>0.2</v>
      </c>
      <c r="J34" s="90">
        <f>ROUND(((SUM(BF129:BF215))*I34),  2)</f>
        <v>0</v>
      </c>
      <c r="L34" s="28"/>
    </row>
    <row r="35" spans="2:12" s="1" customFormat="1" ht="14.45" hidden="1" customHeight="1" x14ac:dyDescent="0.2">
      <c r="B35" s="28"/>
      <c r="E35" s="23" t="s">
        <v>41</v>
      </c>
      <c r="F35" s="93">
        <f>ROUND((SUM(BG129:BG215)),  2)</f>
        <v>0</v>
      </c>
      <c r="I35" s="94">
        <v>0.2</v>
      </c>
      <c r="J35" s="93">
        <f>0</f>
        <v>0</v>
      </c>
      <c r="L35" s="28"/>
    </row>
    <row r="36" spans="2:12" s="1" customFormat="1" ht="14.45" hidden="1" customHeight="1" x14ac:dyDescent="0.2">
      <c r="B36" s="28"/>
      <c r="E36" s="23" t="s">
        <v>42</v>
      </c>
      <c r="F36" s="93">
        <f>ROUND((SUM(BH129:BH215)),  2)</f>
        <v>0</v>
      </c>
      <c r="I36" s="94">
        <v>0.2</v>
      </c>
      <c r="J36" s="93">
        <f>0</f>
        <v>0</v>
      </c>
      <c r="L36" s="28"/>
    </row>
    <row r="37" spans="2:12" s="1" customFormat="1" ht="14.45" hidden="1" customHeight="1" x14ac:dyDescent="0.2">
      <c r="B37" s="28"/>
      <c r="E37" s="33" t="s">
        <v>43</v>
      </c>
      <c r="F37" s="90">
        <f>ROUND((SUM(BI129:BI215)),  2)</f>
        <v>0</v>
      </c>
      <c r="G37" s="91"/>
      <c r="H37" s="91"/>
      <c r="I37" s="92">
        <v>0</v>
      </c>
      <c r="J37" s="90">
        <f>0</f>
        <v>0</v>
      </c>
      <c r="L37" s="28"/>
    </row>
    <row r="38" spans="2:12" s="1" customFormat="1" ht="6.95" customHeight="1" x14ac:dyDescent="0.2">
      <c r="B38" s="28"/>
      <c r="L38" s="28"/>
    </row>
    <row r="39" spans="2:12" s="1" customFormat="1" ht="25.35" customHeight="1" x14ac:dyDescent="0.2">
      <c r="B39" s="28"/>
      <c r="C39" s="95"/>
      <c r="D39" s="96" t="s">
        <v>44</v>
      </c>
      <c r="E39" s="56"/>
      <c r="F39" s="56"/>
      <c r="G39" s="97" t="s">
        <v>45</v>
      </c>
      <c r="H39" s="98" t="s">
        <v>46</v>
      </c>
      <c r="I39" s="56"/>
      <c r="J39" s="99">
        <f>SUM(J30:J37)</f>
        <v>0</v>
      </c>
      <c r="K39" s="100"/>
      <c r="L39" s="28"/>
    </row>
    <row r="40" spans="2:12" s="1" customFormat="1" ht="14.45" customHeight="1" x14ac:dyDescent="0.2">
      <c r="B40" s="28"/>
      <c r="L40" s="28"/>
    </row>
    <row r="41" spans="2:12" ht="14.45" customHeight="1" x14ac:dyDescent="0.2">
      <c r="B41" s="16"/>
      <c r="L41" s="16"/>
    </row>
    <row r="42" spans="2:12" ht="14.45" customHeight="1" x14ac:dyDescent="0.2">
      <c r="B42" s="16"/>
      <c r="L42" s="16"/>
    </row>
    <row r="43" spans="2:12" ht="14.45" customHeight="1" x14ac:dyDescent="0.2">
      <c r="B43" s="16"/>
      <c r="L43" s="16"/>
    </row>
    <row r="44" spans="2:12" ht="14.45" customHeight="1" x14ac:dyDescent="0.2">
      <c r="B44" s="16"/>
      <c r="L44" s="16"/>
    </row>
    <row r="45" spans="2:12" ht="14.45" customHeight="1" x14ac:dyDescent="0.2">
      <c r="B45" s="16"/>
      <c r="L45" s="16"/>
    </row>
    <row r="46" spans="2:12" ht="14.45" customHeight="1" x14ac:dyDescent="0.2">
      <c r="B46" s="16"/>
      <c r="L46" s="16"/>
    </row>
    <row r="47" spans="2:12" ht="14.45" customHeight="1" x14ac:dyDescent="0.2">
      <c r="B47" s="16"/>
      <c r="L47" s="16"/>
    </row>
    <row r="48" spans="2:12" ht="14.45" customHeight="1" x14ac:dyDescent="0.2">
      <c r="B48" s="16"/>
      <c r="L48" s="16"/>
    </row>
    <row r="49" spans="2:12" ht="14.45" customHeight="1" x14ac:dyDescent="0.2">
      <c r="B49" s="16"/>
      <c r="L49" s="16"/>
    </row>
    <row r="50" spans="2:12" s="1" customFormat="1" ht="14.45" customHeight="1" x14ac:dyDescent="0.2">
      <c r="B50" s="28"/>
      <c r="D50" s="40" t="s">
        <v>47</v>
      </c>
      <c r="E50" s="41"/>
      <c r="F50" s="41"/>
      <c r="G50" s="40" t="s">
        <v>48</v>
      </c>
      <c r="H50" s="41"/>
      <c r="I50" s="41"/>
      <c r="J50" s="41"/>
      <c r="K50" s="41"/>
      <c r="L50" s="28"/>
    </row>
    <row r="51" spans="2:12" x14ac:dyDescent="0.2">
      <c r="B51" s="16"/>
      <c r="L51" s="16"/>
    </row>
    <row r="52" spans="2:12" x14ac:dyDescent="0.2">
      <c r="B52" s="16"/>
      <c r="L52" s="16"/>
    </row>
    <row r="53" spans="2:12" x14ac:dyDescent="0.2">
      <c r="B53" s="16"/>
      <c r="L53" s="16"/>
    </row>
    <row r="54" spans="2:12" x14ac:dyDescent="0.2">
      <c r="B54" s="16"/>
      <c r="L54" s="16"/>
    </row>
    <row r="55" spans="2:12" x14ac:dyDescent="0.2">
      <c r="B55" s="16"/>
      <c r="L55" s="16"/>
    </row>
    <row r="56" spans="2:12" x14ac:dyDescent="0.2">
      <c r="B56" s="16"/>
      <c r="L56" s="16"/>
    </row>
    <row r="57" spans="2:12" x14ac:dyDescent="0.2">
      <c r="B57" s="16"/>
      <c r="L57" s="16"/>
    </row>
    <row r="58" spans="2:12" x14ac:dyDescent="0.2">
      <c r="B58" s="16"/>
      <c r="L58" s="16"/>
    </row>
    <row r="59" spans="2:12" x14ac:dyDescent="0.2">
      <c r="B59" s="16"/>
      <c r="L59" s="16"/>
    </row>
    <row r="60" spans="2:12" x14ac:dyDescent="0.2">
      <c r="B60" s="16"/>
      <c r="L60" s="16"/>
    </row>
    <row r="61" spans="2:12" s="1" customFormat="1" ht="12.75" x14ac:dyDescent="0.2">
      <c r="B61" s="28"/>
      <c r="D61" s="42" t="s">
        <v>49</v>
      </c>
      <c r="E61" s="30"/>
      <c r="F61" s="101" t="s">
        <v>50</v>
      </c>
      <c r="G61" s="42" t="s">
        <v>49</v>
      </c>
      <c r="H61" s="30"/>
      <c r="I61" s="30"/>
      <c r="J61" s="102" t="s">
        <v>50</v>
      </c>
      <c r="K61" s="30"/>
      <c r="L61" s="28"/>
    </row>
    <row r="62" spans="2:12" x14ac:dyDescent="0.2">
      <c r="B62" s="16"/>
      <c r="L62" s="16"/>
    </row>
    <row r="63" spans="2:12" x14ac:dyDescent="0.2">
      <c r="B63" s="16"/>
      <c r="L63" s="16"/>
    </row>
    <row r="64" spans="2:12" x14ac:dyDescent="0.2">
      <c r="B64" s="16"/>
      <c r="L64" s="16"/>
    </row>
    <row r="65" spans="2:12" s="1" customFormat="1" ht="12.75" x14ac:dyDescent="0.2">
      <c r="B65" s="28"/>
      <c r="D65" s="40" t="s">
        <v>51</v>
      </c>
      <c r="E65" s="41"/>
      <c r="F65" s="41"/>
      <c r="G65" s="40" t="s">
        <v>52</v>
      </c>
      <c r="H65" s="41"/>
      <c r="I65" s="41"/>
      <c r="J65" s="41"/>
      <c r="K65" s="41"/>
      <c r="L65" s="28"/>
    </row>
    <row r="66" spans="2:12" x14ac:dyDescent="0.2">
      <c r="B66" s="16"/>
      <c r="L66" s="16"/>
    </row>
    <row r="67" spans="2:12" x14ac:dyDescent="0.2">
      <c r="B67" s="16"/>
      <c r="L67" s="16"/>
    </row>
    <row r="68" spans="2:12" x14ac:dyDescent="0.2">
      <c r="B68" s="16"/>
      <c r="L68" s="16"/>
    </row>
    <row r="69" spans="2:12" x14ac:dyDescent="0.2">
      <c r="B69" s="16"/>
      <c r="L69" s="16"/>
    </row>
    <row r="70" spans="2:12" x14ac:dyDescent="0.2">
      <c r="B70" s="16"/>
      <c r="L70" s="16"/>
    </row>
    <row r="71" spans="2:12" x14ac:dyDescent="0.2">
      <c r="B71" s="16"/>
      <c r="L71" s="16"/>
    </row>
    <row r="72" spans="2:12" x14ac:dyDescent="0.2">
      <c r="B72" s="16"/>
      <c r="L72" s="16"/>
    </row>
    <row r="73" spans="2:12" x14ac:dyDescent="0.2">
      <c r="B73" s="16"/>
      <c r="L73" s="16"/>
    </row>
    <row r="74" spans="2:12" x14ac:dyDescent="0.2">
      <c r="B74" s="16"/>
      <c r="L74" s="16"/>
    </row>
    <row r="75" spans="2:12" x14ac:dyDescent="0.2">
      <c r="B75" s="16"/>
      <c r="L75" s="16"/>
    </row>
    <row r="76" spans="2:12" s="1" customFormat="1" ht="12.75" x14ac:dyDescent="0.2">
      <c r="B76" s="28"/>
      <c r="D76" s="42" t="s">
        <v>49</v>
      </c>
      <c r="E76" s="30"/>
      <c r="F76" s="101" t="s">
        <v>50</v>
      </c>
      <c r="G76" s="42" t="s">
        <v>49</v>
      </c>
      <c r="H76" s="30"/>
      <c r="I76" s="30"/>
      <c r="J76" s="102" t="s">
        <v>50</v>
      </c>
      <c r="K76" s="30"/>
      <c r="L76" s="28"/>
    </row>
    <row r="77" spans="2:12" s="1" customFormat="1" ht="14.45" customHeight="1" x14ac:dyDescent="0.2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28"/>
    </row>
    <row r="81" spans="2:47" s="1" customFormat="1" ht="6.95" customHeight="1" x14ac:dyDescent="0.2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28"/>
    </row>
    <row r="82" spans="2:47" s="1" customFormat="1" ht="24.95" customHeight="1" x14ac:dyDescent="0.2">
      <c r="B82" s="28"/>
      <c r="C82" s="17" t="s">
        <v>92</v>
      </c>
      <c r="L82" s="28"/>
    </row>
    <row r="83" spans="2:47" s="1" customFormat="1" ht="6.95" customHeight="1" x14ac:dyDescent="0.2">
      <c r="B83" s="28"/>
      <c r="L83" s="28"/>
    </row>
    <row r="84" spans="2:47" s="1" customFormat="1" ht="12" customHeight="1" x14ac:dyDescent="0.2">
      <c r="B84" s="28"/>
      <c r="C84" s="23" t="s">
        <v>14</v>
      </c>
      <c r="L84" s="28"/>
    </row>
    <row r="85" spans="2:47" s="1" customFormat="1" ht="16.5" customHeight="1" x14ac:dyDescent="0.2">
      <c r="B85" s="28"/>
      <c r="E85" s="208" t="str">
        <f>E7</f>
        <v>Rekonštrukcia chodníka Mostná ul.</v>
      </c>
      <c r="F85" s="209"/>
      <c r="G85" s="209"/>
      <c r="H85" s="209"/>
      <c r="L85" s="28"/>
    </row>
    <row r="86" spans="2:47" s="1" customFormat="1" ht="12" customHeight="1" x14ac:dyDescent="0.2">
      <c r="B86" s="28"/>
      <c r="C86" s="23" t="s">
        <v>90</v>
      </c>
      <c r="L86" s="28"/>
    </row>
    <row r="87" spans="2:47" s="1" customFormat="1" ht="16.5" customHeight="1" x14ac:dyDescent="0.2">
      <c r="B87" s="28"/>
      <c r="E87" s="194" t="str">
        <f>E9</f>
        <v>2 - SO 02.1 Výmena povrchu spevnenej plochy I.etapa</v>
      </c>
      <c r="F87" s="207"/>
      <c r="G87" s="207"/>
      <c r="H87" s="207"/>
      <c r="L87" s="28"/>
    </row>
    <row r="88" spans="2:47" s="1" customFormat="1" ht="6.95" customHeight="1" x14ac:dyDescent="0.2">
      <c r="B88" s="28"/>
      <c r="L88" s="28"/>
    </row>
    <row r="89" spans="2:47" s="1" customFormat="1" ht="12" customHeight="1" x14ac:dyDescent="0.2">
      <c r="B89" s="28"/>
      <c r="C89" s="23" t="s">
        <v>17</v>
      </c>
      <c r="F89" s="21" t="str">
        <f>F12</f>
        <v xml:space="preserve"> </v>
      </c>
      <c r="I89" s="23" t="s">
        <v>19</v>
      </c>
      <c r="J89" s="51" t="str">
        <f>IF(J12="","",J12)</f>
        <v>5. 9. 2022</v>
      </c>
      <c r="L89" s="28"/>
    </row>
    <row r="90" spans="2:47" s="1" customFormat="1" ht="6.95" customHeight="1" x14ac:dyDescent="0.2">
      <c r="B90" s="28"/>
      <c r="L90" s="28"/>
    </row>
    <row r="91" spans="2:47" s="1" customFormat="1" ht="15.2" customHeight="1" x14ac:dyDescent="0.2">
      <c r="B91" s="28"/>
      <c r="C91" s="23" t="s">
        <v>21</v>
      </c>
      <c r="F91" s="21" t="str">
        <f>E15</f>
        <v>Mesto Nitra</v>
      </c>
      <c r="I91" s="23" t="s">
        <v>27</v>
      </c>
      <c r="J91" s="26" t="str">
        <f>E21</f>
        <v>Ing. Arch. R. Kočajda</v>
      </c>
      <c r="L91" s="28"/>
    </row>
    <row r="92" spans="2:47" s="1" customFormat="1" ht="15.2" customHeight="1" x14ac:dyDescent="0.2">
      <c r="B92" s="28"/>
      <c r="C92" s="23" t="s">
        <v>25</v>
      </c>
      <c r="F92" s="21" t="str">
        <f>IF(E18="","",E18)</f>
        <v>Vyplň údaj</v>
      </c>
      <c r="I92" s="23" t="s">
        <v>31</v>
      </c>
      <c r="J92" s="26" t="str">
        <f>E24</f>
        <v>K2-ART s.r.o. Nitra</v>
      </c>
      <c r="L92" s="28"/>
    </row>
    <row r="93" spans="2:47" s="1" customFormat="1" ht="10.35" customHeight="1" x14ac:dyDescent="0.2">
      <c r="B93" s="28"/>
      <c r="L93" s="28"/>
    </row>
    <row r="94" spans="2:47" s="1" customFormat="1" ht="29.25" customHeight="1" x14ac:dyDescent="0.2">
      <c r="B94" s="28"/>
      <c r="C94" s="103" t="s">
        <v>93</v>
      </c>
      <c r="D94" s="95"/>
      <c r="E94" s="95"/>
      <c r="F94" s="95"/>
      <c r="G94" s="95"/>
      <c r="H94" s="95"/>
      <c r="I94" s="95"/>
      <c r="J94" s="104" t="s">
        <v>94</v>
      </c>
      <c r="K94" s="95"/>
      <c r="L94" s="28"/>
    </row>
    <row r="95" spans="2:47" s="1" customFormat="1" ht="10.35" customHeight="1" x14ac:dyDescent="0.2">
      <c r="B95" s="28"/>
      <c r="L95" s="28"/>
    </row>
    <row r="96" spans="2:47" s="1" customFormat="1" ht="22.9" customHeight="1" x14ac:dyDescent="0.2">
      <c r="B96" s="28"/>
      <c r="C96" s="105" t="s">
        <v>95</v>
      </c>
      <c r="J96" s="65">
        <f>J129</f>
        <v>0</v>
      </c>
      <c r="L96" s="28"/>
      <c r="AU96" s="13" t="s">
        <v>96</v>
      </c>
    </row>
    <row r="97" spans="2:12" s="8" customFormat="1" ht="24.95" customHeight="1" x14ac:dyDescent="0.2">
      <c r="B97" s="106"/>
      <c r="D97" s="107" t="s">
        <v>97</v>
      </c>
      <c r="E97" s="108"/>
      <c r="F97" s="108"/>
      <c r="G97" s="108"/>
      <c r="H97" s="108"/>
      <c r="I97" s="108"/>
      <c r="J97" s="109">
        <f>J130</f>
        <v>0</v>
      </c>
      <c r="L97" s="106"/>
    </row>
    <row r="98" spans="2:12" s="9" customFormat="1" ht="19.899999999999999" customHeight="1" x14ac:dyDescent="0.2">
      <c r="B98" s="110"/>
      <c r="D98" s="111" t="s">
        <v>98</v>
      </c>
      <c r="E98" s="112"/>
      <c r="F98" s="112"/>
      <c r="G98" s="112"/>
      <c r="H98" s="112"/>
      <c r="I98" s="112"/>
      <c r="J98" s="113">
        <f>J131</f>
        <v>0</v>
      </c>
      <c r="L98" s="110"/>
    </row>
    <row r="99" spans="2:12" s="9" customFormat="1" ht="19.899999999999999" customHeight="1" x14ac:dyDescent="0.2">
      <c r="B99" s="110"/>
      <c r="D99" s="111" t="s">
        <v>204</v>
      </c>
      <c r="E99" s="112"/>
      <c r="F99" s="112"/>
      <c r="G99" s="112"/>
      <c r="H99" s="112"/>
      <c r="I99" s="112"/>
      <c r="J99" s="113">
        <f>J145</f>
        <v>0</v>
      </c>
      <c r="L99" s="110"/>
    </row>
    <row r="100" spans="2:12" s="9" customFormat="1" ht="19.899999999999999" customHeight="1" x14ac:dyDescent="0.2">
      <c r="B100" s="110"/>
      <c r="D100" s="111" t="s">
        <v>205</v>
      </c>
      <c r="E100" s="112"/>
      <c r="F100" s="112"/>
      <c r="G100" s="112"/>
      <c r="H100" s="112"/>
      <c r="I100" s="112"/>
      <c r="J100" s="113">
        <f>J161</f>
        <v>0</v>
      </c>
      <c r="L100" s="110"/>
    </row>
    <row r="101" spans="2:12" s="9" customFormat="1" ht="19.899999999999999" customHeight="1" x14ac:dyDescent="0.2">
      <c r="B101" s="110"/>
      <c r="D101" s="111" t="s">
        <v>206</v>
      </c>
      <c r="E101" s="112"/>
      <c r="F101" s="112"/>
      <c r="G101" s="112"/>
      <c r="H101" s="112"/>
      <c r="I101" s="112"/>
      <c r="J101" s="113">
        <f>J166</f>
        <v>0</v>
      </c>
      <c r="L101" s="110"/>
    </row>
    <row r="102" spans="2:12" s="9" customFormat="1" ht="19.899999999999999" customHeight="1" x14ac:dyDescent="0.2">
      <c r="B102" s="110"/>
      <c r="D102" s="111" t="s">
        <v>99</v>
      </c>
      <c r="E102" s="112"/>
      <c r="F102" s="112"/>
      <c r="G102" s="112"/>
      <c r="H102" s="112"/>
      <c r="I102" s="112"/>
      <c r="J102" s="113">
        <f>J172</f>
        <v>0</v>
      </c>
      <c r="L102" s="110"/>
    </row>
    <row r="103" spans="2:12" s="9" customFormat="1" ht="19.899999999999999" customHeight="1" x14ac:dyDescent="0.2">
      <c r="B103" s="110"/>
      <c r="D103" s="111" t="s">
        <v>207</v>
      </c>
      <c r="E103" s="112"/>
      <c r="F103" s="112"/>
      <c r="G103" s="112"/>
      <c r="H103" s="112"/>
      <c r="I103" s="112"/>
      <c r="J103" s="113">
        <f>J189</f>
        <v>0</v>
      </c>
      <c r="L103" s="110"/>
    </row>
    <row r="104" spans="2:12" s="8" customFormat="1" ht="24.95" customHeight="1" x14ac:dyDescent="0.2">
      <c r="B104" s="106"/>
      <c r="D104" s="107" t="s">
        <v>208</v>
      </c>
      <c r="E104" s="108"/>
      <c r="F104" s="108"/>
      <c r="G104" s="108"/>
      <c r="H104" s="108"/>
      <c r="I104" s="108"/>
      <c r="J104" s="109">
        <f>J191</f>
        <v>0</v>
      </c>
      <c r="L104" s="106"/>
    </row>
    <row r="105" spans="2:12" s="9" customFormat="1" ht="19.899999999999999" customHeight="1" x14ac:dyDescent="0.2">
      <c r="B105" s="110"/>
      <c r="D105" s="111" t="s">
        <v>209</v>
      </c>
      <c r="E105" s="112"/>
      <c r="F105" s="112"/>
      <c r="G105" s="112"/>
      <c r="H105" s="112"/>
      <c r="I105" s="112"/>
      <c r="J105" s="113">
        <f>J192</f>
        <v>0</v>
      </c>
      <c r="L105" s="110"/>
    </row>
    <row r="106" spans="2:12" s="9" customFormat="1" ht="19.899999999999999" customHeight="1" x14ac:dyDescent="0.2">
      <c r="B106" s="110"/>
      <c r="D106" s="111" t="s">
        <v>210</v>
      </c>
      <c r="E106" s="112"/>
      <c r="F106" s="112"/>
      <c r="G106" s="112"/>
      <c r="H106" s="112"/>
      <c r="I106" s="112"/>
      <c r="J106" s="113">
        <f>J196</f>
        <v>0</v>
      </c>
      <c r="L106" s="110"/>
    </row>
    <row r="107" spans="2:12" s="9" customFormat="1" ht="19.899999999999999" customHeight="1" x14ac:dyDescent="0.2">
      <c r="B107" s="110"/>
      <c r="D107" s="111" t="s">
        <v>211</v>
      </c>
      <c r="E107" s="112"/>
      <c r="F107" s="112"/>
      <c r="G107" s="112"/>
      <c r="H107" s="112"/>
      <c r="I107" s="112"/>
      <c r="J107" s="113">
        <f>J202</f>
        <v>0</v>
      </c>
      <c r="L107" s="110"/>
    </row>
    <row r="108" spans="2:12" s="9" customFormat="1" ht="19.899999999999999" customHeight="1" x14ac:dyDescent="0.2">
      <c r="B108" s="110"/>
      <c r="D108" s="111" t="s">
        <v>212</v>
      </c>
      <c r="E108" s="112"/>
      <c r="F108" s="112"/>
      <c r="G108" s="112"/>
      <c r="H108" s="112"/>
      <c r="I108" s="112"/>
      <c r="J108" s="113">
        <f>J205</f>
        <v>0</v>
      </c>
      <c r="L108" s="110"/>
    </row>
    <row r="109" spans="2:12" s="8" customFormat="1" ht="24.95" customHeight="1" x14ac:dyDescent="0.2">
      <c r="B109" s="106"/>
      <c r="D109" s="107" t="s">
        <v>100</v>
      </c>
      <c r="E109" s="108"/>
      <c r="F109" s="108"/>
      <c r="G109" s="108"/>
      <c r="H109" s="108"/>
      <c r="I109" s="108"/>
      <c r="J109" s="109">
        <f>J209</f>
        <v>0</v>
      </c>
      <c r="L109" s="106"/>
    </row>
    <row r="110" spans="2:12" s="1" customFormat="1" ht="21.75" customHeight="1" x14ac:dyDescent="0.2">
      <c r="B110" s="28"/>
      <c r="L110" s="28"/>
    </row>
    <row r="111" spans="2:12" s="1" customFormat="1" ht="6.95" customHeight="1" x14ac:dyDescent="0.2">
      <c r="B111" s="43"/>
      <c r="C111" s="44"/>
      <c r="D111" s="44"/>
      <c r="E111" s="44"/>
      <c r="F111" s="44"/>
      <c r="G111" s="44"/>
      <c r="H111" s="44"/>
      <c r="I111" s="44"/>
      <c r="J111" s="44"/>
      <c r="K111" s="44"/>
      <c r="L111" s="28"/>
    </row>
    <row r="115" spans="2:20" s="1" customFormat="1" ht="6.95" customHeight="1" x14ac:dyDescent="0.2">
      <c r="B115" s="45"/>
      <c r="C115" s="46"/>
      <c r="D115" s="46"/>
      <c r="E115" s="46"/>
      <c r="F115" s="46"/>
      <c r="G115" s="46"/>
      <c r="H115" s="46"/>
      <c r="I115" s="46"/>
      <c r="J115" s="46"/>
      <c r="K115" s="46"/>
      <c r="L115" s="28"/>
    </row>
    <row r="116" spans="2:20" s="1" customFormat="1" ht="24.95" customHeight="1" x14ac:dyDescent="0.2">
      <c r="B116" s="28"/>
      <c r="C116" s="17" t="s">
        <v>101</v>
      </c>
      <c r="L116" s="28"/>
    </row>
    <row r="117" spans="2:20" s="1" customFormat="1" ht="6.95" customHeight="1" x14ac:dyDescent="0.2">
      <c r="B117" s="28"/>
      <c r="L117" s="28"/>
    </row>
    <row r="118" spans="2:20" s="1" customFormat="1" ht="12" customHeight="1" x14ac:dyDescent="0.2">
      <c r="B118" s="28"/>
      <c r="C118" s="23" t="s">
        <v>14</v>
      </c>
      <c r="L118" s="28"/>
    </row>
    <row r="119" spans="2:20" s="1" customFormat="1" ht="16.5" customHeight="1" x14ac:dyDescent="0.2">
      <c r="B119" s="28"/>
      <c r="E119" s="208" t="str">
        <f>E7</f>
        <v>Rekonštrukcia chodníka Mostná ul.</v>
      </c>
      <c r="F119" s="209"/>
      <c r="G119" s="209"/>
      <c r="H119" s="209"/>
      <c r="L119" s="28"/>
    </row>
    <row r="120" spans="2:20" s="1" customFormat="1" ht="12" customHeight="1" x14ac:dyDescent="0.2">
      <c r="B120" s="28"/>
      <c r="C120" s="23" t="s">
        <v>90</v>
      </c>
      <c r="L120" s="28"/>
    </row>
    <row r="121" spans="2:20" s="1" customFormat="1" ht="16.5" customHeight="1" x14ac:dyDescent="0.2">
      <c r="B121" s="28"/>
      <c r="E121" s="194" t="str">
        <f>E9</f>
        <v>2 - SO 02.1 Výmena povrchu spevnenej plochy I.etapa</v>
      </c>
      <c r="F121" s="207"/>
      <c r="G121" s="207"/>
      <c r="H121" s="207"/>
      <c r="L121" s="28"/>
    </row>
    <row r="122" spans="2:20" s="1" customFormat="1" ht="6.95" customHeight="1" x14ac:dyDescent="0.2">
      <c r="B122" s="28"/>
      <c r="L122" s="28"/>
    </row>
    <row r="123" spans="2:20" s="1" customFormat="1" ht="12" customHeight="1" x14ac:dyDescent="0.2">
      <c r="B123" s="28"/>
      <c r="C123" s="23" t="s">
        <v>17</v>
      </c>
      <c r="F123" s="21" t="str">
        <f>F12</f>
        <v xml:space="preserve"> </v>
      </c>
      <c r="I123" s="23" t="s">
        <v>19</v>
      </c>
      <c r="J123" s="51" t="str">
        <f>IF(J12="","",J12)</f>
        <v>5. 9. 2022</v>
      </c>
      <c r="L123" s="28"/>
    </row>
    <row r="124" spans="2:20" s="1" customFormat="1" ht="6.95" customHeight="1" x14ac:dyDescent="0.2">
      <c r="B124" s="28"/>
      <c r="L124" s="28"/>
    </row>
    <row r="125" spans="2:20" s="1" customFormat="1" ht="15.2" customHeight="1" x14ac:dyDescent="0.2">
      <c r="B125" s="28"/>
      <c r="C125" s="23" t="s">
        <v>21</v>
      </c>
      <c r="F125" s="21" t="str">
        <f>E15</f>
        <v>Mesto Nitra</v>
      </c>
      <c r="I125" s="23" t="s">
        <v>27</v>
      </c>
      <c r="J125" s="26" t="str">
        <f>E21</f>
        <v>Ing. Arch. R. Kočajda</v>
      </c>
      <c r="L125" s="28"/>
    </row>
    <row r="126" spans="2:20" s="1" customFormat="1" ht="15.2" customHeight="1" x14ac:dyDescent="0.2">
      <c r="B126" s="28"/>
      <c r="C126" s="23" t="s">
        <v>25</v>
      </c>
      <c r="F126" s="21" t="str">
        <f>IF(E18="","",E18)</f>
        <v>Vyplň údaj</v>
      </c>
      <c r="I126" s="23" t="s">
        <v>31</v>
      </c>
      <c r="J126" s="26" t="str">
        <f>E24</f>
        <v>K2-ART s.r.o. Nitra</v>
      </c>
      <c r="L126" s="28"/>
    </row>
    <row r="127" spans="2:20" s="1" customFormat="1" ht="10.35" customHeight="1" x14ac:dyDescent="0.2">
      <c r="B127" s="28"/>
      <c r="L127" s="28"/>
    </row>
    <row r="128" spans="2:20" s="10" customFormat="1" ht="29.25" customHeight="1" x14ac:dyDescent="0.2">
      <c r="B128" s="114"/>
      <c r="C128" s="115" t="s">
        <v>102</v>
      </c>
      <c r="D128" s="116" t="s">
        <v>59</v>
      </c>
      <c r="E128" s="116" t="s">
        <v>55</v>
      </c>
      <c r="F128" s="116" t="s">
        <v>56</v>
      </c>
      <c r="G128" s="116" t="s">
        <v>103</v>
      </c>
      <c r="H128" s="116" t="s">
        <v>104</v>
      </c>
      <c r="I128" s="116" t="s">
        <v>105</v>
      </c>
      <c r="J128" s="117" t="s">
        <v>94</v>
      </c>
      <c r="K128" s="118" t="s">
        <v>106</v>
      </c>
      <c r="L128" s="114"/>
      <c r="M128" s="58" t="s">
        <v>1</v>
      </c>
      <c r="N128" s="59" t="s">
        <v>38</v>
      </c>
      <c r="O128" s="59" t="s">
        <v>107</v>
      </c>
      <c r="P128" s="59" t="s">
        <v>108</v>
      </c>
      <c r="Q128" s="59" t="s">
        <v>109</v>
      </c>
      <c r="R128" s="59" t="s">
        <v>110</v>
      </c>
      <c r="S128" s="59" t="s">
        <v>111</v>
      </c>
      <c r="T128" s="60" t="s">
        <v>112</v>
      </c>
    </row>
    <row r="129" spans="2:65" s="1" customFormat="1" ht="22.9" customHeight="1" x14ac:dyDescent="0.25">
      <c r="B129" s="28"/>
      <c r="C129" s="63" t="s">
        <v>95</v>
      </c>
      <c r="J129" s="119">
        <f>BK129</f>
        <v>0</v>
      </c>
      <c r="L129" s="28"/>
      <c r="M129" s="61"/>
      <c r="N129" s="52"/>
      <c r="O129" s="52"/>
      <c r="P129" s="120">
        <f>P130+P191+P209</f>
        <v>0</v>
      </c>
      <c r="Q129" s="52"/>
      <c r="R129" s="120">
        <f>R130+R191+R209</f>
        <v>3.7500099999999996</v>
      </c>
      <c r="S129" s="52"/>
      <c r="T129" s="121">
        <f>T130+T191+T209</f>
        <v>0</v>
      </c>
      <c r="AT129" s="13" t="s">
        <v>73</v>
      </c>
      <c r="AU129" s="13" t="s">
        <v>96</v>
      </c>
      <c r="BK129" s="122">
        <f>BK130+BK191+BK209</f>
        <v>0</v>
      </c>
    </row>
    <row r="130" spans="2:65" s="11" customFormat="1" ht="25.9" customHeight="1" x14ac:dyDescent="0.2">
      <c r="B130" s="123"/>
      <c r="D130" s="124" t="s">
        <v>73</v>
      </c>
      <c r="E130" s="125" t="s">
        <v>113</v>
      </c>
      <c r="F130" s="125" t="s">
        <v>114</v>
      </c>
      <c r="I130" s="126"/>
      <c r="J130" s="127">
        <f>BK130</f>
        <v>0</v>
      </c>
      <c r="L130" s="123"/>
      <c r="M130" s="128"/>
      <c r="P130" s="129">
        <f>P131+P145+P161+P166+P172+P189</f>
        <v>0</v>
      </c>
      <c r="R130" s="129">
        <f>R131+R145+R161+R166+R172+R189</f>
        <v>3.7500099999999996</v>
      </c>
      <c r="T130" s="130">
        <f>T131+T145+T161+T166+T172+T189</f>
        <v>0</v>
      </c>
      <c r="AR130" s="124" t="s">
        <v>79</v>
      </c>
      <c r="AT130" s="131" t="s">
        <v>73</v>
      </c>
      <c r="AU130" s="131" t="s">
        <v>74</v>
      </c>
      <c r="AY130" s="124" t="s">
        <v>115</v>
      </c>
      <c r="BK130" s="132">
        <f>BK131+BK145+BK161+BK166+BK172+BK189</f>
        <v>0</v>
      </c>
    </row>
    <row r="131" spans="2:65" s="11" customFormat="1" ht="22.9" customHeight="1" x14ac:dyDescent="0.2">
      <c r="B131" s="123"/>
      <c r="D131" s="124" t="s">
        <v>73</v>
      </c>
      <c r="E131" s="133" t="s">
        <v>79</v>
      </c>
      <c r="F131" s="133" t="s">
        <v>116</v>
      </c>
      <c r="I131" s="126"/>
      <c r="J131" s="134">
        <f>BK131</f>
        <v>0</v>
      </c>
      <c r="L131" s="123"/>
      <c r="M131" s="128"/>
      <c r="P131" s="129">
        <f>SUM(P132:P144)</f>
        <v>0</v>
      </c>
      <c r="R131" s="129">
        <f>SUM(R132:R144)</f>
        <v>0</v>
      </c>
      <c r="T131" s="130">
        <f>SUM(T132:T144)</f>
        <v>0</v>
      </c>
      <c r="AR131" s="124" t="s">
        <v>79</v>
      </c>
      <c r="AT131" s="131" t="s">
        <v>73</v>
      </c>
      <c r="AU131" s="131" t="s">
        <v>79</v>
      </c>
      <c r="AY131" s="124" t="s">
        <v>115</v>
      </c>
      <c r="BK131" s="132">
        <f>SUM(BK132:BK144)</f>
        <v>0</v>
      </c>
    </row>
    <row r="132" spans="2:65" s="1" customFormat="1" ht="24.2" customHeight="1" x14ac:dyDescent="0.2">
      <c r="B132" s="135"/>
      <c r="C132" s="136" t="s">
        <v>79</v>
      </c>
      <c r="D132" s="136" t="s">
        <v>117</v>
      </c>
      <c r="E132" s="137" t="s">
        <v>213</v>
      </c>
      <c r="F132" s="138" t="s">
        <v>214</v>
      </c>
      <c r="G132" s="139" t="s">
        <v>120</v>
      </c>
      <c r="H132" s="140">
        <v>23.8</v>
      </c>
      <c r="I132" s="141"/>
      <c r="J132" s="140">
        <f t="shared" ref="J132:J144" si="0">ROUND(I132*H132,3)</f>
        <v>0</v>
      </c>
      <c r="K132" s="142"/>
      <c r="L132" s="28"/>
      <c r="M132" s="143" t="s">
        <v>1</v>
      </c>
      <c r="N132" s="144" t="s">
        <v>40</v>
      </c>
      <c r="P132" s="145">
        <f t="shared" ref="P132:P144" si="1">O132*H132</f>
        <v>0</v>
      </c>
      <c r="Q132" s="145">
        <v>0</v>
      </c>
      <c r="R132" s="145">
        <f t="shared" ref="R132:R144" si="2">Q132*H132</f>
        <v>0</v>
      </c>
      <c r="S132" s="145">
        <v>0</v>
      </c>
      <c r="T132" s="146">
        <f t="shared" ref="T132:T144" si="3">S132*H132</f>
        <v>0</v>
      </c>
      <c r="AR132" s="147" t="s">
        <v>121</v>
      </c>
      <c r="AT132" s="147" t="s">
        <v>117</v>
      </c>
      <c r="AU132" s="147" t="s">
        <v>83</v>
      </c>
      <c r="AY132" s="13" t="s">
        <v>115</v>
      </c>
      <c r="BE132" s="148">
        <f t="shared" ref="BE132:BE144" si="4">IF(N132="základná",J132,0)</f>
        <v>0</v>
      </c>
      <c r="BF132" s="148">
        <f t="shared" ref="BF132:BF144" si="5">IF(N132="znížená",J132,0)</f>
        <v>0</v>
      </c>
      <c r="BG132" s="148">
        <f t="shared" ref="BG132:BG144" si="6">IF(N132="zákl. prenesená",J132,0)</f>
        <v>0</v>
      </c>
      <c r="BH132" s="148">
        <f t="shared" ref="BH132:BH144" si="7">IF(N132="zníž. prenesená",J132,0)</f>
        <v>0</v>
      </c>
      <c r="BI132" s="148">
        <f t="shared" ref="BI132:BI144" si="8">IF(N132="nulová",J132,0)</f>
        <v>0</v>
      </c>
      <c r="BJ132" s="13" t="s">
        <v>83</v>
      </c>
      <c r="BK132" s="149">
        <f t="shared" ref="BK132:BK144" si="9">ROUND(I132*H132,3)</f>
        <v>0</v>
      </c>
      <c r="BL132" s="13" t="s">
        <v>121</v>
      </c>
      <c r="BM132" s="147" t="s">
        <v>215</v>
      </c>
    </row>
    <row r="133" spans="2:65" s="1" customFormat="1" ht="24.2" customHeight="1" x14ac:dyDescent="0.2">
      <c r="B133" s="135"/>
      <c r="C133" s="136" t="s">
        <v>83</v>
      </c>
      <c r="D133" s="136" t="s">
        <v>117</v>
      </c>
      <c r="E133" s="137" t="s">
        <v>216</v>
      </c>
      <c r="F133" s="138" t="s">
        <v>217</v>
      </c>
      <c r="G133" s="139" t="s">
        <v>120</v>
      </c>
      <c r="H133" s="140">
        <v>23.8</v>
      </c>
      <c r="I133" s="141"/>
      <c r="J133" s="140">
        <f t="shared" si="0"/>
        <v>0</v>
      </c>
      <c r="K133" s="142"/>
      <c r="L133" s="28"/>
      <c r="M133" s="143" t="s">
        <v>1</v>
      </c>
      <c r="N133" s="144" t="s">
        <v>40</v>
      </c>
      <c r="P133" s="145">
        <f t="shared" si="1"/>
        <v>0</v>
      </c>
      <c r="Q133" s="145">
        <v>0</v>
      </c>
      <c r="R133" s="145">
        <f t="shared" si="2"/>
        <v>0</v>
      </c>
      <c r="S133" s="145">
        <v>0</v>
      </c>
      <c r="T133" s="146">
        <f t="shared" si="3"/>
        <v>0</v>
      </c>
      <c r="AR133" s="147" t="s">
        <v>121</v>
      </c>
      <c r="AT133" s="147" t="s">
        <v>117</v>
      </c>
      <c r="AU133" s="147" t="s">
        <v>83</v>
      </c>
      <c r="AY133" s="13" t="s">
        <v>115</v>
      </c>
      <c r="BE133" s="148">
        <f t="shared" si="4"/>
        <v>0</v>
      </c>
      <c r="BF133" s="148">
        <f t="shared" si="5"/>
        <v>0</v>
      </c>
      <c r="BG133" s="148">
        <f t="shared" si="6"/>
        <v>0</v>
      </c>
      <c r="BH133" s="148">
        <f t="shared" si="7"/>
        <v>0</v>
      </c>
      <c r="BI133" s="148">
        <f t="shared" si="8"/>
        <v>0</v>
      </c>
      <c r="BJ133" s="13" t="s">
        <v>83</v>
      </c>
      <c r="BK133" s="149">
        <f t="shared" si="9"/>
        <v>0</v>
      </c>
      <c r="BL133" s="13" t="s">
        <v>121</v>
      </c>
      <c r="BM133" s="147" t="s">
        <v>218</v>
      </c>
    </row>
    <row r="134" spans="2:65" s="1" customFormat="1" ht="33" customHeight="1" x14ac:dyDescent="0.2">
      <c r="B134" s="135"/>
      <c r="C134" s="136" t="s">
        <v>86</v>
      </c>
      <c r="D134" s="136" t="s">
        <v>117</v>
      </c>
      <c r="E134" s="137" t="s">
        <v>219</v>
      </c>
      <c r="F134" s="138" t="s">
        <v>220</v>
      </c>
      <c r="G134" s="139" t="s">
        <v>120</v>
      </c>
      <c r="H134" s="140">
        <v>23.8</v>
      </c>
      <c r="I134" s="141"/>
      <c r="J134" s="140">
        <f t="shared" si="0"/>
        <v>0</v>
      </c>
      <c r="K134" s="142"/>
      <c r="L134" s="28"/>
      <c r="M134" s="143" t="s">
        <v>1</v>
      </c>
      <c r="N134" s="144" t="s">
        <v>40</v>
      </c>
      <c r="P134" s="145">
        <f t="shared" si="1"/>
        <v>0</v>
      </c>
      <c r="Q134" s="145">
        <v>0</v>
      </c>
      <c r="R134" s="145">
        <f t="shared" si="2"/>
        <v>0</v>
      </c>
      <c r="S134" s="145">
        <v>0</v>
      </c>
      <c r="T134" s="146">
        <f t="shared" si="3"/>
        <v>0</v>
      </c>
      <c r="AR134" s="147" t="s">
        <v>121</v>
      </c>
      <c r="AT134" s="147" t="s">
        <v>117</v>
      </c>
      <c r="AU134" s="147" t="s">
        <v>83</v>
      </c>
      <c r="AY134" s="13" t="s">
        <v>115</v>
      </c>
      <c r="BE134" s="148">
        <f t="shared" si="4"/>
        <v>0</v>
      </c>
      <c r="BF134" s="148">
        <f t="shared" si="5"/>
        <v>0</v>
      </c>
      <c r="BG134" s="148">
        <f t="shared" si="6"/>
        <v>0</v>
      </c>
      <c r="BH134" s="148">
        <f t="shared" si="7"/>
        <v>0</v>
      </c>
      <c r="BI134" s="148">
        <f t="shared" si="8"/>
        <v>0</v>
      </c>
      <c r="BJ134" s="13" t="s">
        <v>83</v>
      </c>
      <c r="BK134" s="149">
        <f t="shared" si="9"/>
        <v>0</v>
      </c>
      <c r="BL134" s="13" t="s">
        <v>121</v>
      </c>
      <c r="BM134" s="147" t="s">
        <v>221</v>
      </c>
    </row>
    <row r="135" spans="2:65" s="1" customFormat="1" ht="24.2" customHeight="1" x14ac:dyDescent="0.2">
      <c r="B135" s="135"/>
      <c r="C135" s="136" t="s">
        <v>121</v>
      </c>
      <c r="D135" s="136" t="s">
        <v>117</v>
      </c>
      <c r="E135" s="137" t="s">
        <v>222</v>
      </c>
      <c r="F135" s="138" t="s">
        <v>223</v>
      </c>
      <c r="G135" s="139" t="s">
        <v>120</v>
      </c>
      <c r="H135" s="140">
        <v>371.8</v>
      </c>
      <c r="I135" s="141"/>
      <c r="J135" s="140">
        <f t="shared" si="0"/>
        <v>0</v>
      </c>
      <c r="K135" s="142"/>
      <c r="L135" s="28"/>
      <c r="M135" s="143" t="s">
        <v>1</v>
      </c>
      <c r="N135" s="144" t="s">
        <v>40</v>
      </c>
      <c r="P135" s="145">
        <f t="shared" si="1"/>
        <v>0</v>
      </c>
      <c r="Q135" s="145">
        <v>0</v>
      </c>
      <c r="R135" s="145">
        <f t="shared" si="2"/>
        <v>0</v>
      </c>
      <c r="S135" s="145">
        <v>0</v>
      </c>
      <c r="T135" s="146">
        <f t="shared" si="3"/>
        <v>0</v>
      </c>
      <c r="AR135" s="147" t="s">
        <v>121</v>
      </c>
      <c r="AT135" s="147" t="s">
        <v>117</v>
      </c>
      <c r="AU135" s="147" t="s">
        <v>83</v>
      </c>
      <c r="AY135" s="13" t="s">
        <v>115</v>
      </c>
      <c r="BE135" s="148">
        <f t="shared" si="4"/>
        <v>0</v>
      </c>
      <c r="BF135" s="148">
        <f t="shared" si="5"/>
        <v>0</v>
      </c>
      <c r="BG135" s="148">
        <f t="shared" si="6"/>
        <v>0</v>
      </c>
      <c r="BH135" s="148">
        <f t="shared" si="7"/>
        <v>0</v>
      </c>
      <c r="BI135" s="148">
        <f t="shared" si="8"/>
        <v>0</v>
      </c>
      <c r="BJ135" s="13" t="s">
        <v>83</v>
      </c>
      <c r="BK135" s="149">
        <f t="shared" si="9"/>
        <v>0</v>
      </c>
      <c r="BL135" s="13" t="s">
        <v>121</v>
      </c>
      <c r="BM135" s="147" t="s">
        <v>224</v>
      </c>
    </row>
    <row r="136" spans="2:65" s="1" customFormat="1" ht="24.2" customHeight="1" x14ac:dyDescent="0.2">
      <c r="B136" s="135"/>
      <c r="C136" s="136" t="s">
        <v>133</v>
      </c>
      <c r="D136" s="136" t="s">
        <v>117</v>
      </c>
      <c r="E136" s="137" t="s">
        <v>225</v>
      </c>
      <c r="F136" s="138" t="s">
        <v>226</v>
      </c>
      <c r="G136" s="139" t="s">
        <v>142</v>
      </c>
      <c r="H136" s="140">
        <v>94.3</v>
      </c>
      <c r="I136" s="141"/>
      <c r="J136" s="140">
        <f t="shared" si="0"/>
        <v>0</v>
      </c>
      <c r="K136" s="142"/>
      <c r="L136" s="28"/>
      <c r="M136" s="143" t="s">
        <v>1</v>
      </c>
      <c r="N136" s="144" t="s">
        <v>40</v>
      </c>
      <c r="P136" s="145">
        <f t="shared" si="1"/>
        <v>0</v>
      </c>
      <c r="Q136" s="145">
        <v>0</v>
      </c>
      <c r="R136" s="145">
        <f t="shared" si="2"/>
        <v>0</v>
      </c>
      <c r="S136" s="145">
        <v>0</v>
      </c>
      <c r="T136" s="146">
        <f t="shared" si="3"/>
        <v>0</v>
      </c>
      <c r="AR136" s="147" t="s">
        <v>121</v>
      </c>
      <c r="AT136" s="147" t="s">
        <v>117</v>
      </c>
      <c r="AU136" s="147" t="s">
        <v>83</v>
      </c>
      <c r="AY136" s="13" t="s">
        <v>115</v>
      </c>
      <c r="BE136" s="148">
        <f t="shared" si="4"/>
        <v>0</v>
      </c>
      <c r="BF136" s="148">
        <f t="shared" si="5"/>
        <v>0</v>
      </c>
      <c r="BG136" s="148">
        <f t="shared" si="6"/>
        <v>0</v>
      </c>
      <c r="BH136" s="148">
        <f t="shared" si="7"/>
        <v>0</v>
      </c>
      <c r="BI136" s="148">
        <f t="shared" si="8"/>
        <v>0</v>
      </c>
      <c r="BJ136" s="13" t="s">
        <v>83</v>
      </c>
      <c r="BK136" s="149">
        <f t="shared" si="9"/>
        <v>0</v>
      </c>
      <c r="BL136" s="13" t="s">
        <v>121</v>
      </c>
      <c r="BM136" s="147" t="s">
        <v>227</v>
      </c>
    </row>
    <row r="137" spans="2:65" s="1" customFormat="1" ht="33" customHeight="1" x14ac:dyDescent="0.2">
      <c r="B137" s="135"/>
      <c r="C137" s="136" t="s">
        <v>139</v>
      </c>
      <c r="D137" s="136" t="s">
        <v>117</v>
      </c>
      <c r="E137" s="137" t="s">
        <v>228</v>
      </c>
      <c r="F137" s="138" t="s">
        <v>229</v>
      </c>
      <c r="G137" s="139" t="s">
        <v>120</v>
      </c>
      <c r="H137" s="140">
        <v>371.8</v>
      </c>
      <c r="I137" s="141"/>
      <c r="J137" s="140">
        <f t="shared" si="0"/>
        <v>0</v>
      </c>
      <c r="K137" s="142"/>
      <c r="L137" s="28"/>
      <c r="M137" s="143" t="s">
        <v>1</v>
      </c>
      <c r="N137" s="144" t="s">
        <v>40</v>
      </c>
      <c r="P137" s="145">
        <f t="shared" si="1"/>
        <v>0</v>
      </c>
      <c r="Q137" s="145">
        <v>0</v>
      </c>
      <c r="R137" s="145">
        <f t="shared" si="2"/>
        <v>0</v>
      </c>
      <c r="S137" s="145">
        <v>0</v>
      </c>
      <c r="T137" s="146">
        <f t="shared" si="3"/>
        <v>0</v>
      </c>
      <c r="AR137" s="147" t="s">
        <v>121</v>
      </c>
      <c r="AT137" s="147" t="s">
        <v>117</v>
      </c>
      <c r="AU137" s="147" t="s">
        <v>83</v>
      </c>
      <c r="AY137" s="13" t="s">
        <v>115</v>
      </c>
      <c r="BE137" s="148">
        <f t="shared" si="4"/>
        <v>0</v>
      </c>
      <c r="BF137" s="148">
        <f t="shared" si="5"/>
        <v>0</v>
      </c>
      <c r="BG137" s="148">
        <f t="shared" si="6"/>
        <v>0</v>
      </c>
      <c r="BH137" s="148">
        <f t="shared" si="7"/>
        <v>0</v>
      </c>
      <c r="BI137" s="148">
        <f t="shared" si="8"/>
        <v>0</v>
      </c>
      <c r="BJ137" s="13" t="s">
        <v>83</v>
      </c>
      <c r="BK137" s="149">
        <f t="shared" si="9"/>
        <v>0</v>
      </c>
      <c r="BL137" s="13" t="s">
        <v>121</v>
      </c>
      <c r="BM137" s="147" t="s">
        <v>230</v>
      </c>
    </row>
    <row r="138" spans="2:65" s="1" customFormat="1" ht="33" customHeight="1" x14ac:dyDescent="0.2">
      <c r="B138" s="135"/>
      <c r="C138" s="136" t="s">
        <v>144</v>
      </c>
      <c r="D138" s="136" t="s">
        <v>117</v>
      </c>
      <c r="E138" s="137" t="s">
        <v>129</v>
      </c>
      <c r="F138" s="138" t="s">
        <v>130</v>
      </c>
      <c r="G138" s="139" t="s">
        <v>131</v>
      </c>
      <c r="H138" s="140">
        <v>44.52</v>
      </c>
      <c r="I138" s="141"/>
      <c r="J138" s="140">
        <f t="shared" si="0"/>
        <v>0</v>
      </c>
      <c r="K138" s="142"/>
      <c r="L138" s="28"/>
      <c r="M138" s="143" t="s">
        <v>1</v>
      </c>
      <c r="N138" s="144" t="s">
        <v>40</v>
      </c>
      <c r="P138" s="145">
        <f t="shared" si="1"/>
        <v>0</v>
      </c>
      <c r="Q138" s="145">
        <v>0</v>
      </c>
      <c r="R138" s="145">
        <f t="shared" si="2"/>
        <v>0</v>
      </c>
      <c r="S138" s="145">
        <v>0</v>
      </c>
      <c r="T138" s="146">
        <f t="shared" si="3"/>
        <v>0</v>
      </c>
      <c r="AR138" s="147" t="s">
        <v>121</v>
      </c>
      <c r="AT138" s="147" t="s">
        <v>117</v>
      </c>
      <c r="AU138" s="147" t="s">
        <v>83</v>
      </c>
      <c r="AY138" s="13" t="s">
        <v>115</v>
      </c>
      <c r="BE138" s="148">
        <f t="shared" si="4"/>
        <v>0</v>
      </c>
      <c r="BF138" s="148">
        <f t="shared" si="5"/>
        <v>0</v>
      </c>
      <c r="BG138" s="148">
        <f t="shared" si="6"/>
        <v>0</v>
      </c>
      <c r="BH138" s="148">
        <f t="shared" si="7"/>
        <v>0</v>
      </c>
      <c r="BI138" s="148">
        <f t="shared" si="8"/>
        <v>0</v>
      </c>
      <c r="BJ138" s="13" t="s">
        <v>83</v>
      </c>
      <c r="BK138" s="149">
        <f t="shared" si="9"/>
        <v>0</v>
      </c>
      <c r="BL138" s="13" t="s">
        <v>121</v>
      </c>
      <c r="BM138" s="147" t="s">
        <v>231</v>
      </c>
    </row>
    <row r="139" spans="2:65" s="1" customFormat="1" ht="24.2" customHeight="1" x14ac:dyDescent="0.2">
      <c r="B139" s="135"/>
      <c r="C139" s="136" t="s">
        <v>148</v>
      </c>
      <c r="D139" s="136" t="s">
        <v>117</v>
      </c>
      <c r="E139" s="137" t="s">
        <v>134</v>
      </c>
      <c r="F139" s="138" t="s">
        <v>135</v>
      </c>
      <c r="G139" s="139" t="s">
        <v>131</v>
      </c>
      <c r="H139" s="140">
        <v>44.52</v>
      </c>
      <c r="I139" s="141"/>
      <c r="J139" s="140">
        <f t="shared" si="0"/>
        <v>0</v>
      </c>
      <c r="K139" s="142"/>
      <c r="L139" s="28"/>
      <c r="M139" s="143" t="s">
        <v>1</v>
      </c>
      <c r="N139" s="144" t="s">
        <v>40</v>
      </c>
      <c r="P139" s="145">
        <f t="shared" si="1"/>
        <v>0</v>
      </c>
      <c r="Q139" s="145">
        <v>0</v>
      </c>
      <c r="R139" s="145">
        <f t="shared" si="2"/>
        <v>0</v>
      </c>
      <c r="S139" s="145">
        <v>0</v>
      </c>
      <c r="T139" s="146">
        <f t="shared" si="3"/>
        <v>0</v>
      </c>
      <c r="AR139" s="147" t="s">
        <v>121</v>
      </c>
      <c r="AT139" s="147" t="s">
        <v>117</v>
      </c>
      <c r="AU139" s="147" t="s">
        <v>83</v>
      </c>
      <c r="AY139" s="13" t="s">
        <v>115</v>
      </c>
      <c r="BE139" s="148">
        <f t="shared" si="4"/>
        <v>0</v>
      </c>
      <c r="BF139" s="148">
        <f t="shared" si="5"/>
        <v>0</v>
      </c>
      <c r="BG139" s="148">
        <f t="shared" si="6"/>
        <v>0</v>
      </c>
      <c r="BH139" s="148">
        <f t="shared" si="7"/>
        <v>0</v>
      </c>
      <c r="BI139" s="148">
        <f t="shared" si="8"/>
        <v>0</v>
      </c>
      <c r="BJ139" s="13" t="s">
        <v>83</v>
      </c>
      <c r="BK139" s="149">
        <f t="shared" si="9"/>
        <v>0</v>
      </c>
      <c r="BL139" s="13" t="s">
        <v>121</v>
      </c>
      <c r="BM139" s="147" t="s">
        <v>232</v>
      </c>
    </row>
    <row r="140" spans="2:65" s="1" customFormat="1" ht="33" customHeight="1" x14ac:dyDescent="0.2">
      <c r="B140" s="135"/>
      <c r="C140" s="136" t="s">
        <v>137</v>
      </c>
      <c r="D140" s="136" t="s">
        <v>117</v>
      </c>
      <c r="E140" s="137" t="s">
        <v>233</v>
      </c>
      <c r="F140" s="138" t="s">
        <v>234</v>
      </c>
      <c r="G140" s="139" t="s">
        <v>131</v>
      </c>
      <c r="H140" s="140">
        <v>44.52</v>
      </c>
      <c r="I140" s="141"/>
      <c r="J140" s="140">
        <f t="shared" si="0"/>
        <v>0</v>
      </c>
      <c r="K140" s="142"/>
      <c r="L140" s="28"/>
      <c r="M140" s="143" t="s">
        <v>1</v>
      </c>
      <c r="N140" s="144" t="s">
        <v>40</v>
      </c>
      <c r="P140" s="145">
        <f t="shared" si="1"/>
        <v>0</v>
      </c>
      <c r="Q140" s="145">
        <v>0</v>
      </c>
      <c r="R140" s="145">
        <f t="shared" si="2"/>
        <v>0</v>
      </c>
      <c r="S140" s="145">
        <v>0</v>
      </c>
      <c r="T140" s="146">
        <f t="shared" si="3"/>
        <v>0</v>
      </c>
      <c r="AR140" s="147" t="s">
        <v>121</v>
      </c>
      <c r="AT140" s="147" t="s">
        <v>117</v>
      </c>
      <c r="AU140" s="147" t="s">
        <v>83</v>
      </c>
      <c r="AY140" s="13" t="s">
        <v>115</v>
      </c>
      <c r="BE140" s="148">
        <f t="shared" si="4"/>
        <v>0</v>
      </c>
      <c r="BF140" s="148">
        <f t="shared" si="5"/>
        <v>0</v>
      </c>
      <c r="BG140" s="148">
        <f t="shared" si="6"/>
        <v>0</v>
      </c>
      <c r="BH140" s="148">
        <f t="shared" si="7"/>
        <v>0</v>
      </c>
      <c r="BI140" s="148">
        <f t="shared" si="8"/>
        <v>0</v>
      </c>
      <c r="BJ140" s="13" t="s">
        <v>83</v>
      </c>
      <c r="BK140" s="149">
        <f t="shared" si="9"/>
        <v>0</v>
      </c>
      <c r="BL140" s="13" t="s">
        <v>121</v>
      </c>
      <c r="BM140" s="147" t="s">
        <v>235</v>
      </c>
    </row>
    <row r="141" spans="2:65" s="1" customFormat="1" ht="37.9" customHeight="1" x14ac:dyDescent="0.2">
      <c r="B141" s="135"/>
      <c r="C141" s="136" t="s">
        <v>156</v>
      </c>
      <c r="D141" s="136" t="s">
        <v>117</v>
      </c>
      <c r="E141" s="137" t="s">
        <v>236</v>
      </c>
      <c r="F141" s="138" t="s">
        <v>237</v>
      </c>
      <c r="G141" s="139" t="s">
        <v>131</v>
      </c>
      <c r="H141" s="140">
        <v>890.4</v>
      </c>
      <c r="I141" s="141"/>
      <c r="J141" s="140">
        <f t="shared" si="0"/>
        <v>0</v>
      </c>
      <c r="K141" s="142"/>
      <c r="L141" s="28"/>
      <c r="M141" s="143" t="s">
        <v>1</v>
      </c>
      <c r="N141" s="144" t="s">
        <v>40</v>
      </c>
      <c r="P141" s="145">
        <f t="shared" si="1"/>
        <v>0</v>
      </c>
      <c r="Q141" s="145">
        <v>0</v>
      </c>
      <c r="R141" s="145">
        <f t="shared" si="2"/>
        <v>0</v>
      </c>
      <c r="S141" s="145">
        <v>0</v>
      </c>
      <c r="T141" s="146">
        <f t="shared" si="3"/>
        <v>0</v>
      </c>
      <c r="AR141" s="147" t="s">
        <v>121</v>
      </c>
      <c r="AT141" s="147" t="s">
        <v>117</v>
      </c>
      <c r="AU141" s="147" t="s">
        <v>83</v>
      </c>
      <c r="AY141" s="13" t="s">
        <v>115</v>
      </c>
      <c r="BE141" s="148">
        <f t="shared" si="4"/>
        <v>0</v>
      </c>
      <c r="BF141" s="148">
        <f t="shared" si="5"/>
        <v>0</v>
      </c>
      <c r="BG141" s="148">
        <f t="shared" si="6"/>
        <v>0</v>
      </c>
      <c r="BH141" s="148">
        <f t="shared" si="7"/>
        <v>0</v>
      </c>
      <c r="BI141" s="148">
        <f t="shared" si="8"/>
        <v>0</v>
      </c>
      <c r="BJ141" s="13" t="s">
        <v>83</v>
      </c>
      <c r="BK141" s="149">
        <f t="shared" si="9"/>
        <v>0</v>
      </c>
      <c r="BL141" s="13" t="s">
        <v>121</v>
      </c>
      <c r="BM141" s="147" t="s">
        <v>238</v>
      </c>
    </row>
    <row r="142" spans="2:65" s="1" customFormat="1" ht="24.2" customHeight="1" x14ac:dyDescent="0.2">
      <c r="B142" s="135"/>
      <c r="C142" s="136" t="s">
        <v>160</v>
      </c>
      <c r="D142" s="136" t="s">
        <v>117</v>
      </c>
      <c r="E142" s="137" t="s">
        <v>239</v>
      </c>
      <c r="F142" s="138" t="s">
        <v>240</v>
      </c>
      <c r="G142" s="139" t="s">
        <v>131</v>
      </c>
      <c r="H142" s="140">
        <v>44.52</v>
      </c>
      <c r="I142" s="141"/>
      <c r="J142" s="140">
        <f t="shared" si="0"/>
        <v>0</v>
      </c>
      <c r="K142" s="142"/>
      <c r="L142" s="28"/>
      <c r="M142" s="143" t="s">
        <v>1</v>
      </c>
      <c r="N142" s="144" t="s">
        <v>40</v>
      </c>
      <c r="P142" s="145">
        <f t="shared" si="1"/>
        <v>0</v>
      </c>
      <c r="Q142" s="145">
        <v>0</v>
      </c>
      <c r="R142" s="145">
        <f t="shared" si="2"/>
        <v>0</v>
      </c>
      <c r="S142" s="145">
        <v>0</v>
      </c>
      <c r="T142" s="146">
        <f t="shared" si="3"/>
        <v>0</v>
      </c>
      <c r="AR142" s="147" t="s">
        <v>121</v>
      </c>
      <c r="AT142" s="147" t="s">
        <v>117</v>
      </c>
      <c r="AU142" s="147" t="s">
        <v>83</v>
      </c>
      <c r="AY142" s="13" t="s">
        <v>115</v>
      </c>
      <c r="BE142" s="148">
        <f t="shared" si="4"/>
        <v>0</v>
      </c>
      <c r="BF142" s="148">
        <f t="shared" si="5"/>
        <v>0</v>
      </c>
      <c r="BG142" s="148">
        <f t="shared" si="6"/>
        <v>0</v>
      </c>
      <c r="BH142" s="148">
        <f t="shared" si="7"/>
        <v>0</v>
      </c>
      <c r="BI142" s="148">
        <f t="shared" si="8"/>
        <v>0</v>
      </c>
      <c r="BJ142" s="13" t="s">
        <v>83</v>
      </c>
      <c r="BK142" s="149">
        <f t="shared" si="9"/>
        <v>0</v>
      </c>
      <c r="BL142" s="13" t="s">
        <v>121</v>
      </c>
      <c r="BM142" s="147" t="s">
        <v>241</v>
      </c>
    </row>
    <row r="143" spans="2:65" s="1" customFormat="1" ht="16.5" customHeight="1" x14ac:dyDescent="0.2">
      <c r="B143" s="135"/>
      <c r="C143" s="136" t="s">
        <v>164</v>
      </c>
      <c r="D143" s="136" t="s">
        <v>117</v>
      </c>
      <c r="E143" s="137" t="s">
        <v>242</v>
      </c>
      <c r="F143" s="138" t="s">
        <v>243</v>
      </c>
      <c r="G143" s="139" t="s">
        <v>131</v>
      </c>
      <c r="H143" s="140">
        <v>44.52</v>
      </c>
      <c r="I143" s="141"/>
      <c r="J143" s="140">
        <f t="shared" si="0"/>
        <v>0</v>
      </c>
      <c r="K143" s="142"/>
      <c r="L143" s="28"/>
      <c r="M143" s="143" t="s">
        <v>1</v>
      </c>
      <c r="N143" s="144" t="s">
        <v>40</v>
      </c>
      <c r="P143" s="145">
        <f t="shared" si="1"/>
        <v>0</v>
      </c>
      <c r="Q143" s="145">
        <v>0</v>
      </c>
      <c r="R143" s="145">
        <f t="shared" si="2"/>
        <v>0</v>
      </c>
      <c r="S143" s="145">
        <v>0</v>
      </c>
      <c r="T143" s="146">
        <f t="shared" si="3"/>
        <v>0</v>
      </c>
      <c r="AR143" s="147" t="s">
        <v>121</v>
      </c>
      <c r="AT143" s="147" t="s">
        <v>117</v>
      </c>
      <c r="AU143" s="147" t="s">
        <v>83</v>
      </c>
      <c r="AY143" s="13" t="s">
        <v>115</v>
      </c>
      <c r="BE143" s="148">
        <f t="shared" si="4"/>
        <v>0</v>
      </c>
      <c r="BF143" s="148">
        <f t="shared" si="5"/>
        <v>0</v>
      </c>
      <c r="BG143" s="148">
        <f t="shared" si="6"/>
        <v>0</v>
      </c>
      <c r="BH143" s="148">
        <f t="shared" si="7"/>
        <v>0</v>
      </c>
      <c r="BI143" s="148">
        <f t="shared" si="8"/>
        <v>0</v>
      </c>
      <c r="BJ143" s="13" t="s">
        <v>83</v>
      </c>
      <c r="BK143" s="149">
        <f t="shared" si="9"/>
        <v>0</v>
      </c>
      <c r="BL143" s="13" t="s">
        <v>121</v>
      </c>
      <c r="BM143" s="147" t="s">
        <v>244</v>
      </c>
    </row>
    <row r="144" spans="2:65" s="1" customFormat="1" ht="24.2" customHeight="1" x14ac:dyDescent="0.2">
      <c r="B144" s="135"/>
      <c r="C144" s="136" t="s">
        <v>168</v>
      </c>
      <c r="D144" s="136" t="s">
        <v>117</v>
      </c>
      <c r="E144" s="137" t="s">
        <v>245</v>
      </c>
      <c r="F144" s="138" t="s">
        <v>246</v>
      </c>
      <c r="G144" s="139" t="s">
        <v>171</v>
      </c>
      <c r="H144" s="140">
        <v>80</v>
      </c>
      <c r="I144" s="141"/>
      <c r="J144" s="140">
        <f t="shared" si="0"/>
        <v>0</v>
      </c>
      <c r="K144" s="142"/>
      <c r="L144" s="28"/>
      <c r="M144" s="143" t="s">
        <v>1</v>
      </c>
      <c r="N144" s="144" t="s">
        <v>40</v>
      </c>
      <c r="P144" s="145">
        <f t="shared" si="1"/>
        <v>0</v>
      </c>
      <c r="Q144" s="145">
        <v>0</v>
      </c>
      <c r="R144" s="145">
        <f t="shared" si="2"/>
        <v>0</v>
      </c>
      <c r="S144" s="145">
        <v>0</v>
      </c>
      <c r="T144" s="146">
        <f t="shared" si="3"/>
        <v>0</v>
      </c>
      <c r="AR144" s="147" t="s">
        <v>121</v>
      </c>
      <c r="AT144" s="147" t="s">
        <v>117</v>
      </c>
      <c r="AU144" s="147" t="s">
        <v>83</v>
      </c>
      <c r="AY144" s="13" t="s">
        <v>115</v>
      </c>
      <c r="BE144" s="148">
        <f t="shared" si="4"/>
        <v>0</v>
      </c>
      <c r="BF144" s="148">
        <f t="shared" si="5"/>
        <v>0</v>
      </c>
      <c r="BG144" s="148">
        <f t="shared" si="6"/>
        <v>0</v>
      </c>
      <c r="BH144" s="148">
        <f t="shared" si="7"/>
        <v>0</v>
      </c>
      <c r="BI144" s="148">
        <f t="shared" si="8"/>
        <v>0</v>
      </c>
      <c r="BJ144" s="13" t="s">
        <v>83</v>
      </c>
      <c r="BK144" s="149">
        <f t="shared" si="9"/>
        <v>0</v>
      </c>
      <c r="BL144" s="13" t="s">
        <v>121</v>
      </c>
      <c r="BM144" s="147" t="s">
        <v>247</v>
      </c>
    </row>
    <row r="145" spans="2:65" s="11" customFormat="1" ht="22.9" customHeight="1" x14ac:dyDescent="0.2">
      <c r="B145" s="123"/>
      <c r="D145" s="124" t="s">
        <v>73</v>
      </c>
      <c r="E145" s="133" t="s">
        <v>133</v>
      </c>
      <c r="F145" s="133" t="s">
        <v>248</v>
      </c>
      <c r="I145" s="126"/>
      <c r="J145" s="134">
        <f>BK145</f>
        <v>0</v>
      </c>
      <c r="L145" s="123"/>
      <c r="M145" s="128"/>
      <c r="P145" s="129">
        <f>SUM(P146:P160)</f>
        <v>0</v>
      </c>
      <c r="R145" s="129">
        <f>SUM(R146:R160)</f>
        <v>0</v>
      </c>
      <c r="T145" s="130">
        <f>SUM(T146:T160)</f>
        <v>0</v>
      </c>
      <c r="AR145" s="124" t="s">
        <v>79</v>
      </c>
      <c r="AT145" s="131" t="s">
        <v>73</v>
      </c>
      <c r="AU145" s="131" t="s">
        <v>79</v>
      </c>
      <c r="AY145" s="124" t="s">
        <v>115</v>
      </c>
      <c r="BK145" s="132">
        <f>SUM(BK146:BK160)</f>
        <v>0</v>
      </c>
    </row>
    <row r="146" spans="2:65" s="1" customFormat="1" ht="24.2" customHeight="1" x14ac:dyDescent="0.2">
      <c r="B146" s="135"/>
      <c r="C146" s="136" t="s">
        <v>173</v>
      </c>
      <c r="D146" s="136" t="s">
        <v>117</v>
      </c>
      <c r="E146" s="137" t="s">
        <v>249</v>
      </c>
      <c r="F146" s="138" t="s">
        <v>250</v>
      </c>
      <c r="G146" s="139" t="s">
        <v>120</v>
      </c>
      <c r="H146" s="140">
        <v>338.8</v>
      </c>
      <c r="I146" s="141"/>
      <c r="J146" s="140">
        <f t="shared" ref="J146:J160" si="10">ROUND(I146*H146,3)</f>
        <v>0</v>
      </c>
      <c r="K146" s="142"/>
      <c r="L146" s="28"/>
      <c r="M146" s="143" t="s">
        <v>1</v>
      </c>
      <c r="N146" s="144" t="s">
        <v>40</v>
      </c>
      <c r="P146" s="145">
        <f t="shared" ref="P146:P160" si="11">O146*H146</f>
        <v>0</v>
      </c>
      <c r="Q146" s="145">
        <v>0</v>
      </c>
      <c r="R146" s="145">
        <f t="shared" ref="R146:R160" si="12">Q146*H146</f>
        <v>0</v>
      </c>
      <c r="S146" s="145">
        <v>0</v>
      </c>
      <c r="T146" s="146">
        <f t="shared" ref="T146:T160" si="13">S146*H146</f>
        <v>0</v>
      </c>
      <c r="AR146" s="147" t="s">
        <v>121</v>
      </c>
      <c r="AT146" s="147" t="s">
        <v>117</v>
      </c>
      <c r="AU146" s="147" t="s">
        <v>83</v>
      </c>
      <c r="AY146" s="13" t="s">
        <v>115</v>
      </c>
      <c r="BE146" s="148">
        <f t="shared" ref="BE146:BE160" si="14">IF(N146="základná",J146,0)</f>
        <v>0</v>
      </c>
      <c r="BF146" s="148">
        <f t="shared" ref="BF146:BF160" si="15">IF(N146="znížená",J146,0)</f>
        <v>0</v>
      </c>
      <c r="BG146" s="148">
        <f t="shared" ref="BG146:BG160" si="16">IF(N146="zákl. prenesená",J146,0)</f>
        <v>0</v>
      </c>
      <c r="BH146" s="148">
        <f t="shared" ref="BH146:BH160" si="17">IF(N146="zníž. prenesená",J146,0)</f>
        <v>0</v>
      </c>
      <c r="BI146" s="148">
        <f t="shared" ref="BI146:BI160" si="18">IF(N146="nulová",J146,0)</f>
        <v>0</v>
      </c>
      <c r="BJ146" s="13" t="s">
        <v>83</v>
      </c>
      <c r="BK146" s="149">
        <f t="shared" ref="BK146:BK160" si="19">ROUND(I146*H146,3)</f>
        <v>0</v>
      </c>
      <c r="BL146" s="13" t="s">
        <v>121</v>
      </c>
      <c r="BM146" s="147" t="s">
        <v>251</v>
      </c>
    </row>
    <row r="147" spans="2:65" s="1" customFormat="1" ht="24.2" customHeight="1" x14ac:dyDescent="0.2">
      <c r="B147" s="135"/>
      <c r="C147" s="136" t="s">
        <v>177</v>
      </c>
      <c r="D147" s="136" t="s">
        <v>117</v>
      </c>
      <c r="E147" s="137" t="s">
        <v>252</v>
      </c>
      <c r="F147" s="138" t="s">
        <v>253</v>
      </c>
      <c r="G147" s="139" t="s">
        <v>120</v>
      </c>
      <c r="H147" s="140">
        <v>32.6</v>
      </c>
      <c r="I147" s="141"/>
      <c r="J147" s="140">
        <f t="shared" si="10"/>
        <v>0</v>
      </c>
      <c r="K147" s="142"/>
      <c r="L147" s="28"/>
      <c r="M147" s="143" t="s">
        <v>1</v>
      </c>
      <c r="N147" s="144" t="s">
        <v>40</v>
      </c>
      <c r="P147" s="145">
        <f t="shared" si="11"/>
        <v>0</v>
      </c>
      <c r="Q147" s="145">
        <v>0</v>
      </c>
      <c r="R147" s="145">
        <f t="shared" si="12"/>
        <v>0</v>
      </c>
      <c r="S147" s="145">
        <v>0</v>
      </c>
      <c r="T147" s="146">
        <f t="shared" si="13"/>
        <v>0</v>
      </c>
      <c r="AR147" s="147" t="s">
        <v>121</v>
      </c>
      <c r="AT147" s="147" t="s">
        <v>117</v>
      </c>
      <c r="AU147" s="147" t="s">
        <v>83</v>
      </c>
      <c r="AY147" s="13" t="s">
        <v>115</v>
      </c>
      <c r="BE147" s="148">
        <f t="shared" si="14"/>
        <v>0</v>
      </c>
      <c r="BF147" s="148">
        <f t="shared" si="15"/>
        <v>0</v>
      </c>
      <c r="BG147" s="148">
        <f t="shared" si="16"/>
        <v>0</v>
      </c>
      <c r="BH147" s="148">
        <f t="shared" si="17"/>
        <v>0</v>
      </c>
      <c r="BI147" s="148">
        <f t="shared" si="18"/>
        <v>0</v>
      </c>
      <c r="BJ147" s="13" t="s">
        <v>83</v>
      </c>
      <c r="BK147" s="149">
        <f t="shared" si="19"/>
        <v>0</v>
      </c>
      <c r="BL147" s="13" t="s">
        <v>121</v>
      </c>
      <c r="BM147" s="147" t="s">
        <v>254</v>
      </c>
    </row>
    <row r="148" spans="2:65" s="1" customFormat="1" ht="24.2" customHeight="1" x14ac:dyDescent="0.2">
      <c r="B148" s="135"/>
      <c r="C148" s="136" t="s">
        <v>181</v>
      </c>
      <c r="D148" s="136" t="s">
        <v>117</v>
      </c>
      <c r="E148" s="137" t="s">
        <v>255</v>
      </c>
      <c r="F148" s="138" t="s">
        <v>256</v>
      </c>
      <c r="G148" s="139" t="s">
        <v>120</v>
      </c>
      <c r="H148" s="140">
        <v>306.2</v>
      </c>
      <c r="I148" s="141"/>
      <c r="J148" s="140">
        <f t="shared" si="10"/>
        <v>0</v>
      </c>
      <c r="K148" s="142"/>
      <c r="L148" s="28"/>
      <c r="M148" s="143" t="s">
        <v>1</v>
      </c>
      <c r="N148" s="144" t="s">
        <v>40</v>
      </c>
      <c r="P148" s="145">
        <f t="shared" si="11"/>
        <v>0</v>
      </c>
      <c r="Q148" s="145">
        <v>0</v>
      </c>
      <c r="R148" s="145">
        <f t="shared" si="12"/>
        <v>0</v>
      </c>
      <c r="S148" s="145">
        <v>0</v>
      </c>
      <c r="T148" s="146">
        <f t="shared" si="13"/>
        <v>0</v>
      </c>
      <c r="AR148" s="147" t="s">
        <v>121</v>
      </c>
      <c r="AT148" s="147" t="s">
        <v>117</v>
      </c>
      <c r="AU148" s="147" t="s">
        <v>83</v>
      </c>
      <c r="AY148" s="13" t="s">
        <v>115</v>
      </c>
      <c r="BE148" s="148">
        <f t="shared" si="14"/>
        <v>0</v>
      </c>
      <c r="BF148" s="148">
        <f t="shared" si="15"/>
        <v>0</v>
      </c>
      <c r="BG148" s="148">
        <f t="shared" si="16"/>
        <v>0</v>
      </c>
      <c r="BH148" s="148">
        <f t="shared" si="17"/>
        <v>0</v>
      </c>
      <c r="BI148" s="148">
        <f t="shared" si="18"/>
        <v>0</v>
      </c>
      <c r="BJ148" s="13" t="s">
        <v>83</v>
      </c>
      <c r="BK148" s="149">
        <f t="shared" si="19"/>
        <v>0</v>
      </c>
      <c r="BL148" s="13" t="s">
        <v>121</v>
      </c>
      <c r="BM148" s="147" t="s">
        <v>257</v>
      </c>
    </row>
    <row r="149" spans="2:65" s="1" customFormat="1" ht="37.9" customHeight="1" x14ac:dyDescent="0.2">
      <c r="B149" s="135"/>
      <c r="C149" s="136" t="s">
        <v>185</v>
      </c>
      <c r="D149" s="136" t="s">
        <v>117</v>
      </c>
      <c r="E149" s="137" t="s">
        <v>258</v>
      </c>
      <c r="F149" s="138" t="s">
        <v>259</v>
      </c>
      <c r="G149" s="139" t="s">
        <v>120</v>
      </c>
      <c r="H149" s="140">
        <v>32.6</v>
      </c>
      <c r="I149" s="141"/>
      <c r="J149" s="140">
        <f t="shared" si="10"/>
        <v>0</v>
      </c>
      <c r="K149" s="142"/>
      <c r="L149" s="28"/>
      <c r="M149" s="143" t="s">
        <v>1</v>
      </c>
      <c r="N149" s="144" t="s">
        <v>40</v>
      </c>
      <c r="P149" s="145">
        <f t="shared" si="11"/>
        <v>0</v>
      </c>
      <c r="Q149" s="145">
        <v>0</v>
      </c>
      <c r="R149" s="145">
        <f t="shared" si="12"/>
        <v>0</v>
      </c>
      <c r="S149" s="145">
        <v>0</v>
      </c>
      <c r="T149" s="146">
        <f t="shared" si="13"/>
        <v>0</v>
      </c>
      <c r="AR149" s="147" t="s">
        <v>121</v>
      </c>
      <c r="AT149" s="147" t="s">
        <v>117</v>
      </c>
      <c r="AU149" s="147" t="s">
        <v>83</v>
      </c>
      <c r="AY149" s="13" t="s">
        <v>115</v>
      </c>
      <c r="BE149" s="148">
        <f t="shared" si="14"/>
        <v>0</v>
      </c>
      <c r="BF149" s="148">
        <f t="shared" si="15"/>
        <v>0</v>
      </c>
      <c r="BG149" s="148">
        <f t="shared" si="16"/>
        <v>0</v>
      </c>
      <c r="BH149" s="148">
        <f t="shared" si="17"/>
        <v>0</v>
      </c>
      <c r="BI149" s="148">
        <f t="shared" si="18"/>
        <v>0</v>
      </c>
      <c r="BJ149" s="13" t="s">
        <v>83</v>
      </c>
      <c r="BK149" s="149">
        <f t="shared" si="19"/>
        <v>0</v>
      </c>
      <c r="BL149" s="13" t="s">
        <v>121</v>
      </c>
      <c r="BM149" s="147" t="s">
        <v>260</v>
      </c>
    </row>
    <row r="150" spans="2:65" s="1" customFormat="1" ht="24.2" customHeight="1" x14ac:dyDescent="0.2">
      <c r="B150" s="135"/>
      <c r="C150" s="136" t="s">
        <v>191</v>
      </c>
      <c r="D150" s="136" t="s">
        <v>117</v>
      </c>
      <c r="E150" s="137" t="s">
        <v>261</v>
      </c>
      <c r="F150" s="138" t="s">
        <v>262</v>
      </c>
      <c r="G150" s="139" t="s">
        <v>120</v>
      </c>
      <c r="H150" s="140">
        <v>295</v>
      </c>
      <c r="I150" s="141"/>
      <c r="J150" s="140">
        <f t="shared" si="10"/>
        <v>0</v>
      </c>
      <c r="K150" s="142"/>
      <c r="L150" s="28"/>
      <c r="M150" s="143" t="s">
        <v>1</v>
      </c>
      <c r="N150" s="144" t="s">
        <v>40</v>
      </c>
      <c r="P150" s="145">
        <f t="shared" si="11"/>
        <v>0</v>
      </c>
      <c r="Q150" s="145">
        <v>0</v>
      </c>
      <c r="R150" s="145">
        <f t="shared" si="12"/>
        <v>0</v>
      </c>
      <c r="S150" s="145">
        <v>0</v>
      </c>
      <c r="T150" s="146">
        <f t="shared" si="13"/>
        <v>0</v>
      </c>
      <c r="AR150" s="147" t="s">
        <v>121</v>
      </c>
      <c r="AT150" s="147" t="s">
        <v>117</v>
      </c>
      <c r="AU150" s="147" t="s">
        <v>83</v>
      </c>
      <c r="AY150" s="13" t="s">
        <v>115</v>
      </c>
      <c r="BE150" s="148">
        <f t="shared" si="14"/>
        <v>0</v>
      </c>
      <c r="BF150" s="148">
        <f t="shared" si="15"/>
        <v>0</v>
      </c>
      <c r="BG150" s="148">
        <f t="shared" si="16"/>
        <v>0</v>
      </c>
      <c r="BH150" s="148">
        <f t="shared" si="17"/>
        <v>0</v>
      </c>
      <c r="BI150" s="148">
        <f t="shared" si="18"/>
        <v>0</v>
      </c>
      <c r="BJ150" s="13" t="s">
        <v>83</v>
      </c>
      <c r="BK150" s="149">
        <f t="shared" si="19"/>
        <v>0</v>
      </c>
      <c r="BL150" s="13" t="s">
        <v>121</v>
      </c>
      <c r="BM150" s="147" t="s">
        <v>263</v>
      </c>
    </row>
    <row r="151" spans="2:65" s="1" customFormat="1" ht="24.2" customHeight="1" x14ac:dyDescent="0.2">
      <c r="B151" s="135"/>
      <c r="C151" s="155" t="s">
        <v>196</v>
      </c>
      <c r="D151" s="155" t="s">
        <v>264</v>
      </c>
      <c r="E151" s="156" t="s">
        <v>265</v>
      </c>
      <c r="F151" s="157" t="s">
        <v>730</v>
      </c>
      <c r="G151" s="158" t="s">
        <v>120</v>
      </c>
      <c r="H151" s="159">
        <v>290</v>
      </c>
      <c r="I151" s="160"/>
      <c r="J151" s="159">
        <f t="shared" si="10"/>
        <v>0</v>
      </c>
      <c r="K151" s="161"/>
      <c r="L151" s="162"/>
      <c r="M151" s="163" t="s">
        <v>1</v>
      </c>
      <c r="N151" s="164" t="s">
        <v>40</v>
      </c>
      <c r="P151" s="145">
        <f t="shared" si="11"/>
        <v>0</v>
      </c>
      <c r="Q151" s="145">
        <v>0</v>
      </c>
      <c r="R151" s="145">
        <f t="shared" si="12"/>
        <v>0</v>
      </c>
      <c r="S151" s="145">
        <v>0</v>
      </c>
      <c r="T151" s="146">
        <f t="shared" si="13"/>
        <v>0</v>
      </c>
      <c r="AR151" s="147" t="s">
        <v>148</v>
      </c>
      <c r="AT151" s="147" t="s">
        <v>264</v>
      </c>
      <c r="AU151" s="147" t="s">
        <v>83</v>
      </c>
      <c r="AY151" s="13" t="s">
        <v>115</v>
      </c>
      <c r="BE151" s="148">
        <f t="shared" si="14"/>
        <v>0</v>
      </c>
      <c r="BF151" s="148">
        <f t="shared" si="15"/>
        <v>0</v>
      </c>
      <c r="BG151" s="148">
        <f t="shared" si="16"/>
        <v>0</v>
      </c>
      <c r="BH151" s="148">
        <f t="shared" si="17"/>
        <v>0</v>
      </c>
      <c r="BI151" s="148">
        <f t="shared" si="18"/>
        <v>0</v>
      </c>
      <c r="BJ151" s="13" t="s">
        <v>83</v>
      </c>
      <c r="BK151" s="149">
        <f t="shared" si="19"/>
        <v>0</v>
      </c>
      <c r="BL151" s="13" t="s">
        <v>121</v>
      </c>
      <c r="BM151" s="147" t="s">
        <v>266</v>
      </c>
    </row>
    <row r="152" spans="2:65" s="1" customFormat="1" ht="24.2" customHeight="1" x14ac:dyDescent="0.2">
      <c r="B152" s="135"/>
      <c r="C152" s="155" t="s">
        <v>7</v>
      </c>
      <c r="D152" s="155" t="s">
        <v>264</v>
      </c>
      <c r="E152" s="156" t="s">
        <v>267</v>
      </c>
      <c r="F152" s="157" t="s">
        <v>268</v>
      </c>
      <c r="G152" s="158" t="s">
        <v>120</v>
      </c>
      <c r="H152" s="159">
        <v>15</v>
      </c>
      <c r="I152" s="160"/>
      <c r="J152" s="159">
        <f t="shared" si="10"/>
        <v>0</v>
      </c>
      <c r="K152" s="161"/>
      <c r="L152" s="162"/>
      <c r="M152" s="163" t="s">
        <v>1</v>
      </c>
      <c r="N152" s="164" t="s">
        <v>40</v>
      </c>
      <c r="P152" s="145">
        <f t="shared" si="11"/>
        <v>0</v>
      </c>
      <c r="Q152" s="145">
        <v>0</v>
      </c>
      <c r="R152" s="145">
        <f t="shared" si="12"/>
        <v>0</v>
      </c>
      <c r="S152" s="145">
        <v>0</v>
      </c>
      <c r="T152" s="146">
        <f t="shared" si="13"/>
        <v>0</v>
      </c>
      <c r="AR152" s="147" t="s">
        <v>148</v>
      </c>
      <c r="AT152" s="147" t="s">
        <v>264</v>
      </c>
      <c r="AU152" s="147" t="s">
        <v>83</v>
      </c>
      <c r="AY152" s="13" t="s">
        <v>115</v>
      </c>
      <c r="BE152" s="148">
        <f t="shared" si="14"/>
        <v>0</v>
      </c>
      <c r="BF152" s="148">
        <f t="shared" si="15"/>
        <v>0</v>
      </c>
      <c r="BG152" s="148">
        <f t="shared" si="16"/>
        <v>0</v>
      </c>
      <c r="BH152" s="148">
        <f t="shared" si="17"/>
        <v>0</v>
      </c>
      <c r="BI152" s="148">
        <f t="shared" si="18"/>
        <v>0</v>
      </c>
      <c r="BJ152" s="13" t="s">
        <v>83</v>
      </c>
      <c r="BK152" s="149">
        <f t="shared" si="19"/>
        <v>0</v>
      </c>
      <c r="BL152" s="13" t="s">
        <v>121</v>
      </c>
      <c r="BM152" s="147" t="s">
        <v>269</v>
      </c>
    </row>
    <row r="153" spans="2:65" s="1" customFormat="1" ht="24.2" customHeight="1" x14ac:dyDescent="0.2">
      <c r="B153" s="135"/>
      <c r="C153" s="136" t="s">
        <v>270</v>
      </c>
      <c r="D153" s="136" t="s">
        <v>117</v>
      </c>
      <c r="E153" s="137" t="s">
        <v>271</v>
      </c>
      <c r="F153" s="138" t="s">
        <v>272</v>
      </c>
      <c r="G153" s="139" t="s">
        <v>120</v>
      </c>
      <c r="H153" s="140">
        <v>32.6</v>
      </c>
      <c r="I153" s="141"/>
      <c r="J153" s="140">
        <f t="shared" si="10"/>
        <v>0</v>
      </c>
      <c r="K153" s="142"/>
      <c r="L153" s="28"/>
      <c r="M153" s="143" t="s">
        <v>1</v>
      </c>
      <c r="N153" s="144" t="s">
        <v>40</v>
      </c>
      <c r="P153" s="145">
        <f t="shared" si="11"/>
        <v>0</v>
      </c>
      <c r="Q153" s="145">
        <v>0</v>
      </c>
      <c r="R153" s="145">
        <f t="shared" si="12"/>
        <v>0</v>
      </c>
      <c r="S153" s="145">
        <v>0</v>
      </c>
      <c r="T153" s="146">
        <f t="shared" si="13"/>
        <v>0</v>
      </c>
      <c r="AR153" s="147" t="s">
        <v>121</v>
      </c>
      <c r="AT153" s="147" t="s">
        <v>117</v>
      </c>
      <c r="AU153" s="147" t="s">
        <v>83</v>
      </c>
      <c r="AY153" s="13" t="s">
        <v>115</v>
      </c>
      <c r="BE153" s="148">
        <f t="shared" si="14"/>
        <v>0</v>
      </c>
      <c r="BF153" s="148">
        <f t="shared" si="15"/>
        <v>0</v>
      </c>
      <c r="BG153" s="148">
        <f t="shared" si="16"/>
        <v>0</v>
      </c>
      <c r="BH153" s="148">
        <f t="shared" si="17"/>
        <v>0</v>
      </c>
      <c r="BI153" s="148">
        <f t="shared" si="18"/>
        <v>0</v>
      </c>
      <c r="BJ153" s="13" t="s">
        <v>83</v>
      </c>
      <c r="BK153" s="149">
        <f t="shared" si="19"/>
        <v>0</v>
      </c>
      <c r="BL153" s="13" t="s">
        <v>121</v>
      </c>
      <c r="BM153" s="147" t="s">
        <v>273</v>
      </c>
    </row>
    <row r="154" spans="2:65" s="1" customFormat="1" ht="24.2" customHeight="1" x14ac:dyDescent="0.2">
      <c r="B154" s="135"/>
      <c r="C154" s="155" t="s">
        <v>274</v>
      </c>
      <c r="D154" s="155" t="s">
        <v>264</v>
      </c>
      <c r="E154" s="156" t="s">
        <v>275</v>
      </c>
      <c r="F154" s="157" t="s">
        <v>276</v>
      </c>
      <c r="G154" s="158" t="s">
        <v>120</v>
      </c>
      <c r="H154" s="159">
        <v>33.252000000000002</v>
      </c>
      <c r="I154" s="160"/>
      <c r="J154" s="159">
        <f t="shared" si="10"/>
        <v>0</v>
      </c>
      <c r="K154" s="161"/>
      <c r="L154" s="162"/>
      <c r="M154" s="163" t="s">
        <v>1</v>
      </c>
      <c r="N154" s="164" t="s">
        <v>40</v>
      </c>
      <c r="P154" s="145">
        <f t="shared" si="11"/>
        <v>0</v>
      </c>
      <c r="Q154" s="145">
        <v>0</v>
      </c>
      <c r="R154" s="145">
        <f t="shared" si="12"/>
        <v>0</v>
      </c>
      <c r="S154" s="145">
        <v>0</v>
      </c>
      <c r="T154" s="146">
        <f t="shared" si="13"/>
        <v>0</v>
      </c>
      <c r="AR154" s="147" t="s">
        <v>148</v>
      </c>
      <c r="AT154" s="147" t="s">
        <v>264</v>
      </c>
      <c r="AU154" s="147" t="s">
        <v>83</v>
      </c>
      <c r="AY154" s="13" t="s">
        <v>115</v>
      </c>
      <c r="BE154" s="148">
        <f t="shared" si="14"/>
        <v>0</v>
      </c>
      <c r="BF154" s="148">
        <f t="shared" si="15"/>
        <v>0</v>
      </c>
      <c r="BG154" s="148">
        <f t="shared" si="16"/>
        <v>0</v>
      </c>
      <c r="BH154" s="148">
        <f t="shared" si="17"/>
        <v>0</v>
      </c>
      <c r="BI154" s="148">
        <f t="shared" si="18"/>
        <v>0</v>
      </c>
      <c r="BJ154" s="13" t="s">
        <v>83</v>
      </c>
      <c r="BK154" s="149">
        <f t="shared" si="19"/>
        <v>0</v>
      </c>
      <c r="BL154" s="13" t="s">
        <v>121</v>
      </c>
      <c r="BM154" s="147" t="s">
        <v>277</v>
      </c>
    </row>
    <row r="155" spans="2:65" s="1" customFormat="1" ht="24.2" customHeight="1" x14ac:dyDescent="0.2">
      <c r="B155" s="135"/>
      <c r="C155" s="136" t="s">
        <v>278</v>
      </c>
      <c r="D155" s="136" t="s">
        <v>117</v>
      </c>
      <c r="E155" s="137" t="s">
        <v>279</v>
      </c>
      <c r="F155" s="138" t="s">
        <v>280</v>
      </c>
      <c r="G155" s="139" t="s">
        <v>120</v>
      </c>
      <c r="H155" s="140">
        <v>30</v>
      </c>
      <c r="I155" s="141"/>
      <c r="J155" s="140">
        <f t="shared" si="10"/>
        <v>0</v>
      </c>
      <c r="K155" s="142"/>
      <c r="L155" s="28"/>
      <c r="M155" s="143" t="s">
        <v>1</v>
      </c>
      <c r="N155" s="144" t="s">
        <v>40</v>
      </c>
      <c r="P155" s="145">
        <f t="shared" si="11"/>
        <v>0</v>
      </c>
      <c r="Q155" s="145">
        <v>0</v>
      </c>
      <c r="R155" s="145">
        <f t="shared" si="12"/>
        <v>0</v>
      </c>
      <c r="S155" s="145">
        <v>0</v>
      </c>
      <c r="T155" s="146">
        <f t="shared" si="13"/>
        <v>0</v>
      </c>
      <c r="AR155" s="147" t="s">
        <v>121</v>
      </c>
      <c r="AT155" s="147" t="s">
        <v>117</v>
      </c>
      <c r="AU155" s="147" t="s">
        <v>83</v>
      </c>
      <c r="AY155" s="13" t="s">
        <v>115</v>
      </c>
      <c r="BE155" s="148">
        <f t="shared" si="14"/>
        <v>0</v>
      </c>
      <c r="BF155" s="148">
        <f t="shared" si="15"/>
        <v>0</v>
      </c>
      <c r="BG155" s="148">
        <f t="shared" si="16"/>
        <v>0</v>
      </c>
      <c r="BH155" s="148">
        <f t="shared" si="17"/>
        <v>0</v>
      </c>
      <c r="BI155" s="148">
        <f t="shared" si="18"/>
        <v>0</v>
      </c>
      <c r="BJ155" s="13" t="s">
        <v>83</v>
      </c>
      <c r="BK155" s="149">
        <f t="shared" si="19"/>
        <v>0</v>
      </c>
      <c r="BL155" s="13" t="s">
        <v>121</v>
      </c>
      <c r="BM155" s="147" t="s">
        <v>281</v>
      </c>
    </row>
    <row r="156" spans="2:65" s="1" customFormat="1" ht="24.2" customHeight="1" x14ac:dyDescent="0.2">
      <c r="B156" s="135"/>
      <c r="C156" s="155" t="s">
        <v>282</v>
      </c>
      <c r="D156" s="155" t="s">
        <v>264</v>
      </c>
      <c r="E156" s="156" t="s">
        <v>283</v>
      </c>
      <c r="F156" s="157" t="s">
        <v>284</v>
      </c>
      <c r="G156" s="158" t="s">
        <v>120</v>
      </c>
      <c r="H156" s="159">
        <v>31</v>
      </c>
      <c r="I156" s="160"/>
      <c r="J156" s="159">
        <f t="shared" si="10"/>
        <v>0</v>
      </c>
      <c r="K156" s="161"/>
      <c r="L156" s="162"/>
      <c r="M156" s="163" t="s">
        <v>1</v>
      </c>
      <c r="N156" s="164" t="s">
        <v>40</v>
      </c>
      <c r="P156" s="145">
        <f t="shared" si="11"/>
        <v>0</v>
      </c>
      <c r="Q156" s="145">
        <v>0</v>
      </c>
      <c r="R156" s="145">
        <f t="shared" si="12"/>
        <v>0</v>
      </c>
      <c r="S156" s="145">
        <v>0</v>
      </c>
      <c r="T156" s="146">
        <f t="shared" si="13"/>
        <v>0</v>
      </c>
      <c r="AR156" s="147" t="s">
        <v>148</v>
      </c>
      <c r="AT156" s="147" t="s">
        <v>264</v>
      </c>
      <c r="AU156" s="147" t="s">
        <v>83</v>
      </c>
      <c r="AY156" s="13" t="s">
        <v>115</v>
      </c>
      <c r="BE156" s="148">
        <f t="shared" si="14"/>
        <v>0</v>
      </c>
      <c r="BF156" s="148">
        <f t="shared" si="15"/>
        <v>0</v>
      </c>
      <c r="BG156" s="148">
        <f t="shared" si="16"/>
        <v>0</v>
      </c>
      <c r="BH156" s="148">
        <f t="shared" si="17"/>
        <v>0</v>
      </c>
      <c r="BI156" s="148">
        <f t="shared" si="18"/>
        <v>0</v>
      </c>
      <c r="BJ156" s="13" t="s">
        <v>83</v>
      </c>
      <c r="BK156" s="149">
        <f t="shared" si="19"/>
        <v>0</v>
      </c>
      <c r="BL156" s="13" t="s">
        <v>121</v>
      </c>
      <c r="BM156" s="147" t="s">
        <v>285</v>
      </c>
    </row>
    <row r="157" spans="2:65" s="1" customFormat="1" ht="37.9" customHeight="1" x14ac:dyDescent="0.2">
      <c r="B157" s="135"/>
      <c r="C157" s="136" t="s">
        <v>286</v>
      </c>
      <c r="D157" s="136" t="s">
        <v>117</v>
      </c>
      <c r="E157" s="137" t="s">
        <v>287</v>
      </c>
      <c r="F157" s="138" t="s">
        <v>288</v>
      </c>
      <c r="G157" s="139" t="s">
        <v>120</v>
      </c>
      <c r="H157" s="140">
        <v>14.3</v>
      </c>
      <c r="I157" s="141"/>
      <c r="J157" s="140">
        <f t="shared" si="10"/>
        <v>0</v>
      </c>
      <c r="K157" s="142"/>
      <c r="L157" s="28"/>
      <c r="M157" s="143" t="s">
        <v>1</v>
      </c>
      <c r="N157" s="144" t="s">
        <v>40</v>
      </c>
      <c r="P157" s="145">
        <f t="shared" si="11"/>
        <v>0</v>
      </c>
      <c r="Q157" s="145">
        <v>0</v>
      </c>
      <c r="R157" s="145">
        <f t="shared" si="12"/>
        <v>0</v>
      </c>
      <c r="S157" s="145">
        <v>0</v>
      </c>
      <c r="T157" s="146">
        <f t="shared" si="13"/>
        <v>0</v>
      </c>
      <c r="AR157" s="147" t="s">
        <v>121</v>
      </c>
      <c r="AT157" s="147" t="s">
        <v>117</v>
      </c>
      <c r="AU157" s="147" t="s">
        <v>83</v>
      </c>
      <c r="AY157" s="13" t="s">
        <v>115</v>
      </c>
      <c r="BE157" s="148">
        <f t="shared" si="14"/>
        <v>0</v>
      </c>
      <c r="BF157" s="148">
        <f t="shared" si="15"/>
        <v>0</v>
      </c>
      <c r="BG157" s="148">
        <f t="shared" si="16"/>
        <v>0</v>
      </c>
      <c r="BH157" s="148">
        <f t="shared" si="17"/>
        <v>0</v>
      </c>
      <c r="BI157" s="148">
        <f t="shared" si="18"/>
        <v>0</v>
      </c>
      <c r="BJ157" s="13" t="s">
        <v>83</v>
      </c>
      <c r="BK157" s="149">
        <f t="shared" si="19"/>
        <v>0</v>
      </c>
      <c r="BL157" s="13" t="s">
        <v>121</v>
      </c>
      <c r="BM157" s="147" t="s">
        <v>289</v>
      </c>
    </row>
    <row r="158" spans="2:65" s="1" customFormat="1" ht="24.2" customHeight="1" x14ac:dyDescent="0.2">
      <c r="B158" s="135"/>
      <c r="C158" s="155" t="s">
        <v>290</v>
      </c>
      <c r="D158" s="155" t="s">
        <v>264</v>
      </c>
      <c r="E158" s="156" t="s">
        <v>291</v>
      </c>
      <c r="F158" s="157" t="s">
        <v>292</v>
      </c>
      <c r="G158" s="158" t="s">
        <v>120</v>
      </c>
      <c r="H158" s="159">
        <v>9.5</v>
      </c>
      <c r="I158" s="160"/>
      <c r="J158" s="159">
        <f t="shared" si="10"/>
        <v>0</v>
      </c>
      <c r="K158" s="161"/>
      <c r="L158" s="162"/>
      <c r="M158" s="163" t="s">
        <v>1</v>
      </c>
      <c r="N158" s="164" t="s">
        <v>40</v>
      </c>
      <c r="P158" s="145">
        <f t="shared" si="11"/>
        <v>0</v>
      </c>
      <c r="Q158" s="145">
        <v>0</v>
      </c>
      <c r="R158" s="145">
        <f t="shared" si="12"/>
        <v>0</v>
      </c>
      <c r="S158" s="145">
        <v>0</v>
      </c>
      <c r="T158" s="146">
        <f t="shared" si="13"/>
        <v>0</v>
      </c>
      <c r="AR158" s="147" t="s">
        <v>148</v>
      </c>
      <c r="AT158" s="147" t="s">
        <v>264</v>
      </c>
      <c r="AU158" s="147" t="s">
        <v>83</v>
      </c>
      <c r="AY158" s="13" t="s">
        <v>115</v>
      </c>
      <c r="BE158" s="148">
        <f t="shared" si="14"/>
        <v>0</v>
      </c>
      <c r="BF158" s="148">
        <f t="shared" si="15"/>
        <v>0</v>
      </c>
      <c r="BG158" s="148">
        <f t="shared" si="16"/>
        <v>0</v>
      </c>
      <c r="BH158" s="148">
        <f t="shared" si="17"/>
        <v>0</v>
      </c>
      <c r="BI158" s="148">
        <f t="shared" si="18"/>
        <v>0</v>
      </c>
      <c r="BJ158" s="13" t="s">
        <v>83</v>
      </c>
      <c r="BK158" s="149">
        <f t="shared" si="19"/>
        <v>0</v>
      </c>
      <c r="BL158" s="13" t="s">
        <v>121</v>
      </c>
      <c r="BM158" s="147" t="s">
        <v>293</v>
      </c>
    </row>
    <row r="159" spans="2:65" s="1" customFormat="1" ht="24.2" customHeight="1" x14ac:dyDescent="0.2">
      <c r="B159" s="135"/>
      <c r="C159" s="155" t="s">
        <v>294</v>
      </c>
      <c r="D159" s="155" t="s">
        <v>264</v>
      </c>
      <c r="E159" s="156" t="s">
        <v>295</v>
      </c>
      <c r="F159" s="157" t="s">
        <v>296</v>
      </c>
      <c r="G159" s="158" t="s">
        <v>120</v>
      </c>
      <c r="H159" s="159">
        <v>5.2</v>
      </c>
      <c r="I159" s="160"/>
      <c r="J159" s="159">
        <f t="shared" si="10"/>
        <v>0</v>
      </c>
      <c r="K159" s="161"/>
      <c r="L159" s="162"/>
      <c r="M159" s="163" t="s">
        <v>1</v>
      </c>
      <c r="N159" s="164" t="s">
        <v>40</v>
      </c>
      <c r="P159" s="145">
        <f t="shared" si="11"/>
        <v>0</v>
      </c>
      <c r="Q159" s="145">
        <v>0</v>
      </c>
      <c r="R159" s="145">
        <f t="shared" si="12"/>
        <v>0</v>
      </c>
      <c r="S159" s="145">
        <v>0</v>
      </c>
      <c r="T159" s="146">
        <f t="shared" si="13"/>
        <v>0</v>
      </c>
      <c r="AR159" s="147" t="s">
        <v>148</v>
      </c>
      <c r="AT159" s="147" t="s">
        <v>264</v>
      </c>
      <c r="AU159" s="147" t="s">
        <v>83</v>
      </c>
      <c r="AY159" s="13" t="s">
        <v>115</v>
      </c>
      <c r="BE159" s="148">
        <f t="shared" si="14"/>
        <v>0</v>
      </c>
      <c r="BF159" s="148">
        <f t="shared" si="15"/>
        <v>0</v>
      </c>
      <c r="BG159" s="148">
        <f t="shared" si="16"/>
        <v>0</v>
      </c>
      <c r="BH159" s="148">
        <f t="shared" si="17"/>
        <v>0</v>
      </c>
      <c r="BI159" s="148">
        <f t="shared" si="18"/>
        <v>0</v>
      </c>
      <c r="BJ159" s="13" t="s">
        <v>83</v>
      </c>
      <c r="BK159" s="149">
        <f t="shared" si="19"/>
        <v>0</v>
      </c>
      <c r="BL159" s="13" t="s">
        <v>121</v>
      </c>
      <c r="BM159" s="147" t="s">
        <v>297</v>
      </c>
    </row>
    <row r="160" spans="2:65" s="1" customFormat="1" ht="33" customHeight="1" x14ac:dyDescent="0.2">
      <c r="B160" s="135"/>
      <c r="C160" s="136" t="s">
        <v>298</v>
      </c>
      <c r="D160" s="136" t="s">
        <v>117</v>
      </c>
      <c r="E160" s="137" t="s">
        <v>299</v>
      </c>
      <c r="F160" s="138" t="s">
        <v>300</v>
      </c>
      <c r="G160" s="139" t="s">
        <v>142</v>
      </c>
      <c r="H160" s="140">
        <v>94.8</v>
      </c>
      <c r="I160" s="141"/>
      <c r="J160" s="140">
        <f t="shared" si="10"/>
        <v>0</v>
      </c>
      <c r="K160" s="142"/>
      <c r="L160" s="28"/>
      <c r="M160" s="143" t="s">
        <v>1</v>
      </c>
      <c r="N160" s="144" t="s">
        <v>40</v>
      </c>
      <c r="P160" s="145">
        <f t="shared" si="11"/>
        <v>0</v>
      </c>
      <c r="Q160" s="145">
        <v>0</v>
      </c>
      <c r="R160" s="145">
        <f t="shared" si="12"/>
        <v>0</v>
      </c>
      <c r="S160" s="145">
        <v>0</v>
      </c>
      <c r="T160" s="146">
        <f t="shared" si="13"/>
        <v>0</v>
      </c>
      <c r="AR160" s="147" t="s">
        <v>121</v>
      </c>
      <c r="AT160" s="147" t="s">
        <v>117</v>
      </c>
      <c r="AU160" s="147" t="s">
        <v>83</v>
      </c>
      <c r="AY160" s="13" t="s">
        <v>115</v>
      </c>
      <c r="BE160" s="148">
        <f t="shared" si="14"/>
        <v>0</v>
      </c>
      <c r="BF160" s="148">
        <f t="shared" si="15"/>
        <v>0</v>
      </c>
      <c r="BG160" s="148">
        <f t="shared" si="16"/>
        <v>0</v>
      </c>
      <c r="BH160" s="148">
        <f t="shared" si="17"/>
        <v>0</v>
      </c>
      <c r="BI160" s="148">
        <f t="shared" si="18"/>
        <v>0</v>
      </c>
      <c r="BJ160" s="13" t="s">
        <v>83</v>
      </c>
      <c r="BK160" s="149">
        <f t="shared" si="19"/>
        <v>0</v>
      </c>
      <c r="BL160" s="13" t="s">
        <v>121</v>
      </c>
      <c r="BM160" s="147" t="s">
        <v>301</v>
      </c>
    </row>
    <row r="161" spans="2:65" s="11" customFormat="1" ht="22.9" customHeight="1" x14ac:dyDescent="0.2">
      <c r="B161" s="123"/>
      <c r="D161" s="124" t="s">
        <v>73</v>
      </c>
      <c r="E161" s="133" t="s">
        <v>139</v>
      </c>
      <c r="F161" s="133" t="s">
        <v>302</v>
      </c>
      <c r="I161" s="126"/>
      <c r="J161" s="134">
        <f>BK161</f>
        <v>0</v>
      </c>
      <c r="L161" s="123"/>
      <c r="M161" s="128"/>
      <c r="P161" s="129">
        <f>SUM(P162:P165)</f>
        <v>0</v>
      </c>
      <c r="R161" s="129">
        <f>SUM(R162:R165)</f>
        <v>0</v>
      </c>
      <c r="T161" s="130">
        <f>SUM(T162:T165)</f>
        <v>0</v>
      </c>
      <c r="AR161" s="124" t="s">
        <v>79</v>
      </c>
      <c r="AT161" s="131" t="s">
        <v>73</v>
      </c>
      <c r="AU161" s="131" t="s">
        <v>79</v>
      </c>
      <c r="AY161" s="124" t="s">
        <v>115</v>
      </c>
      <c r="BK161" s="132">
        <f>SUM(BK162:BK165)</f>
        <v>0</v>
      </c>
    </row>
    <row r="162" spans="2:65" s="1" customFormat="1" ht="33" customHeight="1" x14ac:dyDescent="0.2">
      <c r="B162" s="135"/>
      <c r="C162" s="136" t="s">
        <v>303</v>
      </c>
      <c r="D162" s="136" t="s">
        <v>117</v>
      </c>
      <c r="E162" s="137" t="s">
        <v>304</v>
      </c>
      <c r="F162" s="138" t="s">
        <v>305</v>
      </c>
      <c r="G162" s="139" t="s">
        <v>120</v>
      </c>
      <c r="H162" s="140">
        <v>24</v>
      </c>
      <c r="I162" s="141"/>
      <c r="J162" s="140">
        <f>ROUND(I162*H162,3)</f>
        <v>0</v>
      </c>
      <c r="K162" s="142"/>
      <c r="L162" s="28"/>
      <c r="M162" s="143" t="s">
        <v>1</v>
      </c>
      <c r="N162" s="144" t="s">
        <v>40</v>
      </c>
      <c r="P162" s="145">
        <f>O162*H162</f>
        <v>0</v>
      </c>
      <c r="Q162" s="145">
        <v>0</v>
      </c>
      <c r="R162" s="145">
        <f>Q162*H162</f>
        <v>0</v>
      </c>
      <c r="S162" s="145">
        <v>0</v>
      </c>
      <c r="T162" s="146">
        <f>S162*H162</f>
        <v>0</v>
      </c>
      <c r="AR162" s="147" t="s">
        <v>121</v>
      </c>
      <c r="AT162" s="147" t="s">
        <v>117</v>
      </c>
      <c r="AU162" s="147" t="s">
        <v>83</v>
      </c>
      <c r="AY162" s="13" t="s">
        <v>115</v>
      </c>
      <c r="BE162" s="148">
        <f>IF(N162="základná",J162,0)</f>
        <v>0</v>
      </c>
      <c r="BF162" s="148">
        <f>IF(N162="znížená",J162,0)</f>
        <v>0</v>
      </c>
      <c r="BG162" s="148">
        <f>IF(N162="zákl. prenesená",J162,0)</f>
        <v>0</v>
      </c>
      <c r="BH162" s="148">
        <f>IF(N162="zníž. prenesená",J162,0)</f>
        <v>0</v>
      </c>
      <c r="BI162" s="148">
        <f>IF(N162="nulová",J162,0)</f>
        <v>0</v>
      </c>
      <c r="BJ162" s="13" t="s">
        <v>83</v>
      </c>
      <c r="BK162" s="149">
        <f>ROUND(I162*H162,3)</f>
        <v>0</v>
      </c>
      <c r="BL162" s="13" t="s">
        <v>121</v>
      </c>
      <c r="BM162" s="147" t="s">
        <v>306</v>
      </c>
    </row>
    <row r="163" spans="2:65" s="1" customFormat="1" ht="33" customHeight="1" x14ac:dyDescent="0.2">
      <c r="B163" s="135"/>
      <c r="C163" s="136" t="s">
        <v>307</v>
      </c>
      <c r="D163" s="136" t="s">
        <v>117</v>
      </c>
      <c r="E163" s="137" t="s">
        <v>308</v>
      </c>
      <c r="F163" s="138" t="s">
        <v>309</v>
      </c>
      <c r="G163" s="139" t="s">
        <v>120</v>
      </c>
      <c r="H163" s="140">
        <v>24</v>
      </c>
      <c r="I163" s="141"/>
      <c r="J163" s="140">
        <f>ROUND(I163*H163,3)</f>
        <v>0</v>
      </c>
      <c r="K163" s="142"/>
      <c r="L163" s="28"/>
      <c r="M163" s="143" t="s">
        <v>1</v>
      </c>
      <c r="N163" s="144" t="s">
        <v>40</v>
      </c>
      <c r="P163" s="145">
        <f>O163*H163</f>
        <v>0</v>
      </c>
      <c r="Q163" s="145">
        <v>0</v>
      </c>
      <c r="R163" s="145">
        <f>Q163*H163</f>
        <v>0</v>
      </c>
      <c r="S163" s="145">
        <v>0</v>
      </c>
      <c r="T163" s="146">
        <f>S163*H163</f>
        <v>0</v>
      </c>
      <c r="AR163" s="147" t="s">
        <v>121</v>
      </c>
      <c r="AT163" s="147" t="s">
        <v>117</v>
      </c>
      <c r="AU163" s="147" t="s">
        <v>83</v>
      </c>
      <c r="AY163" s="13" t="s">
        <v>115</v>
      </c>
      <c r="BE163" s="148">
        <f>IF(N163="základná",J163,0)</f>
        <v>0</v>
      </c>
      <c r="BF163" s="148">
        <f>IF(N163="znížená",J163,0)</f>
        <v>0</v>
      </c>
      <c r="BG163" s="148">
        <f>IF(N163="zákl. prenesená",J163,0)</f>
        <v>0</v>
      </c>
      <c r="BH163" s="148">
        <f>IF(N163="zníž. prenesená",J163,0)</f>
        <v>0</v>
      </c>
      <c r="BI163" s="148">
        <f>IF(N163="nulová",J163,0)</f>
        <v>0</v>
      </c>
      <c r="BJ163" s="13" t="s">
        <v>83</v>
      </c>
      <c r="BK163" s="149">
        <f>ROUND(I163*H163,3)</f>
        <v>0</v>
      </c>
      <c r="BL163" s="13" t="s">
        <v>121</v>
      </c>
      <c r="BM163" s="147" t="s">
        <v>310</v>
      </c>
    </row>
    <row r="164" spans="2:65" s="1" customFormat="1" ht="33" customHeight="1" x14ac:dyDescent="0.2">
      <c r="B164" s="135"/>
      <c r="C164" s="136" t="s">
        <v>311</v>
      </c>
      <c r="D164" s="136" t="s">
        <v>117</v>
      </c>
      <c r="E164" s="137" t="s">
        <v>312</v>
      </c>
      <c r="F164" s="138" t="s">
        <v>313</v>
      </c>
      <c r="G164" s="139" t="s">
        <v>120</v>
      </c>
      <c r="H164" s="140">
        <v>24</v>
      </c>
      <c r="I164" s="141"/>
      <c r="J164" s="140">
        <f>ROUND(I164*H164,3)</f>
        <v>0</v>
      </c>
      <c r="K164" s="142"/>
      <c r="L164" s="28"/>
      <c r="M164" s="143" t="s">
        <v>1</v>
      </c>
      <c r="N164" s="144" t="s">
        <v>40</v>
      </c>
      <c r="P164" s="145">
        <f>O164*H164</f>
        <v>0</v>
      </c>
      <c r="Q164" s="145">
        <v>0</v>
      </c>
      <c r="R164" s="145">
        <f>Q164*H164</f>
        <v>0</v>
      </c>
      <c r="S164" s="145">
        <v>0</v>
      </c>
      <c r="T164" s="146">
        <f>S164*H164</f>
        <v>0</v>
      </c>
      <c r="AR164" s="147" t="s">
        <v>121</v>
      </c>
      <c r="AT164" s="147" t="s">
        <v>117</v>
      </c>
      <c r="AU164" s="147" t="s">
        <v>83</v>
      </c>
      <c r="AY164" s="13" t="s">
        <v>115</v>
      </c>
      <c r="BE164" s="148">
        <f>IF(N164="základná",J164,0)</f>
        <v>0</v>
      </c>
      <c r="BF164" s="148">
        <f>IF(N164="znížená",J164,0)</f>
        <v>0</v>
      </c>
      <c r="BG164" s="148">
        <f>IF(N164="zákl. prenesená",J164,0)</f>
        <v>0</v>
      </c>
      <c r="BH164" s="148">
        <f>IF(N164="zníž. prenesená",J164,0)</f>
        <v>0</v>
      </c>
      <c r="BI164" s="148">
        <f>IF(N164="nulová",J164,0)</f>
        <v>0</v>
      </c>
      <c r="BJ164" s="13" t="s">
        <v>83</v>
      </c>
      <c r="BK164" s="149">
        <f>ROUND(I164*H164,3)</f>
        <v>0</v>
      </c>
      <c r="BL164" s="13" t="s">
        <v>121</v>
      </c>
      <c r="BM164" s="147" t="s">
        <v>314</v>
      </c>
    </row>
    <row r="165" spans="2:65" s="1" customFormat="1" ht="24.2" customHeight="1" x14ac:dyDescent="0.2">
      <c r="B165" s="135"/>
      <c r="C165" s="136" t="s">
        <v>315</v>
      </c>
      <c r="D165" s="136" t="s">
        <v>117</v>
      </c>
      <c r="E165" s="137" t="s">
        <v>316</v>
      </c>
      <c r="F165" s="138" t="s">
        <v>317</v>
      </c>
      <c r="G165" s="139" t="s">
        <v>120</v>
      </c>
      <c r="H165" s="140">
        <v>24</v>
      </c>
      <c r="I165" s="141"/>
      <c r="J165" s="140">
        <f>ROUND(I165*H165,3)</f>
        <v>0</v>
      </c>
      <c r="K165" s="142"/>
      <c r="L165" s="28"/>
      <c r="M165" s="143" t="s">
        <v>1</v>
      </c>
      <c r="N165" s="144" t="s">
        <v>40</v>
      </c>
      <c r="P165" s="145">
        <f>O165*H165</f>
        <v>0</v>
      </c>
      <c r="Q165" s="145">
        <v>0</v>
      </c>
      <c r="R165" s="145">
        <f>Q165*H165</f>
        <v>0</v>
      </c>
      <c r="S165" s="145">
        <v>0</v>
      </c>
      <c r="T165" s="146">
        <f>S165*H165</f>
        <v>0</v>
      </c>
      <c r="AR165" s="147" t="s">
        <v>121</v>
      </c>
      <c r="AT165" s="147" t="s">
        <v>117</v>
      </c>
      <c r="AU165" s="147" t="s">
        <v>83</v>
      </c>
      <c r="AY165" s="13" t="s">
        <v>115</v>
      </c>
      <c r="BE165" s="148">
        <f>IF(N165="základná",J165,0)</f>
        <v>0</v>
      </c>
      <c r="BF165" s="148">
        <f>IF(N165="znížená",J165,0)</f>
        <v>0</v>
      </c>
      <c r="BG165" s="148">
        <f>IF(N165="zákl. prenesená",J165,0)</f>
        <v>0</v>
      </c>
      <c r="BH165" s="148">
        <f>IF(N165="zníž. prenesená",J165,0)</f>
        <v>0</v>
      </c>
      <c r="BI165" s="148">
        <f>IF(N165="nulová",J165,0)</f>
        <v>0</v>
      </c>
      <c r="BJ165" s="13" t="s">
        <v>83</v>
      </c>
      <c r="BK165" s="149">
        <f>ROUND(I165*H165,3)</f>
        <v>0</v>
      </c>
      <c r="BL165" s="13" t="s">
        <v>121</v>
      </c>
      <c r="BM165" s="147" t="s">
        <v>318</v>
      </c>
    </row>
    <row r="166" spans="2:65" s="11" customFormat="1" ht="22.9" customHeight="1" x14ac:dyDescent="0.2">
      <c r="B166" s="123"/>
      <c r="D166" s="124" t="s">
        <v>73</v>
      </c>
      <c r="E166" s="133" t="s">
        <v>148</v>
      </c>
      <c r="F166" s="133" t="s">
        <v>319</v>
      </c>
      <c r="I166" s="126"/>
      <c r="J166" s="134">
        <f>BK166</f>
        <v>0</v>
      </c>
      <c r="L166" s="123"/>
      <c r="M166" s="128"/>
      <c r="P166" s="129">
        <f>SUM(P167:P171)</f>
        <v>0</v>
      </c>
      <c r="R166" s="129">
        <f>SUM(R167:R171)</f>
        <v>0</v>
      </c>
      <c r="T166" s="130">
        <f>SUM(T167:T171)</f>
        <v>0</v>
      </c>
      <c r="AR166" s="124" t="s">
        <v>79</v>
      </c>
      <c r="AT166" s="131" t="s">
        <v>73</v>
      </c>
      <c r="AU166" s="131" t="s">
        <v>79</v>
      </c>
      <c r="AY166" s="124" t="s">
        <v>115</v>
      </c>
      <c r="BK166" s="132">
        <f>SUM(BK167:BK171)</f>
        <v>0</v>
      </c>
    </row>
    <row r="167" spans="2:65" s="1" customFormat="1" ht="24.2" customHeight="1" x14ac:dyDescent="0.2">
      <c r="B167" s="135"/>
      <c r="C167" s="136" t="s">
        <v>320</v>
      </c>
      <c r="D167" s="136" t="s">
        <v>117</v>
      </c>
      <c r="E167" s="137" t="s">
        <v>321</v>
      </c>
      <c r="F167" s="138" t="s">
        <v>322</v>
      </c>
      <c r="G167" s="139" t="s">
        <v>154</v>
      </c>
      <c r="H167" s="140">
        <v>3</v>
      </c>
      <c r="I167" s="141"/>
      <c r="J167" s="140">
        <f>ROUND(I167*H167,3)</f>
        <v>0</v>
      </c>
      <c r="K167" s="142"/>
      <c r="L167" s="28"/>
      <c r="M167" s="143" t="s">
        <v>1</v>
      </c>
      <c r="N167" s="144" t="s">
        <v>40</v>
      </c>
      <c r="P167" s="145">
        <f>O167*H167</f>
        <v>0</v>
      </c>
      <c r="Q167" s="145">
        <v>0</v>
      </c>
      <c r="R167" s="145">
        <f>Q167*H167</f>
        <v>0</v>
      </c>
      <c r="S167" s="145">
        <v>0</v>
      </c>
      <c r="T167" s="146">
        <f>S167*H167</f>
        <v>0</v>
      </c>
      <c r="AR167" s="147" t="s">
        <v>121</v>
      </c>
      <c r="AT167" s="147" t="s">
        <v>117</v>
      </c>
      <c r="AU167" s="147" t="s">
        <v>83</v>
      </c>
      <c r="AY167" s="13" t="s">
        <v>115</v>
      </c>
      <c r="BE167" s="148">
        <f>IF(N167="základná",J167,0)</f>
        <v>0</v>
      </c>
      <c r="BF167" s="148">
        <f>IF(N167="znížená",J167,0)</f>
        <v>0</v>
      </c>
      <c r="BG167" s="148">
        <f>IF(N167="zákl. prenesená",J167,0)</f>
        <v>0</v>
      </c>
      <c r="BH167" s="148">
        <f>IF(N167="zníž. prenesená",J167,0)</f>
        <v>0</v>
      </c>
      <c r="BI167" s="148">
        <f>IF(N167="nulová",J167,0)</f>
        <v>0</v>
      </c>
      <c r="BJ167" s="13" t="s">
        <v>83</v>
      </c>
      <c r="BK167" s="149">
        <f>ROUND(I167*H167,3)</f>
        <v>0</v>
      </c>
      <c r="BL167" s="13" t="s">
        <v>121</v>
      </c>
      <c r="BM167" s="147" t="s">
        <v>323</v>
      </c>
    </row>
    <row r="168" spans="2:65" s="1" customFormat="1" ht="33" customHeight="1" x14ac:dyDescent="0.2">
      <c r="B168" s="135"/>
      <c r="C168" s="155" t="s">
        <v>324</v>
      </c>
      <c r="D168" s="155" t="s">
        <v>264</v>
      </c>
      <c r="E168" s="156" t="s">
        <v>325</v>
      </c>
      <c r="F168" s="157" t="s">
        <v>326</v>
      </c>
      <c r="G168" s="158" t="s">
        <v>154</v>
      </c>
      <c r="H168" s="159">
        <v>3</v>
      </c>
      <c r="I168" s="160"/>
      <c r="J168" s="159">
        <f>ROUND(I168*H168,3)</f>
        <v>0</v>
      </c>
      <c r="K168" s="161"/>
      <c r="L168" s="162"/>
      <c r="M168" s="163" t="s">
        <v>1</v>
      </c>
      <c r="N168" s="164" t="s">
        <v>40</v>
      </c>
      <c r="P168" s="145">
        <f>O168*H168</f>
        <v>0</v>
      </c>
      <c r="Q168" s="145">
        <v>0</v>
      </c>
      <c r="R168" s="145">
        <f>Q168*H168</f>
        <v>0</v>
      </c>
      <c r="S168" s="145">
        <v>0</v>
      </c>
      <c r="T168" s="146">
        <f>S168*H168</f>
        <v>0</v>
      </c>
      <c r="AR168" s="147" t="s">
        <v>148</v>
      </c>
      <c r="AT168" s="147" t="s">
        <v>264</v>
      </c>
      <c r="AU168" s="147" t="s">
        <v>83</v>
      </c>
      <c r="AY168" s="13" t="s">
        <v>115</v>
      </c>
      <c r="BE168" s="148">
        <f>IF(N168="základná",J168,0)</f>
        <v>0</v>
      </c>
      <c r="BF168" s="148">
        <f>IF(N168="znížená",J168,0)</f>
        <v>0</v>
      </c>
      <c r="BG168" s="148">
        <f>IF(N168="zákl. prenesená",J168,0)</f>
        <v>0</v>
      </c>
      <c r="BH168" s="148">
        <f>IF(N168="zníž. prenesená",J168,0)</f>
        <v>0</v>
      </c>
      <c r="BI168" s="148">
        <f>IF(N168="nulová",J168,0)</f>
        <v>0</v>
      </c>
      <c r="BJ168" s="13" t="s">
        <v>83</v>
      </c>
      <c r="BK168" s="149">
        <f>ROUND(I168*H168,3)</f>
        <v>0</v>
      </c>
      <c r="BL168" s="13" t="s">
        <v>121</v>
      </c>
      <c r="BM168" s="147" t="s">
        <v>327</v>
      </c>
    </row>
    <row r="169" spans="2:65" s="1" customFormat="1" ht="24.2" customHeight="1" x14ac:dyDescent="0.2">
      <c r="B169" s="135"/>
      <c r="C169" s="136" t="s">
        <v>328</v>
      </c>
      <c r="D169" s="136" t="s">
        <v>117</v>
      </c>
      <c r="E169" s="137" t="s">
        <v>329</v>
      </c>
      <c r="F169" s="138" t="s">
        <v>330</v>
      </c>
      <c r="G169" s="139" t="s">
        <v>154</v>
      </c>
      <c r="H169" s="140">
        <v>1</v>
      </c>
      <c r="I169" s="141"/>
      <c r="J169" s="140">
        <f>ROUND(I169*H169,3)</f>
        <v>0</v>
      </c>
      <c r="K169" s="142"/>
      <c r="L169" s="28"/>
      <c r="M169" s="143" t="s">
        <v>1</v>
      </c>
      <c r="N169" s="144" t="s">
        <v>40</v>
      </c>
      <c r="P169" s="145">
        <f>O169*H169</f>
        <v>0</v>
      </c>
      <c r="Q169" s="145">
        <v>0</v>
      </c>
      <c r="R169" s="145">
        <f>Q169*H169</f>
        <v>0</v>
      </c>
      <c r="S169" s="145">
        <v>0</v>
      </c>
      <c r="T169" s="146">
        <f>S169*H169</f>
        <v>0</v>
      </c>
      <c r="AR169" s="147" t="s">
        <v>121</v>
      </c>
      <c r="AT169" s="147" t="s">
        <v>117</v>
      </c>
      <c r="AU169" s="147" t="s">
        <v>83</v>
      </c>
      <c r="AY169" s="13" t="s">
        <v>115</v>
      </c>
      <c r="BE169" s="148">
        <f>IF(N169="základná",J169,0)</f>
        <v>0</v>
      </c>
      <c r="BF169" s="148">
        <f>IF(N169="znížená",J169,0)</f>
        <v>0</v>
      </c>
      <c r="BG169" s="148">
        <f>IF(N169="zákl. prenesená",J169,0)</f>
        <v>0</v>
      </c>
      <c r="BH169" s="148">
        <f>IF(N169="zníž. prenesená",J169,0)</f>
        <v>0</v>
      </c>
      <c r="BI169" s="148">
        <f>IF(N169="nulová",J169,0)</f>
        <v>0</v>
      </c>
      <c r="BJ169" s="13" t="s">
        <v>83</v>
      </c>
      <c r="BK169" s="149">
        <f>ROUND(I169*H169,3)</f>
        <v>0</v>
      </c>
      <c r="BL169" s="13" t="s">
        <v>121</v>
      </c>
      <c r="BM169" s="147" t="s">
        <v>331</v>
      </c>
    </row>
    <row r="170" spans="2:65" s="1" customFormat="1" ht="24.2" customHeight="1" x14ac:dyDescent="0.2">
      <c r="B170" s="135"/>
      <c r="C170" s="136" t="s">
        <v>332</v>
      </c>
      <c r="D170" s="136" t="s">
        <v>117</v>
      </c>
      <c r="E170" s="137" t="s">
        <v>333</v>
      </c>
      <c r="F170" s="138" t="s">
        <v>334</v>
      </c>
      <c r="G170" s="139" t="s">
        <v>154</v>
      </c>
      <c r="H170" s="140">
        <v>2</v>
      </c>
      <c r="I170" s="141"/>
      <c r="J170" s="140">
        <f>ROUND(I170*H170,3)</f>
        <v>0</v>
      </c>
      <c r="K170" s="142"/>
      <c r="L170" s="28"/>
      <c r="M170" s="143" t="s">
        <v>1</v>
      </c>
      <c r="N170" s="144" t="s">
        <v>40</v>
      </c>
      <c r="P170" s="145">
        <f>O170*H170</f>
        <v>0</v>
      </c>
      <c r="Q170" s="145">
        <v>0</v>
      </c>
      <c r="R170" s="145">
        <f>Q170*H170</f>
        <v>0</v>
      </c>
      <c r="S170" s="145">
        <v>0</v>
      </c>
      <c r="T170" s="146">
        <f>S170*H170</f>
        <v>0</v>
      </c>
      <c r="AR170" s="147" t="s">
        <v>121</v>
      </c>
      <c r="AT170" s="147" t="s">
        <v>117</v>
      </c>
      <c r="AU170" s="147" t="s">
        <v>83</v>
      </c>
      <c r="AY170" s="13" t="s">
        <v>115</v>
      </c>
      <c r="BE170" s="148">
        <f>IF(N170="základná",J170,0)</f>
        <v>0</v>
      </c>
      <c r="BF170" s="148">
        <f>IF(N170="znížená",J170,0)</f>
        <v>0</v>
      </c>
      <c r="BG170" s="148">
        <f>IF(N170="zákl. prenesená",J170,0)</f>
        <v>0</v>
      </c>
      <c r="BH170" s="148">
        <f>IF(N170="zníž. prenesená",J170,0)</f>
        <v>0</v>
      </c>
      <c r="BI170" s="148">
        <f>IF(N170="nulová",J170,0)</f>
        <v>0</v>
      </c>
      <c r="BJ170" s="13" t="s">
        <v>83</v>
      </c>
      <c r="BK170" s="149">
        <f>ROUND(I170*H170,3)</f>
        <v>0</v>
      </c>
      <c r="BL170" s="13" t="s">
        <v>121</v>
      </c>
      <c r="BM170" s="147" t="s">
        <v>335</v>
      </c>
    </row>
    <row r="171" spans="2:65" s="1" customFormat="1" ht="24.2" customHeight="1" x14ac:dyDescent="0.2">
      <c r="B171" s="135"/>
      <c r="C171" s="136" t="s">
        <v>336</v>
      </c>
      <c r="D171" s="136" t="s">
        <v>117</v>
      </c>
      <c r="E171" s="137" t="s">
        <v>337</v>
      </c>
      <c r="F171" s="138" t="s">
        <v>338</v>
      </c>
      <c r="G171" s="139" t="s">
        <v>154</v>
      </c>
      <c r="H171" s="140">
        <v>1</v>
      </c>
      <c r="I171" s="141"/>
      <c r="J171" s="140">
        <f>ROUND(I171*H171,3)</f>
        <v>0</v>
      </c>
      <c r="K171" s="142"/>
      <c r="L171" s="28"/>
      <c r="M171" s="143" t="s">
        <v>1</v>
      </c>
      <c r="N171" s="144" t="s">
        <v>40</v>
      </c>
      <c r="P171" s="145">
        <f>O171*H171</f>
        <v>0</v>
      </c>
      <c r="Q171" s="145">
        <v>0</v>
      </c>
      <c r="R171" s="145">
        <f>Q171*H171</f>
        <v>0</v>
      </c>
      <c r="S171" s="145">
        <v>0</v>
      </c>
      <c r="T171" s="146">
        <f>S171*H171</f>
        <v>0</v>
      </c>
      <c r="AR171" s="147" t="s">
        <v>121</v>
      </c>
      <c r="AT171" s="147" t="s">
        <v>117</v>
      </c>
      <c r="AU171" s="147" t="s">
        <v>83</v>
      </c>
      <c r="AY171" s="13" t="s">
        <v>115</v>
      </c>
      <c r="BE171" s="148">
        <f>IF(N171="základná",J171,0)</f>
        <v>0</v>
      </c>
      <c r="BF171" s="148">
        <f>IF(N171="znížená",J171,0)</f>
        <v>0</v>
      </c>
      <c r="BG171" s="148">
        <f>IF(N171="zákl. prenesená",J171,0)</f>
        <v>0</v>
      </c>
      <c r="BH171" s="148">
        <f>IF(N171="zníž. prenesená",J171,0)</f>
        <v>0</v>
      </c>
      <c r="BI171" s="148">
        <f>IF(N171="nulová",J171,0)</f>
        <v>0</v>
      </c>
      <c r="BJ171" s="13" t="s">
        <v>83</v>
      </c>
      <c r="BK171" s="149">
        <f>ROUND(I171*H171,3)</f>
        <v>0</v>
      </c>
      <c r="BL171" s="13" t="s">
        <v>121</v>
      </c>
      <c r="BM171" s="147" t="s">
        <v>339</v>
      </c>
    </row>
    <row r="172" spans="2:65" s="11" customFormat="1" ht="22.9" customHeight="1" x14ac:dyDescent="0.2">
      <c r="B172" s="123"/>
      <c r="D172" s="124" t="s">
        <v>73</v>
      </c>
      <c r="E172" s="133" t="s">
        <v>137</v>
      </c>
      <c r="F172" s="133" t="s">
        <v>138</v>
      </c>
      <c r="I172" s="126"/>
      <c r="J172" s="134">
        <f>BK172</f>
        <v>0</v>
      </c>
      <c r="L172" s="123"/>
      <c r="M172" s="128"/>
      <c r="P172" s="129">
        <f>SUM(P173:P188)</f>
        <v>0</v>
      </c>
      <c r="R172" s="129">
        <f>SUM(R173:R188)</f>
        <v>3.7500099999999996</v>
      </c>
      <c r="T172" s="130">
        <f>SUM(T173:T188)</f>
        <v>0</v>
      </c>
      <c r="AR172" s="124" t="s">
        <v>79</v>
      </c>
      <c r="AT172" s="131" t="s">
        <v>73</v>
      </c>
      <c r="AU172" s="131" t="s">
        <v>79</v>
      </c>
      <c r="AY172" s="124" t="s">
        <v>115</v>
      </c>
      <c r="BK172" s="132">
        <f>SUM(BK173:BK188)</f>
        <v>0</v>
      </c>
    </row>
    <row r="173" spans="2:65" s="1" customFormat="1" ht="24.2" customHeight="1" x14ac:dyDescent="0.2">
      <c r="B173" s="135"/>
      <c r="C173" s="136" t="s">
        <v>340</v>
      </c>
      <c r="D173" s="136" t="s">
        <v>117</v>
      </c>
      <c r="E173" s="137" t="s">
        <v>341</v>
      </c>
      <c r="F173" s="138" t="s">
        <v>342</v>
      </c>
      <c r="G173" s="139" t="s">
        <v>142</v>
      </c>
      <c r="H173" s="140">
        <v>8.9</v>
      </c>
      <c r="I173" s="141"/>
      <c r="J173" s="140">
        <f t="shared" ref="J173:J188" si="20">ROUND(I173*H173,3)</f>
        <v>0</v>
      </c>
      <c r="K173" s="142"/>
      <c r="L173" s="28"/>
      <c r="M173" s="143" t="s">
        <v>1</v>
      </c>
      <c r="N173" s="144" t="s">
        <v>40</v>
      </c>
      <c r="P173" s="145">
        <f t="shared" ref="P173:P188" si="21">O173*H173</f>
        <v>0</v>
      </c>
      <c r="Q173" s="145">
        <v>0</v>
      </c>
      <c r="R173" s="145">
        <f t="shared" ref="R173:R188" si="22">Q173*H173</f>
        <v>0</v>
      </c>
      <c r="S173" s="145">
        <v>0</v>
      </c>
      <c r="T173" s="146">
        <f t="shared" ref="T173:T188" si="23">S173*H173</f>
        <v>0</v>
      </c>
      <c r="AR173" s="147" t="s">
        <v>121</v>
      </c>
      <c r="AT173" s="147" t="s">
        <v>117</v>
      </c>
      <c r="AU173" s="147" t="s">
        <v>83</v>
      </c>
      <c r="AY173" s="13" t="s">
        <v>115</v>
      </c>
      <c r="BE173" s="148">
        <f t="shared" ref="BE173:BE188" si="24">IF(N173="základná",J173,0)</f>
        <v>0</v>
      </c>
      <c r="BF173" s="148">
        <f t="shared" ref="BF173:BF188" si="25">IF(N173="znížená",J173,0)</f>
        <v>0</v>
      </c>
      <c r="BG173" s="148">
        <f t="shared" ref="BG173:BG188" si="26">IF(N173="zákl. prenesená",J173,0)</f>
        <v>0</v>
      </c>
      <c r="BH173" s="148">
        <f t="shared" ref="BH173:BH188" si="27">IF(N173="zníž. prenesená",J173,0)</f>
        <v>0</v>
      </c>
      <c r="BI173" s="148">
        <f t="shared" ref="BI173:BI188" si="28">IF(N173="nulová",J173,0)</f>
        <v>0</v>
      </c>
      <c r="BJ173" s="13" t="s">
        <v>83</v>
      </c>
      <c r="BK173" s="149">
        <f t="shared" ref="BK173:BK188" si="29">ROUND(I173*H173,3)</f>
        <v>0</v>
      </c>
      <c r="BL173" s="13" t="s">
        <v>121</v>
      </c>
      <c r="BM173" s="147" t="s">
        <v>343</v>
      </c>
    </row>
    <row r="174" spans="2:65" s="1" customFormat="1" ht="24.2" customHeight="1" x14ac:dyDescent="0.2">
      <c r="B174" s="135"/>
      <c r="C174" s="136" t="s">
        <v>344</v>
      </c>
      <c r="D174" s="136" t="s">
        <v>117</v>
      </c>
      <c r="E174" s="137" t="s">
        <v>345</v>
      </c>
      <c r="F174" s="138" t="s">
        <v>346</v>
      </c>
      <c r="G174" s="139" t="s">
        <v>154</v>
      </c>
      <c r="H174" s="140">
        <v>11</v>
      </c>
      <c r="I174" s="141"/>
      <c r="J174" s="140">
        <f t="shared" si="20"/>
        <v>0</v>
      </c>
      <c r="K174" s="142"/>
      <c r="L174" s="28"/>
      <c r="M174" s="143" t="s">
        <v>1</v>
      </c>
      <c r="N174" s="144" t="s">
        <v>40</v>
      </c>
      <c r="P174" s="145">
        <f t="shared" si="21"/>
        <v>0</v>
      </c>
      <c r="Q174" s="145">
        <v>0.22133</v>
      </c>
      <c r="R174" s="145">
        <f t="shared" si="22"/>
        <v>2.4346299999999998</v>
      </c>
      <c r="S174" s="145">
        <v>0</v>
      </c>
      <c r="T174" s="146">
        <f t="shared" si="23"/>
        <v>0</v>
      </c>
      <c r="AR174" s="147" t="s">
        <v>121</v>
      </c>
      <c r="AT174" s="147" t="s">
        <v>117</v>
      </c>
      <c r="AU174" s="147" t="s">
        <v>83</v>
      </c>
      <c r="AY174" s="13" t="s">
        <v>115</v>
      </c>
      <c r="BE174" s="148">
        <f t="shared" si="24"/>
        <v>0</v>
      </c>
      <c r="BF174" s="148">
        <f t="shared" si="25"/>
        <v>0</v>
      </c>
      <c r="BG174" s="148">
        <f t="shared" si="26"/>
        <v>0</v>
      </c>
      <c r="BH174" s="148">
        <f t="shared" si="27"/>
        <v>0</v>
      </c>
      <c r="BI174" s="148">
        <f t="shared" si="28"/>
        <v>0</v>
      </c>
      <c r="BJ174" s="13" t="s">
        <v>83</v>
      </c>
      <c r="BK174" s="149">
        <f t="shared" si="29"/>
        <v>0</v>
      </c>
      <c r="BL174" s="13" t="s">
        <v>121</v>
      </c>
      <c r="BM174" s="147" t="s">
        <v>347</v>
      </c>
    </row>
    <row r="175" spans="2:65" s="1" customFormat="1" ht="24.2" customHeight="1" x14ac:dyDescent="0.2">
      <c r="B175" s="135"/>
      <c r="C175" s="136" t="s">
        <v>348</v>
      </c>
      <c r="D175" s="136" t="s">
        <v>117</v>
      </c>
      <c r="E175" s="137" t="s">
        <v>349</v>
      </c>
      <c r="F175" s="138" t="s">
        <v>350</v>
      </c>
      <c r="G175" s="139" t="s">
        <v>154</v>
      </c>
      <c r="H175" s="140">
        <v>11</v>
      </c>
      <c r="I175" s="141"/>
      <c r="J175" s="140">
        <f t="shared" si="20"/>
        <v>0</v>
      </c>
      <c r="K175" s="142"/>
      <c r="L175" s="28"/>
      <c r="M175" s="143" t="s">
        <v>1</v>
      </c>
      <c r="N175" s="144" t="s">
        <v>40</v>
      </c>
      <c r="P175" s="145">
        <f t="shared" si="21"/>
        <v>0</v>
      </c>
      <c r="Q175" s="145">
        <v>0.11958000000000001</v>
      </c>
      <c r="R175" s="145">
        <f t="shared" si="22"/>
        <v>1.31538</v>
      </c>
      <c r="S175" s="145">
        <v>0</v>
      </c>
      <c r="T175" s="146">
        <f t="shared" si="23"/>
        <v>0</v>
      </c>
      <c r="AR175" s="147" t="s">
        <v>121</v>
      </c>
      <c r="AT175" s="147" t="s">
        <v>117</v>
      </c>
      <c r="AU175" s="147" t="s">
        <v>83</v>
      </c>
      <c r="AY175" s="13" t="s">
        <v>115</v>
      </c>
      <c r="BE175" s="148">
        <f t="shared" si="24"/>
        <v>0</v>
      </c>
      <c r="BF175" s="148">
        <f t="shared" si="25"/>
        <v>0</v>
      </c>
      <c r="BG175" s="148">
        <f t="shared" si="26"/>
        <v>0</v>
      </c>
      <c r="BH175" s="148">
        <f t="shared" si="27"/>
        <v>0</v>
      </c>
      <c r="BI175" s="148">
        <f t="shared" si="28"/>
        <v>0</v>
      </c>
      <c r="BJ175" s="13" t="s">
        <v>83</v>
      </c>
      <c r="BK175" s="149">
        <f t="shared" si="29"/>
        <v>0</v>
      </c>
      <c r="BL175" s="13" t="s">
        <v>121</v>
      </c>
      <c r="BM175" s="147" t="s">
        <v>351</v>
      </c>
    </row>
    <row r="176" spans="2:65" s="1" customFormat="1" ht="33" customHeight="1" x14ac:dyDescent="0.2">
      <c r="B176" s="135"/>
      <c r="C176" s="136" t="s">
        <v>352</v>
      </c>
      <c r="D176" s="136" t="s">
        <v>117</v>
      </c>
      <c r="E176" s="137" t="s">
        <v>353</v>
      </c>
      <c r="F176" s="138" t="s">
        <v>354</v>
      </c>
      <c r="G176" s="139" t="s">
        <v>142</v>
      </c>
      <c r="H176" s="140">
        <v>70</v>
      </c>
      <c r="I176" s="141"/>
      <c r="J176" s="140">
        <f t="shared" si="20"/>
        <v>0</v>
      </c>
      <c r="K176" s="142"/>
      <c r="L176" s="28"/>
      <c r="M176" s="143" t="s">
        <v>1</v>
      </c>
      <c r="N176" s="144" t="s">
        <v>40</v>
      </c>
      <c r="P176" s="145">
        <f t="shared" si="21"/>
        <v>0</v>
      </c>
      <c r="Q176" s="145">
        <v>0</v>
      </c>
      <c r="R176" s="145">
        <f t="shared" si="22"/>
        <v>0</v>
      </c>
      <c r="S176" s="145">
        <v>0</v>
      </c>
      <c r="T176" s="146">
        <f t="shared" si="23"/>
        <v>0</v>
      </c>
      <c r="AR176" s="147" t="s">
        <v>121</v>
      </c>
      <c r="AT176" s="147" t="s">
        <v>117</v>
      </c>
      <c r="AU176" s="147" t="s">
        <v>83</v>
      </c>
      <c r="AY176" s="13" t="s">
        <v>115</v>
      </c>
      <c r="BE176" s="148">
        <f t="shared" si="24"/>
        <v>0</v>
      </c>
      <c r="BF176" s="148">
        <f t="shared" si="25"/>
        <v>0</v>
      </c>
      <c r="BG176" s="148">
        <f t="shared" si="26"/>
        <v>0</v>
      </c>
      <c r="BH176" s="148">
        <f t="shared" si="27"/>
        <v>0</v>
      </c>
      <c r="BI176" s="148">
        <f t="shared" si="28"/>
        <v>0</v>
      </c>
      <c r="BJ176" s="13" t="s">
        <v>83</v>
      </c>
      <c r="BK176" s="149">
        <f t="shared" si="29"/>
        <v>0</v>
      </c>
      <c r="BL176" s="13" t="s">
        <v>121</v>
      </c>
      <c r="BM176" s="147" t="s">
        <v>355</v>
      </c>
    </row>
    <row r="177" spans="2:65" s="1" customFormat="1" ht="24.2" customHeight="1" x14ac:dyDescent="0.2">
      <c r="B177" s="135"/>
      <c r="C177" s="155" t="s">
        <v>356</v>
      </c>
      <c r="D177" s="155" t="s">
        <v>264</v>
      </c>
      <c r="E177" s="156" t="s">
        <v>357</v>
      </c>
      <c r="F177" s="157" t="s">
        <v>732</v>
      </c>
      <c r="G177" s="158" t="s">
        <v>120</v>
      </c>
      <c r="H177" s="159">
        <v>9</v>
      </c>
      <c r="I177" s="160"/>
      <c r="J177" s="159">
        <f t="shared" si="20"/>
        <v>0</v>
      </c>
      <c r="K177" s="161"/>
      <c r="L177" s="162"/>
      <c r="M177" s="163" t="s">
        <v>1</v>
      </c>
      <c r="N177" s="164" t="s">
        <v>40</v>
      </c>
      <c r="P177" s="145">
        <f t="shared" si="21"/>
        <v>0</v>
      </c>
      <c r="Q177" s="145">
        <v>0</v>
      </c>
      <c r="R177" s="145">
        <f t="shared" si="22"/>
        <v>0</v>
      </c>
      <c r="S177" s="145">
        <v>0</v>
      </c>
      <c r="T177" s="146">
        <f t="shared" si="23"/>
        <v>0</v>
      </c>
      <c r="AR177" s="147" t="s">
        <v>148</v>
      </c>
      <c r="AT177" s="147" t="s">
        <v>264</v>
      </c>
      <c r="AU177" s="147" t="s">
        <v>83</v>
      </c>
      <c r="AY177" s="13" t="s">
        <v>115</v>
      </c>
      <c r="BE177" s="148">
        <f t="shared" si="24"/>
        <v>0</v>
      </c>
      <c r="BF177" s="148">
        <f t="shared" si="25"/>
        <v>0</v>
      </c>
      <c r="BG177" s="148">
        <f t="shared" si="26"/>
        <v>0</v>
      </c>
      <c r="BH177" s="148">
        <f t="shared" si="27"/>
        <v>0</v>
      </c>
      <c r="BI177" s="148">
        <f t="shared" si="28"/>
        <v>0</v>
      </c>
      <c r="BJ177" s="13" t="s">
        <v>83</v>
      </c>
      <c r="BK177" s="149">
        <f t="shared" si="29"/>
        <v>0</v>
      </c>
      <c r="BL177" s="13" t="s">
        <v>121</v>
      </c>
      <c r="BM177" s="147" t="s">
        <v>358</v>
      </c>
    </row>
    <row r="178" spans="2:65" s="1" customFormat="1" ht="37.9" customHeight="1" x14ac:dyDescent="0.2">
      <c r="B178" s="135"/>
      <c r="C178" s="136" t="s">
        <v>359</v>
      </c>
      <c r="D178" s="136" t="s">
        <v>117</v>
      </c>
      <c r="E178" s="137" t="s">
        <v>360</v>
      </c>
      <c r="F178" s="138" t="s">
        <v>361</v>
      </c>
      <c r="G178" s="139" t="s">
        <v>142</v>
      </c>
      <c r="H178" s="140">
        <v>105</v>
      </c>
      <c r="I178" s="141"/>
      <c r="J178" s="140">
        <f t="shared" si="20"/>
        <v>0</v>
      </c>
      <c r="K178" s="142"/>
      <c r="L178" s="28"/>
      <c r="M178" s="143" t="s">
        <v>1</v>
      </c>
      <c r="N178" s="144" t="s">
        <v>40</v>
      </c>
      <c r="P178" s="145">
        <f t="shared" si="21"/>
        <v>0</v>
      </c>
      <c r="Q178" s="145">
        <v>0</v>
      </c>
      <c r="R178" s="145">
        <f t="shared" si="22"/>
        <v>0</v>
      </c>
      <c r="S178" s="145">
        <v>0</v>
      </c>
      <c r="T178" s="146">
        <f t="shared" si="23"/>
        <v>0</v>
      </c>
      <c r="AR178" s="147" t="s">
        <v>121</v>
      </c>
      <c r="AT178" s="147" t="s">
        <v>117</v>
      </c>
      <c r="AU178" s="147" t="s">
        <v>83</v>
      </c>
      <c r="AY178" s="13" t="s">
        <v>115</v>
      </c>
      <c r="BE178" s="148">
        <f t="shared" si="24"/>
        <v>0</v>
      </c>
      <c r="BF178" s="148">
        <f t="shared" si="25"/>
        <v>0</v>
      </c>
      <c r="BG178" s="148">
        <f t="shared" si="26"/>
        <v>0</v>
      </c>
      <c r="BH178" s="148">
        <f t="shared" si="27"/>
        <v>0</v>
      </c>
      <c r="BI178" s="148">
        <f t="shared" si="28"/>
        <v>0</v>
      </c>
      <c r="BJ178" s="13" t="s">
        <v>83</v>
      </c>
      <c r="BK178" s="149">
        <f t="shared" si="29"/>
        <v>0</v>
      </c>
      <c r="BL178" s="13" t="s">
        <v>121</v>
      </c>
      <c r="BM178" s="147" t="s">
        <v>362</v>
      </c>
    </row>
    <row r="179" spans="2:65" s="1" customFormat="1" ht="16.5" customHeight="1" x14ac:dyDescent="0.2">
      <c r="B179" s="135"/>
      <c r="C179" s="155" t="s">
        <v>363</v>
      </c>
      <c r="D179" s="155" t="s">
        <v>264</v>
      </c>
      <c r="E179" s="156" t="s">
        <v>364</v>
      </c>
      <c r="F179" s="157" t="s">
        <v>731</v>
      </c>
      <c r="G179" s="158" t="s">
        <v>142</v>
      </c>
      <c r="H179" s="159">
        <v>106</v>
      </c>
      <c r="I179" s="160"/>
      <c r="J179" s="159">
        <f t="shared" si="20"/>
        <v>0</v>
      </c>
      <c r="K179" s="161"/>
      <c r="L179" s="162"/>
      <c r="M179" s="163" t="s">
        <v>1</v>
      </c>
      <c r="N179" s="164" t="s">
        <v>40</v>
      </c>
      <c r="P179" s="145">
        <f t="shared" si="21"/>
        <v>0</v>
      </c>
      <c r="Q179" s="145">
        <v>0</v>
      </c>
      <c r="R179" s="145">
        <f t="shared" si="22"/>
        <v>0</v>
      </c>
      <c r="S179" s="145">
        <v>0</v>
      </c>
      <c r="T179" s="146">
        <f t="shared" si="23"/>
        <v>0</v>
      </c>
      <c r="AR179" s="147" t="s">
        <v>148</v>
      </c>
      <c r="AT179" s="147" t="s">
        <v>264</v>
      </c>
      <c r="AU179" s="147" t="s">
        <v>83</v>
      </c>
      <c r="AY179" s="13" t="s">
        <v>115</v>
      </c>
      <c r="BE179" s="148">
        <f t="shared" si="24"/>
        <v>0</v>
      </c>
      <c r="BF179" s="148">
        <f t="shared" si="25"/>
        <v>0</v>
      </c>
      <c r="BG179" s="148">
        <f t="shared" si="26"/>
        <v>0</v>
      </c>
      <c r="BH179" s="148">
        <f t="shared" si="27"/>
        <v>0</v>
      </c>
      <c r="BI179" s="148">
        <f t="shared" si="28"/>
        <v>0</v>
      </c>
      <c r="BJ179" s="13" t="s">
        <v>83</v>
      </c>
      <c r="BK179" s="149">
        <f t="shared" si="29"/>
        <v>0</v>
      </c>
      <c r="BL179" s="13" t="s">
        <v>121</v>
      </c>
      <c r="BM179" s="147" t="s">
        <v>365</v>
      </c>
    </row>
    <row r="180" spans="2:65" s="1" customFormat="1" ht="33" customHeight="1" x14ac:dyDescent="0.2">
      <c r="B180" s="135"/>
      <c r="C180" s="136" t="s">
        <v>366</v>
      </c>
      <c r="D180" s="136" t="s">
        <v>117</v>
      </c>
      <c r="E180" s="137" t="s">
        <v>367</v>
      </c>
      <c r="F180" s="138" t="s">
        <v>368</v>
      </c>
      <c r="G180" s="139" t="s">
        <v>131</v>
      </c>
      <c r="H180" s="140">
        <v>9.984</v>
      </c>
      <c r="I180" s="141"/>
      <c r="J180" s="140">
        <f t="shared" si="20"/>
        <v>0</v>
      </c>
      <c r="K180" s="142"/>
      <c r="L180" s="28"/>
      <c r="M180" s="143" t="s">
        <v>1</v>
      </c>
      <c r="N180" s="144" t="s">
        <v>40</v>
      </c>
      <c r="P180" s="145">
        <f t="shared" si="21"/>
        <v>0</v>
      </c>
      <c r="Q180" s="145">
        <v>0</v>
      </c>
      <c r="R180" s="145">
        <f t="shared" si="22"/>
        <v>0</v>
      </c>
      <c r="S180" s="145">
        <v>0</v>
      </c>
      <c r="T180" s="146">
        <f t="shared" si="23"/>
        <v>0</v>
      </c>
      <c r="AR180" s="147" t="s">
        <v>121</v>
      </c>
      <c r="AT180" s="147" t="s">
        <v>117</v>
      </c>
      <c r="AU180" s="147" t="s">
        <v>83</v>
      </c>
      <c r="AY180" s="13" t="s">
        <v>115</v>
      </c>
      <c r="BE180" s="148">
        <f t="shared" si="24"/>
        <v>0</v>
      </c>
      <c r="BF180" s="148">
        <f t="shared" si="25"/>
        <v>0</v>
      </c>
      <c r="BG180" s="148">
        <f t="shared" si="26"/>
        <v>0</v>
      </c>
      <c r="BH180" s="148">
        <f t="shared" si="27"/>
        <v>0</v>
      </c>
      <c r="BI180" s="148">
        <f t="shared" si="28"/>
        <v>0</v>
      </c>
      <c r="BJ180" s="13" t="s">
        <v>83</v>
      </c>
      <c r="BK180" s="149">
        <f t="shared" si="29"/>
        <v>0</v>
      </c>
      <c r="BL180" s="13" t="s">
        <v>121</v>
      </c>
      <c r="BM180" s="147" t="s">
        <v>369</v>
      </c>
    </row>
    <row r="181" spans="2:65" s="1" customFormat="1" ht="24.2" customHeight="1" x14ac:dyDescent="0.2">
      <c r="B181" s="135"/>
      <c r="C181" s="136" t="s">
        <v>370</v>
      </c>
      <c r="D181" s="136" t="s">
        <v>117</v>
      </c>
      <c r="E181" s="137" t="s">
        <v>149</v>
      </c>
      <c r="F181" s="138" t="s">
        <v>150</v>
      </c>
      <c r="G181" s="139" t="s">
        <v>142</v>
      </c>
      <c r="H181" s="140">
        <v>113.6</v>
      </c>
      <c r="I181" s="141"/>
      <c r="J181" s="140">
        <f t="shared" si="20"/>
        <v>0</v>
      </c>
      <c r="K181" s="142"/>
      <c r="L181" s="28"/>
      <c r="M181" s="143" t="s">
        <v>1</v>
      </c>
      <c r="N181" s="144" t="s">
        <v>40</v>
      </c>
      <c r="P181" s="145">
        <f t="shared" si="21"/>
        <v>0</v>
      </c>
      <c r="Q181" s="145">
        <v>0</v>
      </c>
      <c r="R181" s="145">
        <f t="shared" si="22"/>
        <v>0</v>
      </c>
      <c r="S181" s="145">
        <v>0</v>
      </c>
      <c r="T181" s="146">
        <f t="shared" si="23"/>
        <v>0</v>
      </c>
      <c r="AR181" s="147" t="s">
        <v>121</v>
      </c>
      <c r="AT181" s="147" t="s">
        <v>117</v>
      </c>
      <c r="AU181" s="147" t="s">
        <v>83</v>
      </c>
      <c r="AY181" s="13" t="s">
        <v>115</v>
      </c>
      <c r="BE181" s="148">
        <f t="shared" si="24"/>
        <v>0</v>
      </c>
      <c r="BF181" s="148">
        <f t="shared" si="25"/>
        <v>0</v>
      </c>
      <c r="BG181" s="148">
        <f t="shared" si="26"/>
        <v>0</v>
      </c>
      <c r="BH181" s="148">
        <f t="shared" si="27"/>
        <v>0</v>
      </c>
      <c r="BI181" s="148">
        <f t="shared" si="28"/>
        <v>0</v>
      </c>
      <c r="BJ181" s="13" t="s">
        <v>83</v>
      </c>
      <c r="BK181" s="149">
        <f t="shared" si="29"/>
        <v>0</v>
      </c>
      <c r="BL181" s="13" t="s">
        <v>121</v>
      </c>
      <c r="BM181" s="147" t="s">
        <v>371</v>
      </c>
    </row>
    <row r="182" spans="2:65" s="1" customFormat="1" ht="24.2" customHeight="1" x14ac:dyDescent="0.2">
      <c r="B182" s="135"/>
      <c r="C182" s="136" t="s">
        <v>372</v>
      </c>
      <c r="D182" s="136" t="s">
        <v>117</v>
      </c>
      <c r="E182" s="137" t="s">
        <v>373</v>
      </c>
      <c r="F182" s="138" t="s">
        <v>374</v>
      </c>
      <c r="G182" s="139" t="s">
        <v>142</v>
      </c>
      <c r="H182" s="140">
        <v>8.9</v>
      </c>
      <c r="I182" s="141"/>
      <c r="J182" s="140">
        <f t="shared" si="20"/>
        <v>0</v>
      </c>
      <c r="K182" s="142"/>
      <c r="L182" s="28"/>
      <c r="M182" s="143" t="s">
        <v>1</v>
      </c>
      <c r="N182" s="144" t="s">
        <v>40</v>
      </c>
      <c r="P182" s="145">
        <f t="shared" si="21"/>
        <v>0</v>
      </c>
      <c r="Q182" s="145">
        <v>0</v>
      </c>
      <c r="R182" s="145">
        <f t="shared" si="22"/>
        <v>0</v>
      </c>
      <c r="S182" s="145">
        <v>0</v>
      </c>
      <c r="T182" s="146">
        <f t="shared" si="23"/>
        <v>0</v>
      </c>
      <c r="AR182" s="147" t="s">
        <v>121</v>
      </c>
      <c r="AT182" s="147" t="s">
        <v>117</v>
      </c>
      <c r="AU182" s="147" t="s">
        <v>83</v>
      </c>
      <c r="AY182" s="13" t="s">
        <v>115</v>
      </c>
      <c r="BE182" s="148">
        <f t="shared" si="24"/>
        <v>0</v>
      </c>
      <c r="BF182" s="148">
        <f t="shared" si="25"/>
        <v>0</v>
      </c>
      <c r="BG182" s="148">
        <f t="shared" si="26"/>
        <v>0</v>
      </c>
      <c r="BH182" s="148">
        <f t="shared" si="27"/>
        <v>0</v>
      </c>
      <c r="BI182" s="148">
        <f t="shared" si="28"/>
        <v>0</v>
      </c>
      <c r="BJ182" s="13" t="s">
        <v>83</v>
      </c>
      <c r="BK182" s="149">
        <f t="shared" si="29"/>
        <v>0</v>
      </c>
      <c r="BL182" s="13" t="s">
        <v>121</v>
      </c>
      <c r="BM182" s="147" t="s">
        <v>375</v>
      </c>
    </row>
    <row r="183" spans="2:65" s="1" customFormat="1" ht="24.2" customHeight="1" x14ac:dyDescent="0.2">
      <c r="B183" s="135"/>
      <c r="C183" s="136" t="s">
        <v>376</v>
      </c>
      <c r="D183" s="136" t="s">
        <v>117</v>
      </c>
      <c r="E183" s="137" t="s">
        <v>377</v>
      </c>
      <c r="F183" s="138" t="s">
        <v>378</v>
      </c>
      <c r="G183" s="139" t="s">
        <v>154</v>
      </c>
      <c r="H183" s="140">
        <v>2</v>
      </c>
      <c r="I183" s="141"/>
      <c r="J183" s="140">
        <f t="shared" si="20"/>
        <v>0</v>
      </c>
      <c r="K183" s="142"/>
      <c r="L183" s="28"/>
      <c r="M183" s="143" t="s">
        <v>1</v>
      </c>
      <c r="N183" s="144" t="s">
        <v>40</v>
      </c>
      <c r="P183" s="145">
        <f t="shared" si="21"/>
        <v>0</v>
      </c>
      <c r="Q183" s="145">
        <v>0</v>
      </c>
      <c r="R183" s="145">
        <f t="shared" si="22"/>
        <v>0</v>
      </c>
      <c r="S183" s="145">
        <v>0</v>
      </c>
      <c r="T183" s="146">
        <f t="shared" si="23"/>
        <v>0</v>
      </c>
      <c r="AR183" s="147" t="s">
        <v>121</v>
      </c>
      <c r="AT183" s="147" t="s">
        <v>117</v>
      </c>
      <c r="AU183" s="147" t="s">
        <v>83</v>
      </c>
      <c r="AY183" s="13" t="s">
        <v>115</v>
      </c>
      <c r="BE183" s="148">
        <f t="shared" si="24"/>
        <v>0</v>
      </c>
      <c r="BF183" s="148">
        <f t="shared" si="25"/>
        <v>0</v>
      </c>
      <c r="BG183" s="148">
        <f t="shared" si="26"/>
        <v>0</v>
      </c>
      <c r="BH183" s="148">
        <f t="shared" si="27"/>
        <v>0</v>
      </c>
      <c r="BI183" s="148">
        <f t="shared" si="28"/>
        <v>0</v>
      </c>
      <c r="BJ183" s="13" t="s">
        <v>83</v>
      </c>
      <c r="BK183" s="149">
        <f t="shared" si="29"/>
        <v>0</v>
      </c>
      <c r="BL183" s="13" t="s">
        <v>121</v>
      </c>
      <c r="BM183" s="147" t="s">
        <v>379</v>
      </c>
    </row>
    <row r="184" spans="2:65" s="1" customFormat="1" ht="24.2" customHeight="1" x14ac:dyDescent="0.2">
      <c r="B184" s="135"/>
      <c r="C184" s="136" t="s">
        <v>380</v>
      </c>
      <c r="D184" s="136" t="s">
        <v>117</v>
      </c>
      <c r="E184" s="137" t="s">
        <v>169</v>
      </c>
      <c r="F184" s="138" t="s">
        <v>170</v>
      </c>
      <c r="G184" s="139" t="s">
        <v>171</v>
      </c>
      <c r="H184" s="140">
        <v>234.715</v>
      </c>
      <c r="I184" s="141"/>
      <c r="J184" s="140">
        <f t="shared" si="20"/>
        <v>0</v>
      </c>
      <c r="K184" s="142"/>
      <c r="L184" s="28"/>
      <c r="M184" s="143" t="s">
        <v>1</v>
      </c>
      <c r="N184" s="144" t="s">
        <v>40</v>
      </c>
      <c r="P184" s="145">
        <f t="shared" si="21"/>
        <v>0</v>
      </c>
      <c r="Q184" s="145">
        <v>0</v>
      </c>
      <c r="R184" s="145">
        <f t="shared" si="22"/>
        <v>0</v>
      </c>
      <c r="S184" s="145">
        <v>0</v>
      </c>
      <c r="T184" s="146">
        <f t="shared" si="23"/>
        <v>0</v>
      </c>
      <c r="AR184" s="147" t="s">
        <v>121</v>
      </c>
      <c r="AT184" s="147" t="s">
        <v>117</v>
      </c>
      <c r="AU184" s="147" t="s">
        <v>83</v>
      </c>
      <c r="AY184" s="13" t="s">
        <v>115</v>
      </c>
      <c r="BE184" s="148">
        <f t="shared" si="24"/>
        <v>0</v>
      </c>
      <c r="BF184" s="148">
        <f t="shared" si="25"/>
        <v>0</v>
      </c>
      <c r="BG184" s="148">
        <f t="shared" si="26"/>
        <v>0</v>
      </c>
      <c r="BH184" s="148">
        <f t="shared" si="27"/>
        <v>0</v>
      </c>
      <c r="BI184" s="148">
        <f t="shared" si="28"/>
        <v>0</v>
      </c>
      <c r="BJ184" s="13" t="s">
        <v>83</v>
      </c>
      <c r="BK184" s="149">
        <f t="shared" si="29"/>
        <v>0</v>
      </c>
      <c r="BL184" s="13" t="s">
        <v>121</v>
      </c>
      <c r="BM184" s="147" t="s">
        <v>381</v>
      </c>
    </row>
    <row r="185" spans="2:65" s="1" customFormat="1" ht="33" customHeight="1" x14ac:dyDescent="0.2">
      <c r="B185" s="135"/>
      <c r="C185" s="136" t="s">
        <v>382</v>
      </c>
      <c r="D185" s="136" t="s">
        <v>117</v>
      </c>
      <c r="E185" s="137" t="s">
        <v>174</v>
      </c>
      <c r="F185" s="138" t="s">
        <v>175</v>
      </c>
      <c r="G185" s="139" t="s">
        <v>171</v>
      </c>
      <c r="H185" s="140">
        <v>3520.7249999999999</v>
      </c>
      <c r="I185" s="141"/>
      <c r="J185" s="140">
        <f t="shared" si="20"/>
        <v>0</v>
      </c>
      <c r="K185" s="142"/>
      <c r="L185" s="28"/>
      <c r="M185" s="143" t="s">
        <v>1</v>
      </c>
      <c r="N185" s="144" t="s">
        <v>40</v>
      </c>
      <c r="P185" s="145">
        <f t="shared" si="21"/>
        <v>0</v>
      </c>
      <c r="Q185" s="145">
        <v>0</v>
      </c>
      <c r="R185" s="145">
        <f t="shared" si="22"/>
        <v>0</v>
      </c>
      <c r="S185" s="145">
        <v>0</v>
      </c>
      <c r="T185" s="146">
        <f t="shared" si="23"/>
        <v>0</v>
      </c>
      <c r="AR185" s="147" t="s">
        <v>121</v>
      </c>
      <c r="AT185" s="147" t="s">
        <v>117</v>
      </c>
      <c r="AU185" s="147" t="s">
        <v>83</v>
      </c>
      <c r="AY185" s="13" t="s">
        <v>115</v>
      </c>
      <c r="BE185" s="148">
        <f t="shared" si="24"/>
        <v>0</v>
      </c>
      <c r="BF185" s="148">
        <f t="shared" si="25"/>
        <v>0</v>
      </c>
      <c r="BG185" s="148">
        <f t="shared" si="26"/>
        <v>0</v>
      </c>
      <c r="BH185" s="148">
        <f t="shared" si="27"/>
        <v>0</v>
      </c>
      <c r="BI185" s="148">
        <f t="shared" si="28"/>
        <v>0</v>
      </c>
      <c r="BJ185" s="13" t="s">
        <v>83</v>
      </c>
      <c r="BK185" s="149">
        <f t="shared" si="29"/>
        <v>0</v>
      </c>
      <c r="BL185" s="13" t="s">
        <v>121</v>
      </c>
      <c r="BM185" s="147" t="s">
        <v>383</v>
      </c>
    </row>
    <row r="186" spans="2:65" s="1" customFormat="1" ht="24.2" customHeight="1" x14ac:dyDescent="0.2">
      <c r="B186" s="135"/>
      <c r="C186" s="136" t="s">
        <v>384</v>
      </c>
      <c r="D186" s="136" t="s">
        <v>117</v>
      </c>
      <c r="E186" s="137" t="s">
        <v>186</v>
      </c>
      <c r="F186" s="138" t="s">
        <v>187</v>
      </c>
      <c r="G186" s="139" t="s">
        <v>171</v>
      </c>
      <c r="H186" s="140">
        <v>100</v>
      </c>
      <c r="I186" s="141"/>
      <c r="J186" s="140">
        <f t="shared" si="20"/>
        <v>0</v>
      </c>
      <c r="K186" s="142"/>
      <c r="L186" s="28"/>
      <c r="M186" s="143" t="s">
        <v>1</v>
      </c>
      <c r="N186" s="144" t="s">
        <v>40</v>
      </c>
      <c r="P186" s="145">
        <f t="shared" si="21"/>
        <v>0</v>
      </c>
      <c r="Q186" s="145">
        <v>0</v>
      </c>
      <c r="R186" s="145">
        <f t="shared" si="22"/>
        <v>0</v>
      </c>
      <c r="S186" s="145">
        <v>0</v>
      </c>
      <c r="T186" s="146">
        <f t="shared" si="23"/>
        <v>0</v>
      </c>
      <c r="AR186" s="147" t="s">
        <v>121</v>
      </c>
      <c r="AT186" s="147" t="s">
        <v>117</v>
      </c>
      <c r="AU186" s="147" t="s">
        <v>83</v>
      </c>
      <c r="AY186" s="13" t="s">
        <v>115</v>
      </c>
      <c r="BE186" s="148">
        <f t="shared" si="24"/>
        <v>0</v>
      </c>
      <c r="BF186" s="148">
        <f t="shared" si="25"/>
        <v>0</v>
      </c>
      <c r="BG186" s="148">
        <f t="shared" si="26"/>
        <v>0</v>
      </c>
      <c r="BH186" s="148">
        <f t="shared" si="27"/>
        <v>0</v>
      </c>
      <c r="BI186" s="148">
        <f t="shared" si="28"/>
        <v>0</v>
      </c>
      <c r="BJ186" s="13" t="s">
        <v>83</v>
      </c>
      <c r="BK186" s="149">
        <f t="shared" si="29"/>
        <v>0</v>
      </c>
      <c r="BL186" s="13" t="s">
        <v>121</v>
      </c>
      <c r="BM186" s="147" t="s">
        <v>385</v>
      </c>
    </row>
    <row r="187" spans="2:65" s="1" customFormat="1" ht="24.2" customHeight="1" x14ac:dyDescent="0.2">
      <c r="B187" s="135"/>
      <c r="C187" s="136" t="s">
        <v>386</v>
      </c>
      <c r="D187" s="136" t="s">
        <v>117</v>
      </c>
      <c r="E187" s="137" t="s">
        <v>178</v>
      </c>
      <c r="F187" s="138" t="s">
        <v>179</v>
      </c>
      <c r="G187" s="139" t="s">
        <v>171</v>
      </c>
      <c r="H187" s="140">
        <v>234.715</v>
      </c>
      <c r="I187" s="141"/>
      <c r="J187" s="140">
        <f t="shared" si="20"/>
        <v>0</v>
      </c>
      <c r="K187" s="142"/>
      <c r="L187" s="28"/>
      <c r="M187" s="143" t="s">
        <v>1</v>
      </c>
      <c r="N187" s="144" t="s">
        <v>40</v>
      </c>
      <c r="P187" s="145">
        <f t="shared" si="21"/>
        <v>0</v>
      </c>
      <c r="Q187" s="145">
        <v>0</v>
      </c>
      <c r="R187" s="145">
        <f t="shared" si="22"/>
        <v>0</v>
      </c>
      <c r="S187" s="145">
        <v>0</v>
      </c>
      <c r="T187" s="146">
        <f t="shared" si="23"/>
        <v>0</v>
      </c>
      <c r="AR187" s="147" t="s">
        <v>121</v>
      </c>
      <c r="AT187" s="147" t="s">
        <v>117</v>
      </c>
      <c r="AU187" s="147" t="s">
        <v>83</v>
      </c>
      <c r="AY187" s="13" t="s">
        <v>115</v>
      </c>
      <c r="BE187" s="148">
        <f t="shared" si="24"/>
        <v>0</v>
      </c>
      <c r="BF187" s="148">
        <f t="shared" si="25"/>
        <v>0</v>
      </c>
      <c r="BG187" s="148">
        <f t="shared" si="26"/>
        <v>0</v>
      </c>
      <c r="BH187" s="148">
        <f t="shared" si="27"/>
        <v>0</v>
      </c>
      <c r="BI187" s="148">
        <f t="shared" si="28"/>
        <v>0</v>
      </c>
      <c r="BJ187" s="13" t="s">
        <v>83</v>
      </c>
      <c r="BK187" s="149">
        <f t="shared" si="29"/>
        <v>0</v>
      </c>
      <c r="BL187" s="13" t="s">
        <v>121</v>
      </c>
      <c r="BM187" s="147" t="s">
        <v>387</v>
      </c>
    </row>
    <row r="188" spans="2:65" s="1" customFormat="1" ht="33" customHeight="1" x14ac:dyDescent="0.2">
      <c r="B188" s="135"/>
      <c r="C188" s="136" t="s">
        <v>388</v>
      </c>
      <c r="D188" s="136" t="s">
        <v>117</v>
      </c>
      <c r="E188" s="137" t="s">
        <v>182</v>
      </c>
      <c r="F188" s="138" t="s">
        <v>183</v>
      </c>
      <c r="G188" s="139" t="s">
        <v>171</v>
      </c>
      <c r="H188" s="140">
        <v>129.47499999999999</v>
      </c>
      <c r="I188" s="141"/>
      <c r="J188" s="140">
        <f t="shared" si="20"/>
        <v>0</v>
      </c>
      <c r="K188" s="142"/>
      <c r="L188" s="28"/>
      <c r="M188" s="143" t="s">
        <v>1</v>
      </c>
      <c r="N188" s="144" t="s">
        <v>40</v>
      </c>
      <c r="P188" s="145">
        <f t="shared" si="21"/>
        <v>0</v>
      </c>
      <c r="Q188" s="145">
        <v>0</v>
      </c>
      <c r="R188" s="145">
        <f t="shared" si="22"/>
        <v>0</v>
      </c>
      <c r="S188" s="145">
        <v>0</v>
      </c>
      <c r="T188" s="146">
        <f t="shared" si="23"/>
        <v>0</v>
      </c>
      <c r="AR188" s="147" t="s">
        <v>121</v>
      </c>
      <c r="AT188" s="147" t="s">
        <v>117</v>
      </c>
      <c r="AU188" s="147" t="s">
        <v>83</v>
      </c>
      <c r="AY188" s="13" t="s">
        <v>115</v>
      </c>
      <c r="BE188" s="148">
        <f t="shared" si="24"/>
        <v>0</v>
      </c>
      <c r="BF188" s="148">
        <f t="shared" si="25"/>
        <v>0</v>
      </c>
      <c r="BG188" s="148">
        <f t="shared" si="26"/>
        <v>0</v>
      </c>
      <c r="BH188" s="148">
        <f t="shared" si="27"/>
        <v>0</v>
      </c>
      <c r="BI188" s="148">
        <f t="shared" si="28"/>
        <v>0</v>
      </c>
      <c r="BJ188" s="13" t="s">
        <v>83</v>
      </c>
      <c r="BK188" s="149">
        <f t="shared" si="29"/>
        <v>0</v>
      </c>
      <c r="BL188" s="13" t="s">
        <v>121</v>
      </c>
      <c r="BM188" s="147" t="s">
        <v>389</v>
      </c>
    </row>
    <row r="189" spans="2:65" s="11" customFormat="1" ht="22.9" customHeight="1" x14ac:dyDescent="0.2">
      <c r="B189" s="123"/>
      <c r="D189" s="124" t="s">
        <v>73</v>
      </c>
      <c r="E189" s="133" t="s">
        <v>390</v>
      </c>
      <c r="F189" s="133" t="s">
        <v>391</v>
      </c>
      <c r="I189" s="126"/>
      <c r="J189" s="134">
        <f>BK189</f>
        <v>0</v>
      </c>
      <c r="L189" s="123"/>
      <c r="M189" s="128"/>
      <c r="P189" s="129">
        <f>P190</f>
        <v>0</v>
      </c>
      <c r="R189" s="129">
        <f>R190</f>
        <v>0</v>
      </c>
      <c r="T189" s="130">
        <f>T190</f>
        <v>0</v>
      </c>
      <c r="AR189" s="124" t="s">
        <v>79</v>
      </c>
      <c r="AT189" s="131" t="s">
        <v>73</v>
      </c>
      <c r="AU189" s="131" t="s">
        <v>79</v>
      </c>
      <c r="AY189" s="124" t="s">
        <v>115</v>
      </c>
      <c r="BK189" s="132">
        <f>BK190</f>
        <v>0</v>
      </c>
    </row>
    <row r="190" spans="2:65" s="1" customFormat="1" ht="33" customHeight="1" x14ac:dyDescent="0.2">
      <c r="B190" s="135"/>
      <c r="C190" s="136" t="s">
        <v>392</v>
      </c>
      <c r="D190" s="136" t="s">
        <v>117</v>
      </c>
      <c r="E190" s="137" t="s">
        <v>393</v>
      </c>
      <c r="F190" s="138" t="s">
        <v>394</v>
      </c>
      <c r="G190" s="139" t="s">
        <v>171</v>
      </c>
      <c r="H190" s="140">
        <v>437.83699999999999</v>
      </c>
      <c r="I190" s="141"/>
      <c r="J190" s="140">
        <f>ROUND(I190*H190,3)</f>
        <v>0</v>
      </c>
      <c r="K190" s="142"/>
      <c r="L190" s="28"/>
      <c r="M190" s="143" t="s">
        <v>1</v>
      </c>
      <c r="N190" s="144" t="s">
        <v>40</v>
      </c>
      <c r="P190" s="145">
        <f>O190*H190</f>
        <v>0</v>
      </c>
      <c r="Q190" s="145">
        <v>0</v>
      </c>
      <c r="R190" s="145">
        <f>Q190*H190</f>
        <v>0</v>
      </c>
      <c r="S190" s="145">
        <v>0</v>
      </c>
      <c r="T190" s="146">
        <f>S190*H190</f>
        <v>0</v>
      </c>
      <c r="AR190" s="147" t="s">
        <v>121</v>
      </c>
      <c r="AT190" s="147" t="s">
        <v>117</v>
      </c>
      <c r="AU190" s="147" t="s">
        <v>83</v>
      </c>
      <c r="AY190" s="13" t="s">
        <v>115</v>
      </c>
      <c r="BE190" s="148">
        <f>IF(N190="základná",J190,0)</f>
        <v>0</v>
      </c>
      <c r="BF190" s="148">
        <f>IF(N190="znížená",J190,0)</f>
        <v>0</v>
      </c>
      <c r="BG190" s="148">
        <f>IF(N190="zákl. prenesená",J190,0)</f>
        <v>0</v>
      </c>
      <c r="BH190" s="148">
        <f>IF(N190="zníž. prenesená",J190,0)</f>
        <v>0</v>
      </c>
      <c r="BI190" s="148">
        <f>IF(N190="nulová",J190,0)</f>
        <v>0</v>
      </c>
      <c r="BJ190" s="13" t="s">
        <v>83</v>
      </c>
      <c r="BK190" s="149">
        <f>ROUND(I190*H190,3)</f>
        <v>0</v>
      </c>
      <c r="BL190" s="13" t="s">
        <v>121</v>
      </c>
      <c r="BM190" s="147" t="s">
        <v>395</v>
      </c>
    </row>
    <row r="191" spans="2:65" s="11" customFormat="1" ht="25.9" customHeight="1" x14ac:dyDescent="0.2">
      <c r="B191" s="123"/>
      <c r="D191" s="124" t="s">
        <v>73</v>
      </c>
      <c r="E191" s="125" t="s">
        <v>396</v>
      </c>
      <c r="F191" s="125" t="s">
        <v>397</v>
      </c>
      <c r="I191" s="126"/>
      <c r="J191" s="127">
        <f>BK191</f>
        <v>0</v>
      </c>
      <c r="L191" s="123"/>
      <c r="M191" s="128"/>
      <c r="P191" s="129">
        <f>P192+P196+P202+P205</f>
        <v>0</v>
      </c>
      <c r="R191" s="129">
        <f>R192+R196+R202+R205</f>
        <v>0</v>
      </c>
      <c r="T191" s="130">
        <f>T192+T196+T202+T205</f>
        <v>0</v>
      </c>
      <c r="AR191" s="124" t="s">
        <v>83</v>
      </c>
      <c r="AT191" s="131" t="s">
        <v>73</v>
      </c>
      <c r="AU191" s="131" t="s">
        <v>74</v>
      </c>
      <c r="AY191" s="124" t="s">
        <v>115</v>
      </c>
      <c r="BK191" s="132">
        <f>BK192+BK196+BK202+BK205</f>
        <v>0</v>
      </c>
    </row>
    <row r="192" spans="2:65" s="11" customFormat="1" ht="22.9" customHeight="1" x14ac:dyDescent="0.2">
      <c r="B192" s="123"/>
      <c r="D192" s="124" t="s">
        <v>73</v>
      </c>
      <c r="E192" s="133" t="s">
        <v>398</v>
      </c>
      <c r="F192" s="133" t="s">
        <v>399</v>
      </c>
      <c r="I192" s="126"/>
      <c r="J192" s="134">
        <f>BK192</f>
        <v>0</v>
      </c>
      <c r="L192" s="123"/>
      <c r="M192" s="128"/>
      <c r="P192" s="129">
        <f>SUM(P193:P195)</f>
        <v>0</v>
      </c>
      <c r="R192" s="129">
        <f>SUM(R193:R195)</f>
        <v>0</v>
      </c>
      <c r="T192" s="130">
        <f>SUM(T193:T195)</f>
        <v>0</v>
      </c>
      <c r="AR192" s="124" t="s">
        <v>83</v>
      </c>
      <c r="AT192" s="131" t="s">
        <v>73</v>
      </c>
      <c r="AU192" s="131" t="s">
        <v>79</v>
      </c>
      <c r="AY192" s="124" t="s">
        <v>115</v>
      </c>
      <c r="BK192" s="132">
        <f>SUM(BK193:BK195)</f>
        <v>0</v>
      </c>
    </row>
    <row r="193" spans="2:65" s="1" customFormat="1" ht="24.2" customHeight="1" x14ac:dyDescent="0.2">
      <c r="B193" s="135"/>
      <c r="C193" s="136" t="s">
        <v>400</v>
      </c>
      <c r="D193" s="136" t="s">
        <v>117</v>
      </c>
      <c r="E193" s="137" t="s">
        <v>401</v>
      </c>
      <c r="F193" s="138" t="s">
        <v>402</v>
      </c>
      <c r="G193" s="139" t="s">
        <v>120</v>
      </c>
      <c r="H193" s="140">
        <v>24.36</v>
      </c>
      <c r="I193" s="141"/>
      <c r="J193" s="140">
        <f>ROUND(I193*H193,3)</f>
        <v>0</v>
      </c>
      <c r="K193" s="142"/>
      <c r="L193" s="28"/>
      <c r="M193" s="143" t="s">
        <v>1</v>
      </c>
      <c r="N193" s="144" t="s">
        <v>40</v>
      </c>
      <c r="P193" s="145">
        <f>O193*H193</f>
        <v>0</v>
      </c>
      <c r="Q193" s="145">
        <v>0</v>
      </c>
      <c r="R193" s="145">
        <f>Q193*H193</f>
        <v>0</v>
      </c>
      <c r="S193" s="145">
        <v>0</v>
      </c>
      <c r="T193" s="146">
        <f>S193*H193</f>
        <v>0</v>
      </c>
      <c r="AR193" s="147" t="s">
        <v>181</v>
      </c>
      <c r="AT193" s="147" t="s">
        <v>117</v>
      </c>
      <c r="AU193" s="147" t="s">
        <v>83</v>
      </c>
      <c r="AY193" s="13" t="s">
        <v>115</v>
      </c>
      <c r="BE193" s="148">
        <f>IF(N193="základná",J193,0)</f>
        <v>0</v>
      </c>
      <c r="BF193" s="148">
        <f>IF(N193="znížená",J193,0)</f>
        <v>0</v>
      </c>
      <c r="BG193" s="148">
        <f>IF(N193="zákl. prenesená",J193,0)</f>
        <v>0</v>
      </c>
      <c r="BH193" s="148">
        <f>IF(N193="zníž. prenesená",J193,0)</f>
        <v>0</v>
      </c>
      <c r="BI193" s="148">
        <f>IF(N193="nulová",J193,0)</f>
        <v>0</v>
      </c>
      <c r="BJ193" s="13" t="s">
        <v>83</v>
      </c>
      <c r="BK193" s="149">
        <f>ROUND(I193*H193,3)</f>
        <v>0</v>
      </c>
      <c r="BL193" s="13" t="s">
        <v>181</v>
      </c>
      <c r="BM193" s="147" t="s">
        <v>403</v>
      </c>
    </row>
    <row r="194" spans="2:65" s="1" customFormat="1" ht="37.9" customHeight="1" x14ac:dyDescent="0.2">
      <c r="B194" s="135"/>
      <c r="C194" s="155" t="s">
        <v>404</v>
      </c>
      <c r="D194" s="155" t="s">
        <v>264</v>
      </c>
      <c r="E194" s="156" t="s">
        <v>405</v>
      </c>
      <c r="F194" s="157" t="s">
        <v>406</v>
      </c>
      <c r="G194" s="158" t="s">
        <v>120</v>
      </c>
      <c r="H194" s="159">
        <v>28.013999999999999</v>
      </c>
      <c r="I194" s="160"/>
      <c r="J194" s="159">
        <f>ROUND(I194*H194,3)</f>
        <v>0</v>
      </c>
      <c r="K194" s="161"/>
      <c r="L194" s="162"/>
      <c r="M194" s="163" t="s">
        <v>1</v>
      </c>
      <c r="N194" s="164" t="s">
        <v>40</v>
      </c>
      <c r="P194" s="145">
        <f>O194*H194</f>
        <v>0</v>
      </c>
      <c r="Q194" s="145">
        <v>0</v>
      </c>
      <c r="R194" s="145">
        <f>Q194*H194</f>
        <v>0</v>
      </c>
      <c r="S194" s="145">
        <v>0</v>
      </c>
      <c r="T194" s="146">
        <f>S194*H194</f>
        <v>0</v>
      </c>
      <c r="AR194" s="147" t="s">
        <v>315</v>
      </c>
      <c r="AT194" s="147" t="s">
        <v>264</v>
      </c>
      <c r="AU194" s="147" t="s">
        <v>83</v>
      </c>
      <c r="AY194" s="13" t="s">
        <v>115</v>
      </c>
      <c r="BE194" s="148">
        <f>IF(N194="základná",J194,0)</f>
        <v>0</v>
      </c>
      <c r="BF194" s="148">
        <f>IF(N194="znížená",J194,0)</f>
        <v>0</v>
      </c>
      <c r="BG194" s="148">
        <f>IF(N194="zákl. prenesená",J194,0)</f>
        <v>0</v>
      </c>
      <c r="BH194" s="148">
        <f>IF(N194="zníž. prenesená",J194,0)</f>
        <v>0</v>
      </c>
      <c r="BI194" s="148">
        <f>IF(N194="nulová",J194,0)</f>
        <v>0</v>
      </c>
      <c r="BJ194" s="13" t="s">
        <v>83</v>
      </c>
      <c r="BK194" s="149">
        <f>ROUND(I194*H194,3)</f>
        <v>0</v>
      </c>
      <c r="BL194" s="13" t="s">
        <v>181</v>
      </c>
      <c r="BM194" s="147" t="s">
        <v>407</v>
      </c>
    </row>
    <row r="195" spans="2:65" s="1" customFormat="1" ht="24.2" customHeight="1" x14ac:dyDescent="0.2">
      <c r="B195" s="135"/>
      <c r="C195" s="136" t="s">
        <v>408</v>
      </c>
      <c r="D195" s="136" t="s">
        <v>117</v>
      </c>
      <c r="E195" s="137" t="s">
        <v>409</v>
      </c>
      <c r="F195" s="138" t="s">
        <v>410</v>
      </c>
      <c r="G195" s="139" t="s">
        <v>171</v>
      </c>
      <c r="H195" s="140">
        <v>5.8000000000000003E-2</v>
      </c>
      <c r="I195" s="141"/>
      <c r="J195" s="140">
        <f>ROUND(I195*H195,3)</f>
        <v>0</v>
      </c>
      <c r="K195" s="142"/>
      <c r="L195" s="28"/>
      <c r="M195" s="143" t="s">
        <v>1</v>
      </c>
      <c r="N195" s="144" t="s">
        <v>40</v>
      </c>
      <c r="P195" s="145">
        <f>O195*H195</f>
        <v>0</v>
      </c>
      <c r="Q195" s="145">
        <v>0</v>
      </c>
      <c r="R195" s="145">
        <f>Q195*H195</f>
        <v>0</v>
      </c>
      <c r="S195" s="145">
        <v>0</v>
      </c>
      <c r="T195" s="146">
        <f>S195*H195</f>
        <v>0</v>
      </c>
      <c r="AR195" s="147" t="s">
        <v>181</v>
      </c>
      <c r="AT195" s="147" t="s">
        <v>117</v>
      </c>
      <c r="AU195" s="147" t="s">
        <v>83</v>
      </c>
      <c r="AY195" s="13" t="s">
        <v>115</v>
      </c>
      <c r="BE195" s="148">
        <f>IF(N195="základná",J195,0)</f>
        <v>0</v>
      </c>
      <c r="BF195" s="148">
        <f>IF(N195="znížená",J195,0)</f>
        <v>0</v>
      </c>
      <c r="BG195" s="148">
        <f>IF(N195="zákl. prenesená",J195,0)</f>
        <v>0</v>
      </c>
      <c r="BH195" s="148">
        <f>IF(N195="zníž. prenesená",J195,0)</f>
        <v>0</v>
      </c>
      <c r="BI195" s="148">
        <f>IF(N195="nulová",J195,0)</f>
        <v>0</v>
      </c>
      <c r="BJ195" s="13" t="s">
        <v>83</v>
      </c>
      <c r="BK195" s="149">
        <f>ROUND(I195*H195,3)</f>
        <v>0</v>
      </c>
      <c r="BL195" s="13" t="s">
        <v>181</v>
      </c>
      <c r="BM195" s="147" t="s">
        <v>411</v>
      </c>
    </row>
    <row r="196" spans="2:65" s="11" customFormat="1" ht="22.9" customHeight="1" x14ac:dyDescent="0.2">
      <c r="B196" s="123"/>
      <c r="D196" s="124" t="s">
        <v>73</v>
      </c>
      <c r="E196" s="133" t="s">
        <v>412</v>
      </c>
      <c r="F196" s="133" t="s">
        <v>413</v>
      </c>
      <c r="I196" s="126"/>
      <c r="J196" s="134">
        <f>BK196</f>
        <v>0</v>
      </c>
      <c r="L196" s="123"/>
      <c r="M196" s="128"/>
      <c r="P196" s="129">
        <f>SUM(P197:P201)</f>
        <v>0</v>
      </c>
      <c r="R196" s="129">
        <f>SUM(R197:R201)</f>
        <v>0</v>
      </c>
      <c r="T196" s="130">
        <f>SUM(T197:T201)</f>
        <v>0</v>
      </c>
      <c r="AR196" s="124" t="s">
        <v>83</v>
      </c>
      <c r="AT196" s="131" t="s">
        <v>73</v>
      </c>
      <c r="AU196" s="131" t="s">
        <v>79</v>
      </c>
      <c r="AY196" s="124" t="s">
        <v>115</v>
      </c>
      <c r="BK196" s="132">
        <f>SUM(BK197:BK201)</f>
        <v>0</v>
      </c>
    </row>
    <row r="197" spans="2:65" s="1" customFormat="1" ht="21.75" customHeight="1" x14ac:dyDescent="0.2">
      <c r="B197" s="135"/>
      <c r="C197" s="136" t="s">
        <v>414</v>
      </c>
      <c r="D197" s="136" t="s">
        <v>117</v>
      </c>
      <c r="E197" s="137" t="s">
        <v>415</v>
      </c>
      <c r="F197" s="138" t="s">
        <v>416</v>
      </c>
      <c r="G197" s="139" t="s">
        <v>154</v>
      </c>
      <c r="H197" s="140">
        <v>4</v>
      </c>
      <c r="I197" s="141"/>
      <c r="J197" s="140">
        <f>ROUND(I197*H197,3)</f>
        <v>0</v>
      </c>
      <c r="K197" s="142"/>
      <c r="L197" s="28"/>
      <c r="M197" s="143" t="s">
        <v>1</v>
      </c>
      <c r="N197" s="144" t="s">
        <v>40</v>
      </c>
      <c r="P197" s="145">
        <f>O197*H197</f>
        <v>0</v>
      </c>
      <c r="Q197" s="145">
        <v>0</v>
      </c>
      <c r="R197" s="145">
        <f>Q197*H197</f>
        <v>0</v>
      </c>
      <c r="S197" s="145">
        <v>0</v>
      </c>
      <c r="T197" s="146">
        <f>S197*H197</f>
        <v>0</v>
      </c>
      <c r="AR197" s="147" t="s">
        <v>181</v>
      </c>
      <c r="AT197" s="147" t="s">
        <v>117</v>
      </c>
      <c r="AU197" s="147" t="s">
        <v>83</v>
      </c>
      <c r="AY197" s="13" t="s">
        <v>115</v>
      </c>
      <c r="BE197" s="148">
        <f>IF(N197="základná",J197,0)</f>
        <v>0</v>
      </c>
      <c r="BF197" s="148">
        <f>IF(N197="znížená",J197,0)</f>
        <v>0</v>
      </c>
      <c r="BG197" s="148">
        <f>IF(N197="zákl. prenesená",J197,0)</f>
        <v>0</v>
      </c>
      <c r="BH197" s="148">
        <f>IF(N197="zníž. prenesená",J197,0)</f>
        <v>0</v>
      </c>
      <c r="BI197" s="148">
        <f>IF(N197="nulová",J197,0)</f>
        <v>0</v>
      </c>
      <c r="BJ197" s="13" t="s">
        <v>83</v>
      </c>
      <c r="BK197" s="149">
        <f>ROUND(I197*H197,3)</f>
        <v>0</v>
      </c>
      <c r="BL197" s="13" t="s">
        <v>181</v>
      </c>
      <c r="BM197" s="147" t="s">
        <v>417</v>
      </c>
    </row>
    <row r="198" spans="2:65" s="1" customFormat="1" ht="24.2" customHeight="1" x14ac:dyDescent="0.2">
      <c r="B198" s="135"/>
      <c r="C198" s="136" t="s">
        <v>418</v>
      </c>
      <c r="D198" s="136" t="s">
        <v>117</v>
      </c>
      <c r="E198" s="137" t="s">
        <v>419</v>
      </c>
      <c r="F198" s="138" t="s">
        <v>420</v>
      </c>
      <c r="G198" s="139" t="s">
        <v>154</v>
      </c>
      <c r="H198" s="140">
        <v>2</v>
      </c>
      <c r="I198" s="141"/>
      <c r="J198" s="140">
        <f>ROUND(I198*H198,3)</f>
        <v>0</v>
      </c>
      <c r="K198" s="142"/>
      <c r="L198" s="28"/>
      <c r="M198" s="143" t="s">
        <v>1</v>
      </c>
      <c r="N198" s="144" t="s">
        <v>40</v>
      </c>
      <c r="P198" s="145">
        <f>O198*H198</f>
        <v>0</v>
      </c>
      <c r="Q198" s="145">
        <v>0</v>
      </c>
      <c r="R198" s="145">
        <f>Q198*H198</f>
        <v>0</v>
      </c>
      <c r="S198" s="145">
        <v>0</v>
      </c>
      <c r="T198" s="146">
        <f>S198*H198</f>
        <v>0</v>
      </c>
      <c r="AR198" s="147" t="s">
        <v>181</v>
      </c>
      <c r="AT198" s="147" t="s">
        <v>117</v>
      </c>
      <c r="AU198" s="147" t="s">
        <v>83</v>
      </c>
      <c r="AY198" s="13" t="s">
        <v>115</v>
      </c>
      <c r="BE198" s="148">
        <f>IF(N198="základná",J198,0)</f>
        <v>0</v>
      </c>
      <c r="BF198" s="148">
        <f>IF(N198="znížená",J198,0)</f>
        <v>0</v>
      </c>
      <c r="BG198" s="148">
        <f>IF(N198="zákl. prenesená",J198,0)</f>
        <v>0</v>
      </c>
      <c r="BH198" s="148">
        <f>IF(N198="zníž. prenesená",J198,0)</f>
        <v>0</v>
      </c>
      <c r="BI198" s="148">
        <f>IF(N198="nulová",J198,0)</f>
        <v>0</v>
      </c>
      <c r="BJ198" s="13" t="s">
        <v>83</v>
      </c>
      <c r="BK198" s="149">
        <f>ROUND(I198*H198,3)</f>
        <v>0</v>
      </c>
      <c r="BL198" s="13" t="s">
        <v>181</v>
      </c>
      <c r="BM198" s="147" t="s">
        <v>421</v>
      </c>
    </row>
    <row r="199" spans="2:65" s="1" customFormat="1" ht="24.2" customHeight="1" x14ac:dyDescent="0.2">
      <c r="B199" s="135"/>
      <c r="C199" s="136" t="s">
        <v>422</v>
      </c>
      <c r="D199" s="136" t="s">
        <v>117</v>
      </c>
      <c r="E199" s="137" t="s">
        <v>423</v>
      </c>
      <c r="F199" s="138" t="s">
        <v>424</v>
      </c>
      <c r="G199" s="139" t="s">
        <v>154</v>
      </c>
      <c r="H199" s="140">
        <v>2</v>
      </c>
      <c r="I199" s="141"/>
      <c r="J199" s="140">
        <f>ROUND(I199*H199,3)</f>
        <v>0</v>
      </c>
      <c r="K199" s="142"/>
      <c r="L199" s="28"/>
      <c r="M199" s="143" t="s">
        <v>1</v>
      </c>
      <c r="N199" s="144" t="s">
        <v>40</v>
      </c>
      <c r="P199" s="145">
        <f>O199*H199</f>
        <v>0</v>
      </c>
      <c r="Q199" s="145">
        <v>0</v>
      </c>
      <c r="R199" s="145">
        <f>Q199*H199</f>
        <v>0</v>
      </c>
      <c r="S199" s="145">
        <v>0</v>
      </c>
      <c r="T199" s="146">
        <f>S199*H199</f>
        <v>0</v>
      </c>
      <c r="AR199" s="147" t="s">
        <v>181</v>
      </c>
      <c r="AT199" s="147" t="s">
        <v>117</v>
      </c>
      <c r="AU199" s="147" t="s">
        <v>83</v>
      </c>
      <c r="AY199" s="13" t="s">
        <v>115</v>
      </c>
      <c r="BE199" s="148">
        <f>IF(N199="základná",J199,0)</f>
        <v>0</v>
      </c>
      <c r="BF199" s="148">
        <f>IF(N199="znížená",J199,0)</f>
        <v>0</v>
      </c>
      <c r="BG199" s="148">
        <f>IF(N199="zákl. prenesená",J199,0)</f>
        <v>0</v>
      </c>
      <c r="BH199" s="148">
        <f>IF(N199="zníž. prenesená",J199,0)</f>
        <v>0</v>
      </c>
      <c r="BI199" s="148">
        <f>IF(N199="nulová",J199,0)</f>
        <v>0</v>
      </c>
      <c r="BJ199" s="13" t="s">
        <v>83</v>
      </c>
      <c r="BK199" s="149">
        <f>ROUND(I199*H199,3)</f>
        <v>0</v>
      </c>
      <c r="BL199" s="13" t="s">
        <v>181</v>
      </c>
      <c r="BM199" s="147" t="s">
        <v>425</v>
      </c>
    </row>
    <row r="200" spans="2:65" s="1" customFormat="1" ht="24.2" customHeight="1" x14ac:dyDescent="0.2">
      <c r="B200" s="135"/>
      <c r="C200" s="136" t="s">
        <v>426</v>
      </c>
      <c r="D200" s="136" t="s">
        <v>117</v>
      </c>
      <c r="E200" s="137" t="s">
        <v>427</v>
      </c>
      <c r="F200" s="138" t="s">
        <v>428</v>
      </c>
      <c r="G200" s="139" t="s">
        <v>154</v>
      </c>
      <c r="H200" s="140">
        <v>4</v>
      </c>
      <c r="I200" s="141"/>
      <c r="J200" s="140">
        <f>ROUND(I200*H200,3)</f>
        <v>0</v>
      </c>
      <c r="K200" s="142"/>
      <c r="L200" s="28"/>
      <c r="M200" s="143" t="s">
        <v>1</v>
      </c>
      <c r="N200" s="144" t="s">
        <v>40</v>
      </c>
      <c r="P200" s="145">
        <f>O200*H200</f>
        <v>0</v>
      </c>
      <c r="Q200" s="145">
        <v>0</v>
      </c>
      <c r="R200" s="145">
        <f>Q200*H200</f>
        <v>0</v>
      </c>
      <c r="S200" s="145">
        <v>0</v>
      </c>
      <c r="T200" s="146">
        <f>S200*H200</f>
        <v>0</v>
      </c>
      <c r="AR200" s="147" t="s">
        <v>181</v>
      </c>
      <c r="AT200" s="147" t="s">
        <v>117</v>
      </c>
      <c r="AU200" s="147" t="s">
        <v>83</v>
      </c>
      <c r="AY200" s="13" t="s">
        <v>115</v>
      </c>
      <c r="BE200" s="148">
        <f>IF(N200="základná",J200,0)</f>
        <v>0</v>
      </c>
      <c r="BF200" s="148">
        <f>IF(N200="znížená",J200,0)</f>
        <v>0</v>
      </c>
      <c r="BG200" s="148">
        <f>IF(N200="zákl. prenesená",J200,0)</f>
        <v>0</v>
      </c>
      <c r="BH200" s="148">
        <f>IF(N200="zníž. prenesená",J200,0)</f>
        <v>0</v>
      </c>
      <c r="BI200" s="148">
        <f>IF(N200="nulová",J200,0)</f>
        <v>0</v>
      </c>
      <c r="BJ200" s="13" t="s">
        <v>83</v>
      </c>
      <c r="BK200" s="149">
        <f>ROUND(I200*H200,3)</f>
        <v>0</v>
      </c>
      <c r="BL200" s="13" t="s">
        <v>181</v>
      </c>
      <c r="BM200" s="147" t="s">
        <v>429</v>
      </c>
    </row>
    <row r="201" spans="2:65" s="1" customFormat="1" ht="24.2" customHeight="1" x14ac:dyDescent="0.2">
      <c r="B201" s="135"/>
      <c r="C201" s="136" t="s">
        <v>430</v>
      </c>
      <c r="D201" s="136" t="s">
        <v>117</v>
      </c>
      <c r="E201" s="137" t="s">
        <v>431</v>
      </c>
      <c r="F201" s="138" t="s">
        <v>432</v>
      </c>
      <c r="G201" s="139" t="s">
        <v>171</v>
      </c>
      <c r="H201" s="140">
        <v>0.14399999999999999</v>
      </c>
      <c r="I201" s="141"/>
      <c r="J201" s="140">
        <f>ROUND(I201*H201,3)</f>
        <v>0</v>
      </c>
      <c r="K201" s="142"/>
      <c r="L201" s="28"/>
      <c r="M201" s="143" t="s">
        <v>1</v>
      </c>
      <c r="N201" s="144" t="s">
        <v>40</v>
      </c>
      <c r="P201" s="145">
        <f>O201*H201</f>
        <v>0</v>
      </c>
      <c r="Q201" s="145">
        <v>0</v>
      </c>
      <c r="R201" s="145">
        <f>Q201*H201</f>
        <v>0</v>
      </c>
      <c r="S201" s="145">
        <v>0</v>
      </c>
      <c r="T201" s="146">
        <f>S201*H201</f>
        <v>0</v>
      </c>
      <c r="AR201" s="147" t="s">
        <v>181</v>
      </c>
      <c r="AT201" s="147" t="s">
        <v>117</v>
      </c>
      <c r="AU201" s="147" t="s">
        <v>83</v>
      </c>
      <c r="AY201" s="13" t="s">
        <v>115</v>
      </c>
      <c r="BE201" s="148">
        <f>IF(N201="základná",J201,0)</f>
        <v>0</v>
      </c>
      <c r="BF201" s="148">
        <f>IF(N201="znížená",J201,0)</f>
        <v>0</v>
      </c>
      <c r="BG201" s="148">
        <f>IF(N201="zákl. prenesená",J201,0)</f>
        <v>0</v>
      </c>
      <c r="BH201" s="148">
        <f>IF(N201="zníž. prenesená",J201,0)</f>
        <v>0</v>
      </c>
      <c r="BI201" s="148">
        <f>IF(N201="nulová",J201,0)</f>
        <v>0</v>
      </c>
      <c r="BJ201" s="13" t="s">
        <v>83</v>
      </c>
      <c r="BK201" s="149">
        <f>ROUND(I201*H201,3)</f>
        <v>0</v>
      </c>
      <c r="BL201" s="13" t="s">
        <v>181</v>
      </c>
      <c r="BM201" s="147" t="s">
        <v>433</v>
      </c>
    </row>
    <row r="202" spans="2:65" s="11" customFormat="1" ht="22.9" customHeight="1" x14ac:dyDescent="0.2">
      <c r="B202" s="123"/>
      <c r="D202" s="124" t="s">
        <v>73</v>
      </c>
      <c r="E202" s="133" t="s">
        <v>434</v>
      </c>
      <c r="F202" s="133" t="s">
        <v>435</v>
      </c>
      <c r="I202" s="126"/>
      <c r="J202" s="134">
        <f>BK202</f>
        <v>0</v>
      </c>
      <c r="L202" s="123"/>
      <c r="M202" s="128"/>
      <c r="P202" s="129">
        <f>SUM(P203:P204)</f>
        <v>0</v>
      </c>
      <c r="R202" s="129">
        <f>SUM(R203:R204)</f>
        <v>0</v>
      </c>
      <c r="T202" s="130">
        <f>SUM(T203:T204)</f>
        <v>0</v>
      </c>
      <c r="AR202" s="124" t="s">
        <v>83</v>
      </c>
      <c r="AT202" s="131" t="s">
        <v>73</v>
      </c>
      <c r="AU202" s="131" t="s">
        <v>79</v>
      </c>
      <c r="AY202" s="124" t="s">
        <v>115</v>
      </c>
      <c r="BK202" s="132">
        <f>SUM(BK203:BK204)</f>
        <v>0</v>
      </c>
    </row>
    <row r="203" spans="2:65" s="1" customFormat="1" ht="33" customHeight="1" x14ac:dyDescent="0.2">
      <c r="B203" s="135"/>
      <c r="C203" s="136" t="s">
        <v>436</v>
      </c>
      <c r="D203" s="136" t="s">
        <v>117</v>
      </c>
      <c r="E203" s="137" t="s">
        <v>437</v>
      </c>
      <c r="F203" s="138" t="s">
        <v>438</v>
      </c>
      <c r="G203" s="139" t="s">
        <v>120</v>
      </c>
      <c r="H203" s="140">
        <v>7.6</v>
      </c>
      <c r="I203" s="141"/>
      <c r="J203" s="140">
        <f>ROUND(I203*H203,3)</f>
        <v>0</v>
      </c>
      <c r="K203" s="142"/>
      <c r="L203" s="28"/>
      <c r="M203" s="143" t="s">
        <v>1</v>
      </c>
      <c r="N203" s="144" t="s">
        <v>40</v>
      </c>
      <c r="P203" s="145">
        <f>O203*H203</f>
        <v>0</v>
      </c>
      <c r="Q203" s="145">
        <v>0</v>
      </c>
      <c r="R203" s="145">
        <f>Q203*H203</f>
        <v>0</v>
      </c>
      <c r="S203" s="145">
        <v>0</v>
      </c>
      <c r="T203" s="146">
        <f>S203*H203</f>
        <v>0</v>
      </c>
      <c r="AR203" s="147" t="s">
        <v>181</v>
      </c>
      <c r="AT203" s="147" t="s">
        <v>117</v>
      </c>
      <c r="AU203" s="147" t="s">
        <v>83</v>
      </c>
      <c r="AY203" s="13" t="s">
        <v>115</v>
      </c>
      <c r="BE203" s="148">
        <f>IF(N203="základná",J203,0)</f>
        <v>0</v>
      </c>
      <c r="BF203" s="148">
        <f>IF(N203="znížená",J203,0)</f>
        <v>0</v>
      </c>
      <c r="BG203" s="148">
        <f>IF(N203="zákl. prenesená",J203,0)</f>
        <v>0</v>
      </c>
      <c r="BH203" s="148">
        <f>IF(N203="zníž. prenesená",J203,0)</f>
        <v>0</v>
      </c>
      <c r="BI203" s="148">
        <f>IF(N203="nulová",J203,0)</f>
        <v>0</v>
      </c>
      <c r="BJ203" s="13" t="s">
        <v>83</v>
      </c>
      <c r="BK203" s="149">
        <f>ROUND(I203*H203,3)</f>
        <v>0</v>
      </c>
      <c r="BL203" s="13" t="s">
        <v>181</v>
      </c>
      <c r="BM203" s="147" t="s">
        <v>439</v>
      </c>
    </row>
    <row r="204" spans="2:65" s="1" customFormat="1" ht="24.2" customHeight="1" x14ac:dyDescent="0.2">
      <c r="B204" s="135"/>
      <c r="C204" s="136" t="s">
        <v>440</v>
      </c>
      <c r="D204" s="136" t="s">
        <v>117</v>
      </c>
      <c r="E204" s="137" t="s">
        <v>441</v>
      </c>
      <c r="F204" s="138" t="s">
        <v>442</v>
      </c>
      <c r="G204" s="139" t="s">
        <v>171</v>
      </c>
      <c r="H204" s="140">
        <v>0.60699999999999998</v>
      </c>
      <c r="I204" s="141"/>
      <c r="J204" s="140">
        <f>ROUND(I204*H204,3)</f>
        <v>0</v>
      </c>
      <c r="K204" s="142"/>
      <c r="L204" s="28"/>
      <c r="M204" s="143" t="s">
        <v>1</v>
      </c>
      <c r="N204" s="144" t="s">
        <v>40</v>
      </c>
      <c r="P204" s="145">
        <f>O204*H204</f>
        <v>0</v>
      </c>
      <c r="Q204" s="145">
        <v>0</v>
      </c>
      <c r="R204" s="145">
        <f>Q204*H204</f>
        <v>0</v>
      </c>
      <c r="S204" s="145">
        <v>0</v>
      </c>
      <c r="T204" s="146">
        <f>S204*H204</f>
        <v>0</v>
      </c>
      <c r="AR204" s="147" t="s">
        <v>181</v>
      </c>
      <c r="AT204" s="147" t="s">
        <v>117</v>
      </c>
      <c r="AU204" s="147" t="s">
        <v>83</v>
      </c>
      <c r="AY204" s="13" t="s">
        <v>115</v>
      </c>
      <c r="BE204" s="148">
        <f>IF(N204="základná",J204,0)</f>
        <v>0</v>
      </c>
      <c r="BF204" s="148">
        <f>IF(N204="znížená",J204,0)</f>
        <v>0</v>
      </c>
      <c r="BG204" s="148">
        <f>IF(N204="zákl. prenesená",J204,0)</f>
        <v>0</v>
      </c>
      <c r="BH204" s="148">
        <f>IF(N204="zníž. prenesená",J204,0)</f>
        <v>0</v>
      </c>
      <c r="BI204" s="148">
        <f>IF(N204="nulová",J204,0)</f>
        <v>0</v>
      </c>
      <c r="BJ204" s="13" t="s">
        <v>83</v>
      </c>
      <c r="BK204" s="149">
        <f>ROUND(I204*H204,3)</f>
        <v>0</v>
      </c>
      <c r="BL204" s="13" t="s">
        <v>181</v>
      </c>
      <c r="BM204" s="147" t="s">
        <v>443</v>
      </c>
    </row>
    <row r="205" spans="2:65" s="11" customFormat="1" ht="22.9" customHeight="1" x14ac:dyDescent="0.2">
      <c r="B205" s="123"/>
      <c r="D205" s="124" t="s">
        <v>73</v>
      </c>
      <c r="E205" s="133" t="s">
        <v>444</v>
      </c>
      <c r="F205" s="133" t="s">
        <v>445</v>
      </c>
      <c r="I205" s="126"/>
      <c r="J205" s="134">
        <f>BK205</f>
        <v>0</v>
      </c>
      <c r="L205" s="123"/>
      <c r="M205" s="128"/>
      <c r="P205" s="129">
        <f>SUM(P206:P208)</f>
        <v>0</v>
      </c>
      <c r="R205" s="129">
        <f>SUM(R206:R208)</f>
        <v>0</v>
      </c>
      <c r="T205" s="130">
        <f>SUM(T206:T208)</f>
        <v>0</v>
      </c>
      <c r="AR205" s="124" t="s">
        <v>83</v>
      </c>
      <c r="AT205" s="131" t="s">
        <v>73</v>
      </c>
      <c r="AU205" s="131" t="s">
        <v>79</v>
      </c>
      <c r="AY205" s="124" t="s">
        <v>115</v>
      </c>
      <c r="BK205" s="132">
        <f>SUM(BK206:BK208)</f>
        <v>0</v>
      </c>
    </row>
    <row r="206" spans="2:65" s="1" customFormat="1" ht="24.2" customHeight="1" x14ac:dyDescent="0.2">
      <c r="B206" s="135"/>
      <c r="C206" s="136" t="s">
        <v>446</v>
      </c>
      <c r="D206" s="136" t="s">
        <v>117</v>
      </c>
      <c r="E206" s="137" t="s">
        <v>447</v>
      </c>
      <c r="F206" s="138" t="s">
        <v>448</v>
      </c>
      <c r="G206" s="139" t="s">
        <v>142</v>
      </c>
      <c r="H206" s="140">
        <v>118</v>
      </c>
      <c r="I206" s="141"/>
      <c r="J206" s="140">
        <f>ROUND(I206*H206,3)</f>
        <v>0</v>
      </c>
      <c r="K206" s="142"/>
      <c r="L206" s="28"/>
      <c r="M206" s="143" t="s">
        <v>1</v>
      </c>
      <c r="N206" s="144" t="s">
        <v>40</v>
      </c>
      <c r="P206" s="145">
        <f>O206*H206</f>
        <v>0</v>
      </c>
      <c r="Q206" s="145">
        <v>0</v>
      </c>
      <c r="R206" s="145">
        <f>Q206*H206</f>
        <v>0</v>
      </c>
      <c r="S206" s="145">
        <v>0</v>
      </c>
      <c r="T206" s="146">
        <f>S206*H206</f>
        <v>0</v>
      </c>
      <c r="AR206" s="147" t="s">
        <v>181</v>
      </c>
      <c r="AT206" s="147" t="s">
        <v>117</v>
      </c>
      <c r="AU206" s="147" t="s">
        <v>83</v>
      </c>
      <c r="AY206" s="13" t="s">
        <v>115</v>
      </c>
      <c r="BE206" s="148">
        <f>IF(N206="základná",J206,0)</f>
        <v>0</v>
      </c>
      <c r="BF206" s="148">
        <f>IF(N206="znížená",J206,0)</f>
        <v>0</v>
      </c>
      <c r="BG206" s="148">
        <f>IF(N206="zákl. prenesená",J206,0)</f>
        <v>0</v>
      </c>
      <c r="BH206" s="148">
        <f>IF(N206="zníž. prenesená",J206,0)</f>
        <v>0</v>
      </c>
      <c r="BI206" s="148">
        <f>IF(N206="nulová",J206,0)</f>
        <v>0</v>
      </c>
      <c r="BJ206" s="13" t="s">
        <v>83</v>
      </c>
      <c r="BK206" s="149">
        <f>ROUND(I206*H206,3)</f>
        <v>0</v>
      </c>
      <c r="BL206" s="13" t="s">
        <v>181</v>
      </c>
      <c r="BM206" s="147" t="s">
        <v>449</v>
      </c>
    </row>
    <row r="207" spans="2:65" s="1" customFormat="1" ht="37.9" customHeight="1" x14ac:dyDescent="0.2">
      <c r="B207" s="135"/>
      <c r="C207" s="155" t="s">
        <v>450</v>
      </c>
      <c r="D207" s="155" t="s">
        <v>264</v>
      </c>
      <c r="E207" s="156" t="s">
        <v>451</v>
      </c>
      <c r="F207" s="157" t="s">
        <v>452</v>
      </c>
      <c r="G207" s="158" t="s">
        <v>142</v>
      </c>
      <c r="H207" s="159">
        <v>118</v>
      </c>
      <c r="I207" s="160"/>
      <c r="J207" s="159">
        <f>ROUND(I207*H207,3)</f>
        <v>0</v>
      </c>
      <c r="K207" s="161"/>
      <c r="L207" s="162"/>
      <c r="M207" s="163" t="s">
        <v>1</v>
      </c>
      <c r="N207" s="164" t="s">
        <v>40</v>
      </c>
      <c r="P207" s="145">
        <f>O207*H207</f>
        <v>0</v>
      </c>
      <c r="Q207" s="145">
        <v>0</v>
      </c>
      <c r="R207" s="145">
        <f>Q207*H207</f>
        <v>0</v>
      </c>
      <c r="S207" s="145">
        <v>0</v>
      </c>
      <c r="T207" s="146">
        <f>S207*H207</f>
        <v>0</v>
      </c>
      <c r="AR207" s="147" t="s">
        <v>315</v>
      </c>
      <c r="AT207" s="147" t="s">
        <v>264</v>
      </c>
      <c r="AU207" s="147" t="s">
        <v>83</v>
      </c>
      <c r="AY207" s="13" t="s">
        <v>115</v>
      </c>
      <c r="BE207" s="148">
        <f>IF(N207="základná",J207,0)</f>
        <v>0</v>
      </c>
      <c r="BF207" s="148">
        <f>IF(N207="znížená",J207,0)</f>
        <v>0</v>
      </c>
      <c r="BG207" s="148">
        <f>IF(N207="zákl. prenesená",J207,0)</f>
        <v>0</v>
      </c>
      <c r="BH207" s="148">
        <f>IF(N207="zníž. prenesená",J207,0)</f>
        <v>0</v>
      </c>
      <c r="BI207" s="148">
        <f>IF(N207="nulová",J207,0)</f>
        <v>0</v>
      </c>
      <c r="BJ207" s="13" t="s">
        <v>83</v>
      </c>
      <c r="BK207" s="149">
        <f>ROUND(I207*H207,3)</f>
        <v>0</v>
      </c>
      <c r="BL207" s="13" t="s">
        <v>181</v>
      </c>
      <c r="BM207" s="147" t="s">
        <v>453</v>
      </c>
    </row>
    <row r="208" spans="2:65" s="1" customFormat="1" ht="37.9" customHeight="1" x14ac:dyDescent="0.2">
      <c r="B208" s="135"/>
      <c r="C208" s="136" t="s">
        <v>454</v>
      </c>
      <c r="D208" s="136" t="s">
        <v>117</v>
      </c>
      <c r="E208" s="137" t="s">
        <v>455</v>
      </c>
      <c r="F208" s="138" t="s">
        <v>456</v>
      </c>
      <c r="G208" s="139" t="s">
        <v>142</v>
      </c>
      <c r="H208" s="140">
        <v>8.9</v>
      </c>
      <c r="I208" s="141"/>
      <c r="J208" s="140">
        <f>ROUND(I208*H208,3)</f>
        <v>0</v>
      </c>
      <c r="K208" s="142"/>
      <c r="L208" s="28"/>
      <c r="M208" s="143" t="s">
        <v>1</v>
      </c>
      <c r="N208" s="144" t="s">
        <v>40</v>
      </c>
      <c r="P208" s="145">
        <f>O208*H208</f>
        <v>0</v>
      </c>
      <c r="Q208" s="145">
        <v>0</v>
      </c>
      <c r="R208" s="145">
        <f>Q208*H208</f>
        <v>0</v>
      </c>
      <c r="S208" s="145">
        <v>0</v>
      </c>
      <c r="T208" s="146">
        <f>S208*H208</f>
        <v>0</v>
      </c>
      <c r="AR208" s="147" t="s">
        <v>181</v>
      </c>
      <c r="AT208" s="147" t="s">
        <v>117</v>
      </c>
      <c r="AU208" s="147" t="s">
        <v>83</v>
      </c>
      <c r="AY208" s="13" t="s">
        <v>115</v>
      </c>
      <c r="BE208" s="148">
        <f>IF(N208="základná",J208,0)</f>
        <v>0</v>
      </c>
      <c r="BF208" s="148">
        <f>IF(N208="znížená",J208,0)</f>
        <v>0</v>
      </c>
      <c r="BG208" s="148">
        <f>IF(N208="zákl. prenesená",J208,0)</f>
        <v>0</v>
      </c>
      <c r="BH208" s="148">
        <f>IF(N208="zníž. prenesená",J208,0)</f>
        <v>0</v>
      </c>
      <c r="BI208" s="148">
        <f>IF(N208="nulová",J208,0)</f>
        <v>0</v>
      </c>
      <c r="BJ208" s="13" t="s">
        <v>83</v>
      </c>
      <c r="BK208" s="149">
        <f>ROUND(I208*H208,3)</f>
        <v>0</v>
      </c>
      <c r="BL208" s="13" t="s">
        <v>181</v>
      </c>
      <c r="BM208" s="147" t="s">
        <v>457</v>
      </c>
    </row>
    <row r="209" spans="2:65" s="11" customFormat="1" ht="25.9" customHeight="1" x14ac:dyDescent="0.2">
      <c r="B209" s="123"/>
      <c r="D209" s="124" t="s">
        <v>73</v>
      </c>
      <c r="E209" s="125" t="s">
        <v>189</v>
      </c>
      <c r="F209" s="125" t="s">
        <v>190</v>
      </c>
      <c r="I209" s="126"/>
      <c r="J209" s="127">
        <f>BK209</f>
        <v>0</v>
      </c>
      <c r="L209" s="123"/>
      <c r="M209" s="128"/>
      <c r="P209" s="129">
        <f>SUM(P210:P215)</f>
        <v>0</v>
      </c>
      <c r="R209" s="129">
        <f>SUM(R210:R215)</f>
        <v>0</v>
      </c>
      <c r="T209" s="130">
        <f>SUM(T210:T215)</f>
        <v>0</v>
      </c>
      <c r="AR209" s="124" t="s">
        <v>133</v>
      </c>
      <c r="AT209" s="131" t="s">
        <v>73</v>
      </c>
      <c r="AU209" s="131" t="s">
        <v>74</v>
      </c>
      <c r="AY209" s="124" t="s">
        <v>115</v>
      </c>
      <c r="BK209" s="132">
        <f>SUM(BK210:BK215)</f>
        <v>0</v>
      </c>
    </row>
    <row r="210" spans="2:65" s="1" customFormat="1" ht="24.2" customHeight="1" x14ac:dyDescent="0.2">
      <c r="B210" s="135"/>
      <c r="C210" s="136" t="s">
        <v>458</v>
      </c>
      <c r="D210" s="136" t="s">
        <v>117</v>
      </c>
      <c r="E210" s="137" t="s">
        <v>459</v>
      </c>
      <c r="F210" s="138" t="s">
        <v>460</v>
      </c>
      <c r="G210" s="139" t="s">
        <v>194</v>
      </c>
      <c r="H210" s="140">
        <v>1</v>
      </c>
      <c r="I210" s="141"/>
      <c r="J210" s="140">
        <f t="shared" ref="J210:J215" si="30">ROUND(I210*H210,3)</f>
        <v>0</v>
      </c>
      <c r="K210" s="142"/>
      <c r="L210" s="28"/>
      <c r="M210" s="143" t="s">
        <v>1</v>
      </c>
      <c r="N210" s="144" t="s">
        <v>40</v>
      </c>
      <c r="P210" s="145">
        <f t="shared" ref="P210:P215" si="31">O210*H210</f>
        <v>0</v>
      </c>
      <c r="Q210" s="145">
        <v>0</v>
      </c>
      <c r="R210" s="145">
        <f t="shared" ref="R210:R215" si="32">Q210*H210</f>
        <v>0</v>
      </c>
      <c r="S210" s="145">
        <v>0</v>
      </c>
      <c r="T210" s="146">
        <f t="shared" ref="T210:T215" si="33">S210*H210</f>
        <v>0</v>
      </c>
      <c r="AR210" s="147" t="s">
        <v>461</v>
      </c>
      <c r="AT210" s="147" t="s">
        <v>117</v>
      </c>
      <c r="AU210" s="147" t="s">
        <v>79</v>
      </c>
      <c r="AY210" s="13" t="s">
        <v>115</v>
      </c>
      <c r="BE210" s="148">
        <f t="shared" ref="BE210:BE215" si="34">IF(N210="základná",J210,0)</f>
        <v>0</v>
      </c>
      <c r="BF210" s="148">
        <f t="shared" ref="BF210:BF215" si="35">IF(N210="znížená",J210,0)</f>
        <v>0</v>
      </c>
      <c r="BG210" s="148">
        <f t="shared" ref="BG210:BG215" si="36">IF(N210="zákl. prenesená",J210,0)</f>
        <v>0</v>
      </c>
      <c r="BH210" s="148">
        <f t="shared" ref="BH210:BH215" si="37">IF(N210="zníž. prenesená",J210,0)</f>
        <v>0</v>
      </c>
      <c r="BI210" s="148">
        <f t="shared" ref="BI210:BI215" si="38">IF(N210="nulová",J210,0)</f>
        <v>0</v>
      </c>
      <c r="BJ210" s="13" t="s">
        <v>83</v>
      </c>
      <c r="BK210" s="149">
        <f t="shared" ref="BK210:BK215" si="39">ROUND(I210*H210,3)</f>
        <v>0</v>
      </c>
      <c r="BL210" s="13" t="s">
        <v>461</v>
      </c>
      <c r="BM210" s="147" t="s">
        <v>462</v>
      </c>
    </row>
    <row r="211" spans="2:65" s="1" customFormat="1" ht="24.2" customHeight="1" x14ac:dyDescent="0.2">
      <c r="B211" s="135"/>
      <c r="C211" s="136" t="s">
        <v>463</v>
      </c>
      <c r="D211" s="136" t="s">
        <v>117</v>
      </c>
      <c r="E211" s="137" t="s">
        <v>464</v>
      </c>
      <c r="F211" s="138" t="s">
        <v>465</v>
      </c>
      <c r="G211" s="139" t="s">
        <v>194</v>
      </c>
      <c r="H211" s="140">
        <v>1</v>
      </c>
      <c r="I211" s="141"/>
      <c r="J211" s="140">
        <f t="shared" si="30"/>
        <v>0</v>
      </c>
      <c r="K211" s="142"/>
      <c r="L211" s="28"/>
      <c r="M211" s="143" t="s">
        <v>1</v>
      </c>
      <c r="N211" s="144" t="s">
        <v>40</v>
      </c>
      <c r="P211" s="145">
        <f t="shared" si="31"/>
        <v>0</v>
      </c>
      <c r="Q211" s="145">
        <v>0</v>
      </c>
      <c r="R211" s="145">
        <f t="shared" si="32"/>
        <v>0</v>
      </c>
      <c r="S211" s="145">
        <v>0</v>
      </c>
      <c r="T211" s="146">
        <f t="shared" si="33"/>
        <v>0</v>
      </c>
      <c r="AR211" s="147" t="s">
        <v>461</v>
      </c>
      <c r="AT211" s="147" t="s">
        <v>117</v>
      </c>
      <c r="AU211" s="147" t="s">
        <v>79</v>
      </c>
      <c r="AY211" s="13" t="s">
        <v>115</v>
      </c>
      <c r="BE211" s="148">
        <f t="shared" si="34"/>
        <v>0</v>
      </c>
      <c r="BF211" s="148">
        <f t="shared" si="35"/>
        <v>0</v>
      </c>
      <c r="BG211" s="148">
        <f t="shared" si="36"/>
        <v>0</v>
      </c>
      <c r="BH211" s="148">
        <f t="shared" si="37"/>
        <v>0</v>
      </c>
      <c r="BI211" s="148">
        <f t="shared" si="38"/>
        <v>0</v>
      </c>
      <c r="BJ211" s="13" t="s">
        <v>83</v>
      </c>
      <c r="BK211" s="149">
        <f t="shared" si="39"/>
        <v>0</v>
      </c>
      <c r="BL211" s="13" t="s">
        <v>461</v>
      </c>
      <c r="BM211" s="147" t="s">
        <v>466</v>
      </c>
    </row>
    <row r="212" spans="2:65" s="1" customFormat="1" ht="24.2" customHeight="1" x14ac:dyDescent="0.2">
      <c r="B212" s="135"/>
      <c r="C212" s="136" t="s">
        <v>467</v>
      </c>
      <c r="D212" s="136" t="s">
        <v>117</v>
      </c>
      <c r="E212" s="137" t="s">
        <v>192</v>
      </c>
      <c r="F212" s="138" t="s">
        <v>193</v>
      </c>
      <c r="G212" s="139" t="s">
        <v>194</v>
      </c>
      <c r="H212" s="140">
        <v>1</v>
      </c>
      <c r="I212" s="141"/>
      <c r="J212" s="140">
        <f t="shared" si="30"/>
        <v>0</v>
      </c>
      <c r="K212" s="142"/>
      <c r="L212" s="28"/>
      <c r="M212" s="143" t="s">
        <v>1</v>
      </c>
      <c r="N212" s="144" t="s">
        <v>40</v>
      </c>
      <c r="P212" s="145">
        <f t="shared" si="31"/>
        <v>0</v>
      </c>
      <c r="Q212" s="145">
        <v>0</v>
      </c>
      <c r="R212" s="145">
        <f t="shared" si="32"/>
        <v>0</v>
      </c>
      <c r="S212" s="145">
        <v>0</v>
      </c>
      <c r="T212" s="146">
        <f t="shared" si="33"/>
        <v>0</v>
      </c>
      <c r="AR212" s="147" t="s">
        <v>121</v>
      </c>
      <c r="AT212" s="147" t="s">
        <v>117</v>
      </c>
      <c r="AU212" s="147" t="s">
        <v>79</v>
      </c>
      <c r="AY212" s="13" t="s">
        <v>115</v>
      </c>
      <c r="BE212" s="148">
        <f t="shared" si="34"/>
        <v>0</v>
      </c>
      <c r="BF212" s="148">
        <f t="shared" si="35"/>
        <v>0</v>
      </c>
      <c r="BG212" s="148">
        <f t="shared" si="36"/>
        <v>0</v>
      </c>
      <c r="BH212" s="148">
        <f t="shared" si="37"/>
        <v>0</v>
      </c>
      <c r="BI212" s="148">
        <f t="shared" si="38"/>
        <v>0</v>
      </c>
      <c r="BJ212" s="13" t="s">
        <v>83</v>
      </c>
      <c r="BK212" s="149">
        <f t="shared" si="39"/>
        <v>0</v>
      </c>
      <c r="BL212" s="13" t="s">
        <v>121</v>
      </c>
      <c r="BM212" s="147" t="s">
        <v>468</v>
      </c>
    </row>
    <row r="213" spans="2:65" s="1" customFormat="1" ht="33" customHeight="1" x14ac:dyDescent="0.2">
      <c r="B213" s="135"/>
      <c r="C213" s="136" t="s">
        <v>469</v>
      </c>
      <c r="D213" s="136" t="s">
        <v>117</v>
      </c>
      <c r="E213" s="137" t="s">
        <v>470</v>
      </c>
      <c r="F213" s="138" t="s">
        <v>471</v>
      </c>
      <c r="G213" s="139" t="s">
        <v>194</v>
      </c>
      <c r="H213" s="140">
        <v>1</v>
      </c>
      <c r="I213" s="141"/>
      <c r="J213" s="140">
        <f t="shared" si="30"/>
        <v>0</v>
      </c>
      <c r="K213" s="142"/>
      <c r="L213" s="28"/>
      <c r="M213" s="143" t="s">
        <v>1</v>
      </c>
      <c r="N213" s="144" t="s">
        <v>40</v>
      </c>
      <c r="P213" s="145">
        <f t="shared" si="31"/>
        <v>0</v>
      </c>
      <c r="Q213" s="145">
        <v>0</v>
      </c>
      <c r="R213" s="145">
        <f t="shared" si="32"/>
        <v>0</v>
      </c>
      <c r="S213" s="145">
        <v>0</v>
      </c>
      <c r="T213" s="146">
        <f t="shared" si="33"/>
        <v>0</v>
      </c>
      <c r="AR213" s="147" t="s">
        <v>461</v>
      </c>
      <c r="AT213" s="147" t="s">
        <v>117</v>
      </c>
      <c r="AU213" s="147" t="s">
        <v>79</v>
      </c>
      <c r="AY213" s="13" t="s">
        <v>115</v>
      </c>
      <c r="BE213" s="148">
        <f t="shared" si="34"/>
        <v>0</v>
      </c>
      <c r="BF213" s="148">
        <f t="shared" si="35"/>
        <v>0</v>
      </c>
      <c r="BG213" s="148">
        <f t="shared" si="36"/>
        <v>0</v>
      </c>
      <c r="BH213" s="148">
        <f t="shared" si="37"/>
        <v>0</v>
      </c>
      <c r="BI213" s="148">
        <f t="shared" si="38"/>
        <v>0</v>
      </c>
      <c r="BJ213" s="13" t="s">
        <v>83</v>
      </c>
      <c r="BK213" s="149">
        <f t="shared" si="39"/>
        <v>0</v>
      </c>
      <c r="BL213" s="13" t="s">
        <v>461</v>
      </c>
      <c r="BM213" s="147" t="s">
        <v>472</v>
      </c>
    </row>
    <row r="214" spans="2:65" s="1" customFormat="1" ht="24.2" customHeight="1" x14ac:dyDescent="0.2">
      <c r="B214" s="135"/>
      <c r="C214" s="136" t="s">
        <v>473</v>
      </c>
      <c r="D214" s="136" t="s">
        <v>117</v>
      </c>
      <c r="E214" s="137" t="s">
        <v>197</v>
      </c>
      <c r="F214" s="138" t="s">
        <v>198</v>
      </c>
      <c r="G214" s="139" t="s">
        <v>194</v>
      </c>
      <c r="H214" s="140">
        <v>1</v>
      </c>
      <c r="I214" s="141"/>
      <c r="J214" s="140">
        <f t="shared" si="30"/>
        <v>0</v>
      </c>
      <c r="K214" s="142"/>
      <c r="L214" s="28"/>
      <c r="M214" s="143" t="s">
        <v>1</v>
      </c>
      <c r="N214" s="144" t="s">
        <v>40</v>
      </c>
      <c r="P214" s="145">
        <f t="shared" si="31"/>
        <v>0</v>
      </c>
      <c r="Q214" s="145">
        <v>0</v>
      </c>
      <c r="R214" s="145">
        <f t="shared" si="32"/>
        <v>0</v>
      </c>
      <c r="S214" s="145">
        <v>0</v>
      </c>
      <c r="T214" s="146">
        <f t="shared" si="33"/>
        <v>0</v>
      </c>
      <c r="AR214" s="147" t="s">
        <v>121</v>
      </c>
      <c r="AT214" s="147" t="s">
        <v>117</v>
      </c>
      <c r="AU214" s="147" t="s">
        <v>79</v>
      </c>
      <c r="AY214" s="13" t="s">
        <v>115</v>
      </c>
      <c r="BE214" s="148">
        <f t="shared" si="34"/>
        <v>0</v>
      </c>
      <c r="BF214" s="148">
        <f t="shared" si="35"/>
        <v>0</v>
      </c>
      <c r="BG214" s="148">
        <f t="shared" si="36"/>
        <v>0</v>
      </c>
      <c r="BH214" s="148">
        <f t="shared" si="37"/>
        <v>0</v>
      </c>
      <c r="BI214" s="148">
        <f t="shared" si="38"/>
        <v>0</v>
      </c>
      <c r="BJ214" s="13" t="s">
        <v>83</v>
      </c>
      <c r="BK214" s="149">
        <f t="shared" si="39"/>
        <v>0</v>
      </c>
      <c r="BL214" s="13" t="s">
        <v>121</v>
      </c>
      <c r="BM214" s="147" t="s">
        <v>474</v>
      </c>
    </row>
    <row r="215" spans="2:65" s="1" customFormat="1" ht="24.2" customHeight="1" x14ac:dyDescent="0.2">
      <c r="B215" s="135"/>
      <c r="C215" s="136" t="s">
        <v>475</v>
      </c>
      <c r="D215" s="136" t="s">
        <v>117</v>
      </c>
      <c r="E215" s="137" t="s">
        <v>200</v>
      </c>
      <c r="F215" s="138" t="s">
        <v>476</v>
      </c>
      <c r="G215" s="139" t="s">
        <v>194</v>
      </c>
      <c r="H215" s="140">
        <v>1</v>
      </c>
      <c r="I215" s="141"/>
      <c r="J215" s="140">
        <f t="shared" si="30"/>
        <v>0</v>
      </c>
      <c r="K215" s="142"/>
      <c r="L215" s="28"/>
      <c r="M215" s="150" t="s">
        <v>1</v>
      </c>
      <c r="N215" s="151" t="s">
        <v>40</v>
      </c>
      <c r="O215" s="152"/>
      <c r="P215" s="153">
        <f t="shared" si="31"/>
        <v>0</v>
      </c>
      <c r="Q215" s="153">
        <v>0</v>
      </c>
      <c r="R215" s="153">
        <f t="shared" si="32"/>
        <v>0</v>
      </c>
      <c r="S215" s="153">
        <v>0</v>
      </c>
      <c r="T215" s="154">
        <f t="shared" si="33"/>
        <v>0</v>
      </c>
      <c r="AR215" s="147" t="s">
        <v>121</v>
      </c>
      <c r="AT215" s="147" t="s">
        <v>117</v>
      </c>
      <c r="AU215" s="147" t="s">
        <v>79</v>
      </c>
      <c r="AY215" s="13" t="s">
        <v>115</v>
      </c>
      <c r="BE215" s="148">
        <f t="shared" si="34"/>
        <v>0</v>
      </c>
      <c r="BF215" s="148">
        <f t="shared" si="35"/>
        <v>0</v>
      </c>
      <c r="BG215" s="148">
        <f t="shared" si="36"/>
        <v>0</v>
      </c>
      <c r="BH215" s="148">
        <f t="shared" si="37"/>
        <v>0</v>
      </c>
      <c r="BI215" s="148">
        <f t="shared" si="38"/>
        <v>0</v>
      </c>
      <c r="BJ215" s="13" t="s">
        <v>83</v>
      </c>
      <c r="BK215" s="149">
        <f t="shared" si="39"/>
        <v>0</v>
      </c>
      <c r="BL215" s="13" t="s">
        <v>121</v>
      </c>
      <c r="BM215" s="147" t="s">
        <v>477</v>
      </c>
    </row>
    <row r="216" spans="2:65" s="1" customFormat="1" ht="6.95" customHeight="1" x14ac:dyDescent="0.2">
      <c r="B216" s="43"/>
      <c r="C216" s="44"/>
      <c r="D216" s="44"/>
      <c r="E216" s="44"/>
      <c r="F216" s="44"/>
      <c r="G216" s="44"/>
      <c r="H216" s="44"/>
      <c r="I216" s="44"/>
      <c r="J216" s="44"/>
      <c r="K216" s="44"/>
      <c r="L216" s="28"/>
    </row>
  </sheetData>
  <autoFilter ref="C128:K215" xr:uid="{00000000-0009-0000-0000-000002000000}"/>
  <mergeCells count="9">
    <mergeCell ref="E87:H87"/>
    <mergeCell ref="E119:H119"/>
    <mergeCell ref="E121:H121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BM239"/>
  <sheetViews>
    <sheetView showGridLines="0" tabSelected="1" workbookViewId="0"/>
  </sheetViews>
  <sheetFormatPr defaultRowHeight="11.25" x14ac:dyDescent="0.2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 x14ac:dyDescent="0.2">
      <c r="L2" s="193" t="s">
        <v>5</v>
      </c>
      <c r="M2" s="175"/>
      <c r="N2" s="175"/>
      <c r="O2" s="175"/>
      <c r="P2" s="175"/>
      <c r="Q2" s="175"/>
      <c r="R2" s="175"/>
      <c r="S2" s="175"/>
      <c r="T2" s="175"/>
      <c r="U2" s="175"/>
      <c r="V2" s="175"/>
      <c r="AT2" s="13" t="s">
        <v>88</v>
      </c>
    </row>
    <row r="3" spans="2:46" ht="6.95" customHeight="1" x14ac:dyDescent="0.2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74</v>
      </c>
    </row>
    <row r="4" spans="2:46" ht="24.95" customHeight="1" x14ac:dyDescent="0.2">
      <c r="B4" s="16"/>
      <c r="D4" s="17" t="s">
        <v>89</v>
      </c>
      <c r="L4" s="16"/>
      <c r="M4" s="87" t="s">
        <v>9</v>
      </c>
      <c r="AT4" s="13" t="s">
        <v>3</v>
      </c>
    </row>
    <row r="5" spans="2:46" ht="6.95" customHeight="1" x14ac:dyDescent="0.2">
      <c r="B5" s="16"/>
      <c r="L5" s="16"/>
    </row>
    <row r="6" spans="2:46" ht="12" customHeight="1" x14ac:dyDescent="0.2">
      <c r="B6" s="16"/>
      <c r="D6" s="23" t="s">
        <v>14</v>
      </c>
      <c r="L6" s="16"/>
    </row>
    <row r="7" spans="2:46" ht="16.5" customHeight="1" x14ac:dyDescent="0.2">
      <c r="B7" s="16"/>
      <c r="E7" s="208" t="str">
        <f>'Rekapitulácia stavby'!K6</f>
        <v>Rekonštrukcia chodníka Mostná ul.</v>
      </c>
      <c r="F7" s="209"/>
      <c r="G7" s="209"/>
      <c r="H7" s="209"/>
      <c r="L7" s="16"/>
    </row>
    <row r="8" spans="2:46" s="1" customFormat="1" ht="12" customHeight="1" x14ac:dyDescent="0.2">
      <c r="B8" s="28"/>
      <c r="D8" s="23" t="s">
        <v>90</v>
      </c>
      <c r="L8" s="28"/>
    </row>
    <row r="9" spans="2:46" s="1" customFormat="1" ht="16.5" customHeight="1" x14ac:dyDescent="0.2">
      <c r="B9" s="28"/>
      <c r="E9" s="194" t="s">
        <v>478</v>
      </c>
      <c r="F9" s="207"/>
      <c r="G9" s="207"/>
      <c r="H9" s="207"/>
      <c r="L9" s="28"/>
    </row>
    <row r="10" spans="2:46" s="1" customFormat="1" x14ac:dyDescent="0.2">
      <c r="B10" s="28"/>
      <c r="L10" s="28"/>
    </row>
    <row r="11" spans="2:46" s="1" customFormat="1" ht="12" customHeight="1" x14ac:dyDescent="0.2">
      <c r="B11" s="28"/>
      <c r="D11" s="23" t="s">
        <v>15</v>
      </c>
      <c r="F11" s="21" t="s">
        <v>1</v>
      </c>
      <c r="I11" s="23" t="s">
        <v>16</v>
      </c>
      <c r="J11" s="21" t="s">
        <v>1</v>
      </c>
      <c r="L11" s="28"/>
    </row>
    <row r="12" spans="2:46" s="1" customFormat="1" ht="12" customHeight="1" x14ac:dyDescent="0.2">
      <c r="B12" s="28"/>
      <c r="D12" s="23" t="s">
        <v>17</v>
      </c>
      <c r="F12" s="21" t="s">
        <v>18</v>
      </c>
      <c r="I12" s="23" t="s">
        <v>19</v>
      </c>
      <c r="J12" s="51" t="str">
        <f>'Rekapitulácia stavby'!AN8</f>
        <v>5. 9. 2022</v>
      </c>
      <c r="L12" s="28"/>
    </row>
    <row r="13" spans="2:46" s="1" customFormat="1" ht="10.9" customHeight="1" x14ac:dyDescent="0.2">
      <c r="B13" s="28"/>
      <c r="L13" s="28"/>
    </row>
    <row r="14" spans="2:46" s="1" customFormat="1" ht="12" customHeight="1" x14ac:dyDescent="0.2">
      <c r="B14" s="28"/>
      <c r="D14" s="23" t="s">
        <v>21</v>
      </c>
      <c r="I14" s="23" t="s">
        <v>22</v>
      </c>
      <c r="J14" s="21" t="s">
        <v>1</v>
      </c>
      <c r="L14" s="28"/>
    </row>
    <row r="15" spans="2:46" s="1" customFormat="1" ht="18" customHeight="1" x14ac:dyDescent="0.2">
      <c r="B15" s="28"/>
      <c r="E15" s="21" t="s">
        <v>23</v>
      </c>
      <c r="I15" s="23" t="s">
        <v>24</v>
      </c>
      <c r="J15" s="21" t="s">
        <v>1</v>
      </c>
      <c r="L15" s="28"/>
    </row>
    <row r="16" spans="2:46" s="1" customFormat="1" ht="6.95" customHeight="1" x14ac:dyDescent="0.2">
      <c r="B16" s="28"/>
      <c r="L16" s="28"/>
    </row>
    <row r="17" spans="2:12" s="1" customFormat="1" ht="12" customHeight="1" x14ac:dyDescent="0.2">
      <c r="B17" s="28"/>
      <c r="D17" s="23" t="s">
        <v>25</v>
      </c>
      <c r="I17" s="23" t="s">
        <v>22</v>
      </c>
      <c r="J17" s="24" t="str">
        <f>'Rekapitulácia stavby'!AN13</f>
        <v>Vyplň údaj</v>
      </c>
      <c r="L17" s="28"/>
    </row>
    <row r="18" spans="2:12" s="1" customFormat="1" ht="18" customHeight="1" x14ac:dyDescent="0.2">
      <c r="B18" s="28"/>
      <c r="E18" s="210" t="str">
        <f>'Rekapitulácia stavby'!E14</f>
        <v>Vyplň údaj</v>
      </c>
      <c r="F18" s="174"/>
      <c r="G18" s="174"/>
      <c r="H18" s="174"/>
      <c r="I18" s="23" t="s">
        <v>24</v>
      </c>
      <c r="J18" s="24" t="str">
        <f>'Rekapitulácia stavby'!AN14</f>
        <v>Vyplň údaj</v>
      </c>
      <c r="L18" s="28"/>
    </row>
    <row r="19" spans="2:12" s="1" customFormat="1" ht="6.95" customHeight="1" x14ac:dyDescent="0.2">
      <c r="B19" s="28"/>
      <c r="L19" s="28"/>
    </row>
    <row r="20" spans="2:12" s="1" customFormat="1" ht="12" customHeight="1" x14ac:dyDescent="0.2">
      <c r="B20" s="28"/>
      <c r="D20" s="23" t="s">
        <v>27</v>
      </c>
      <c r="I20" s="23" t="s">
        <v>22</v>
      </c>
      <c r="J20" s="21" t="s">
        <v>1</v>
      </c>
      <c r="L20" s="28"/>
    </row>
    <row r="21" spans="2:12" s="1" customFormat="1" ht="18" customHeight="1" x14ac:dyDescent="0.2">
      <c r="B21" s="28"/>
      <c r="E21" s="21" t="s">
        <v>28</v>
      </c>
      <c r="I21" s="23" t="s">
        <v>24</v>
      </c>
      <c r="J21" s="21" t="s">
        <v>1</v>
      </c>
      <c r="L21" s="28"/>
    </row>
    <row r="22" spans="2:12" s="1" customFormat="1" ht="6.95" customHeight="1" x14ac:dyDescent="0.2">
      <c r="B22" s="28"/>
      <c r="L22" s="28"/>
    </row>
    <row r="23" spans="2:12" s="1" customFormat="1" ht="12" customHeight="1" x14ac:dyDescent="0.2">
      <c r="B23" s="28"/>
      <c r="D23" s="23" t="s">
        <v>31</v>
      </c>
      <c r="I23" s="23" t="s">
        <v>22</v>
      </c>
      <c r="J23" s="21" t="s">
        <v>1</v>
      </c>
      <c r="L23" s="28"/>
    </row>
    <row r="24" spans="2:12" s="1" customFormat="1" ht="18" customHeight="1" x14ac:dyDescent="0.2">
      <c r="B24" s="28"/>
      <c r="E24" s="21" t="s">
        <v>32</v>
      </c>
      <c r="I24" s="23" t="s">
        <v>24</v>
      </c>
      <c r="J24" s="21" t="s">
        <v>1</v>
      </c>
      <c r="L24" s="28"/>
    </row>
    <row r="25" spans="2:12" s="1" customFormat="1" ht="6.95" customHeight="1" x14ac:dyDescent="0.2">
      <c r="B25" s="28"/>
      <c r="L25" s="28"/>
    </row>
    <row r="26" spans="2:12" s="1" customFormat="1" ht="12" customHeight="1" x14ac:dyDescent="0.2">
      <c r="B26" s="28"/>
      <c r="D26" s="23" t="s">
        <v>33</v>
      </c>
      <c r="L26" s="28"/>
    </row>
    <row r="27" spans="2:12" s="7" customFormat="1" ht="16.5" customHeight="1" x14ac:dyDescent="0.2">
      <c r="B27" s="88"/>
      <c r="E27" s="179" t="s">
        <v>1</v>
      </c>
      <c r="F27" s="179"/>
      <c r="G27" s="179"/>
      <c r="H27" s="179"/>
      <c r="L27" s="88"/>
    </row>
    <row r="28" spans="2:12" s="1" customFormat="1" ht="6.95" customHeight="1" x14ac:dyDescent="0.2">
      <c r="B28" s="28"/>
      <c r="L28" s="28"/>
    </row>
    <row r="29" spans="2:12" s="1" customFormat="1" ht="6.95" customHeight="1" x14ac:dyDescent="0.2">
      <c r="B29" s="28"/>
      <c r="D29" s="52"/>
      <c r="E29" s="52"/>
      <c r="F29" s="52"/>
      <c r="G29" s="52"/>
      <c r="H29" s="52"/>
      <c r="I29" s="52"/>
      <c r="J29" s="52"/>
      <c r="K29" s="52"/>
      <c r="L29" s="28"/>
    </row>
    <row r="30" spans="2:12" s="1" customFormat="1" ht="25.35" customHeight="1" x14ac:dyDescent="0.2">
      <c r="B30" s="28"/>
      <c r="D30" s="89" t="s">
        <v>34</v>
      </c>
      <c r="J30" s="65">
        <f>ROUND(J132, 2)</f>
        <v>0</v>
      </c>
      <c r="L30" s="28"/>
    </row>
    <row r="31" spans="2:12" s="1" customFormat="1" ht="6.95" customHeight="1" x14ac:dyDescent="0.2">
      <c r="B31" s="28"/>
      <c r="D31" s="52"/>
      <c r="E31" s="52"/>
      <c r="F31" s="52"/>
      <c r="G31" s="52"/>
      <c r="H31" s="52"/>
      <c r="I31" s="52"/>
      <c r="J31" s="52"/>
      <c r="K31" s="52"/>
      <c r="L31" s="28"/>
    </row>
    <row r="32" spans="2:12" s="1" customFormat="1" ht="14.45" customHeight="1" x14ac:dyDescent="0.2">
      <c r="B32" s="28"/>
      <c r="F32" s="31" t="s">
        <v>36</v>
      </c>
      <c r="I32" s="31" t="s">
        <v>35</v>
      </c>
      <c r="J32" s="31" t="s">
        <v>37</v>
      </c>
      <c r="L32" s="28"/>
    </row>
    <row r="33" spans="2:12" s="1" customFormat="1" ht="14.45" customHeight="1" x14ac:dyDescent="0.2">
      <c r="B33" s="28"/>
      <c r="D33" s="54" t="s">
        <v>38</v>
      </c>
      <c r="E33" s="33" t="s">
        <v>39</v>
      </c>
      <c r="F33" s="90">
        <f>ROUND((SUM(BE132:BE238)),  2)</f>
        <v>0</v>
      </c>
      <c r="G33" s="91"/>
      <c r="H33" s="91"/>
      <c r="I33" s="92">
        <v>0.2</v>
      </c>
      <c r="J33" s="90">
        <f>ROUND(((SUM(BE132:BE238))*I33),  2)</f>
        <v>0</v>
      </c>
      <c r="L33" s="28"/>
    </row>
    <row r="34" spans="2:12" s="1" customFormat="1" ht="14.45" customHeight="1" x14ac:dyDescent="0.2">
      <c r="B34" s="28"/>
      <c r="E34" s="33" t="s">
        <v>40</v>
      </c>
      <c r="F34" s="90">
        <f>ROUND((SUM(BF132:BF238)),  2)</f>
        <v>0</v>
      </c>
      <c r="G34" s="91"/>
      <c r="H34" s="91"/>
      <c r="I34" s="92">
        <v>0.2</v>
      </c>
      <c r="J34" s="90">
        <f>ROUND(((SUM(BF132:BF238))*I34),  2)</f>
        <v>0</v>
      </c>
      <c r="L34" s="28"/>
    </row>
    <row r="35" spans="2:12" s="1" customFormat="1" ht="14.45" hidden="1" customHeight="1" x14ac:dyDescent="0.2">
      <c r="B35" s="28"/>
      <c r="E35" s="23" t="s">
        <v>41</v>
      </c>
      <c r="F35" s="93">
        <f>ROUND((SUM(BG132:BG238)),  2)</f>
        <v>0</v>
      </c>
      <c r="I35" s="94">
        <v>0.2</v>
      </c>
      <c r="J35" s="93">
        <f>0</f>
        <v>0</v>
      </c>
      <c r="L35" s="28"/>
    </row>
    <row r="36" spans="2:12" s="1" customFormat="1" ht="14.45" hidden="1" customHeight="1" x14ac:dyDescent="0.2">
      <c r="B36" s="28"/>
      <c r="E36" s="23" t="s">
        <v>42</v>
      </c>
      <c r="F36" s="93">
        <f>ROUND((SUM(BH132:BH238)),  2)</f>
        <v>0</v>
      </c>
      <c r="I36" s="94">
        <v>0.2</v>
      </c>
      <c r="J36" s="93">
        <f>0</f>
        <v>0</v>
      </c>
      <c r="L36" s="28"/>
    </row>
    <row r="37" spans="2:12" s="1" customFormat="1" ht="14.45" hidden="1" customHeight="1" x14ac:dyDescent="0.2">
      <c r="B37" s="28"/>
      <c r="E37" s="33" t="s">
        <v>43</v>
      </c>
      <c r="F37" s="90">
        <f>ROUND((SUM(BI132:BI238)),  2)</f>
        <v>0</v>
      </c>
      <c r="G37" s="91"/>
      <c r="H37" s="91"/>
      <c r="I37" s="92">
        <v>0</v>
      </c>
      <c r="J37" s="90">
        <f>0</f>
        <v>0</v>
      </c>
      <c r="L37" s="28"/>
    </row>
    <row r="38" spans="2:12" s="1" customFormat="1" ht="6.95" customHeight="1" x14ac:dyDescent="0.2">
      <c r="B38" s="28"/>
      <c r="L38" s="28"/>
    </row>
    <row r="39" spans="2:12" s="1" customFormat="1" ht="25.35" customHeight="1" x14ac:dyDescent="0.2">
      <c r="B39" s="28"/>
      <c r="C39" s="95"/>
      <c r="D39" s="96" t="s">
        <v>44</v>
      </c>
      <c r="E39" s="56"/>
      <c r="F39" s="56"/>
      <c r="G39" s="97" t="s">
        <v>45</v>
      </c>
      <c r="H39" s="98" t="s">
        <v>46</v>
      </c>
      <c r="I39" s="56"/>
      <c r="J39" s="99">
        <f>SUM(J30:J37)</f>
        <v>0</v>
      </c>
      <c r="K39" s="100"/>
      <c r="L39" s="28"/>
    </row>
    <row r="40" spans="2:12" s="1" customFormat="1" ht="14.45" customHeight="1" x14ac:dyDescent="0.2">
      <c r="B40" s="28"/>
      <c r="L40" s="28"/>
    </row>
    <row r="41" spans="2:12" ht="14.45" customHeight="1" x14ac:dyDescent="0.2">
      <c r="B41" s="16"/>
      <c r="L41" s="16"/>
    </row>
    <row r="42" spans="2:12" ht="14.45" customHeight="1" x14ac:dyDescent="0.2">
      <c r="B42" s="16"/>
      <c r="L42" s="16"/>
    </row>
    <row r="43" spans="2:12" ht="14.45" customHeight="1" x14ac:dyDescent="0.2">
      <c r="B43" s="16"/>
      <c r="L43" s="16"/>
    </row>
    <row r="44" spans="2:12" ht="14.45" customHeight="1" x14ac:dyDescent="0.2">
      <c r="B44" s="16"/>
      <c r="L44" s="16"/>
    </row>
    <row r="45" spans="2:12" ht="14.45" customHeight="1" x14ac:dyDescent="0.2">
      <c r="B45" s="16"/>
      <c r="L45" s="16"/>
    </row>
    <row r="46" spans="2:12" ht="14.45" customHeight="1" x14ac:dyDescent="0.2">
      <c r="B46" s="16"/>
      <c r="L46" s="16"/>
    </row>
    <row r="47" spans="2:12" ht="14.45" customHeight="1" x14ac:dyDescent="0.2">
      <c r="B47" s="16"/>
      <c r="L47" s="16"/>
    </row>
    <row r="48" spans="2:12" ht="14.45" customHeight="1" x14ac:dyDescent="0.2">
      <c r="B48" s="16"/>
      <c r="L48" s="16"/>
    </row>
    <row r="49" spans="2:12" ht="14.45" customHeight="1" x14ac:dyDescent="0.2">
      <c r="B49" s="16"/>
      <c r="L49" s="16"/>
    </row>
    <row r="50" spans="2:12" s="1" customFormat="1" ht="14.45" customHeight="1" x14ac:dyDescent="0.2">
      <c r="B50" s="28"/>
      <c r="D50" s="40" t="s">
        <v>47</v>
      </c>
      <c r="E50" s="41"/>
      <c r="F50" s="41"/>
      <c r="G50" s="40" t="s">
        <v>48</v>
      </c>
      <c r="H50" s="41"/>
      <c r="I50" s="41"/>
      <c r="J50" s="41"/>
      <c r="K50" s="41"/>
      <c r="L50" s="28"/>
    </row>
    <row r="51" spans="2:12" x14ac:dyDescent="0.2">
      <c r="B51" s="16"/>
      <c r="L51" s="16"/>
    </row>
    <row r="52" spans="2:12" x14ac:dyDescent="0.2">
      <c r="B52" s="16"/>
      <c r="L52" s="16"/>
    </row>
    <row r="53" spans="2:12" x14ac:dyDescent="0.2">
      <c r="B53" s="16"/>
      <c r="L53" s="16"/>
    </row>
    <row r="54" spans="2:12" x14ac:dyDescent="0.2">
      <c r="B54" s="16"/>
      <c r="L54" s="16"/>
    </row>
    <row r="55" spans="2:12" x14ac:dyDescent="0.2">
      <c r="B55" s="16"/>
      <c r="L55" s="16"/>
    </row>
    <row r="56" spans="2:12" x14ac:dyDescent="0.2">
      <c r="B56" s="16"/>
      <c r="L56" s="16"/>
    </row>
    <row r="57" spans="2:12" x14ac:dyDescent="0.2">
      <c r="B57" s="16"/>
      <c r="L57" s="16"/>
    </row>
    <row r="58" spans="2:12" x14ac:dyDescent="0.2">
      <c r="B58" s="16"/>
      <c r="L58" s="16"/>
    </row>
    <row r="59" spans="2:12" x14ac:dyDescent="0.2">
      <c r="B59" s="16"/>
      <c r="L59" s="16"/>
    </row>
    <row r="60" spans="2:12" x14ac:dyDescent="0.2">
      <c r="B60" s="16"/>
      <c r="L60" s="16"/>
    </row>
    <row r="61" spans="2:12" s="1" customFormat="1" ht="12.75" x14ac:dyDescent="0.2">
      <c r="B61" s="28"/>
      <c r="D61" s="42" t="s">
        <v>49</v>
      </c>
      <c r="E61" s="30"/>
      <c r="F61" s="101" t="s">
        <v>50</v>
      </c>
      <c r="G61" s="42" t="s">
        <v>49</v>
      </c>
      <c r="H61" s="30"/>
      <c r="I61" s="30"/>
      <c r="J61" s="102" t="s">
        <v>50</v>
      </c>
      <c r="K61" s="30"/>
      <c r="L61" s="28"/>
    </row>
    <row r="62" spans="2:12" x14ac:dyDescent="0.2">
      <c r="B62" s="16"/>
      <c r="L62" s="16"/>
    </row>
    <row r="63" spans="2:12" x14ac:dyDescent="0.2">
      <c r="B63" s="16"/>
      <c r="L63" s="16"/>
    </row>
    <row r="64" spans="2:12" x14ac:dyDescent="0.2">
      <c r="B64" s="16"/>
      <c r="L64" s="16"/>
    </row>
    <row r="65" spans="2:12" s="1" customFormat="1" ht="12.75" x14ac:dyDescent="0.2">
      <c r="B65" s="28"/>
      <c r="D65" s="40" t="s">
        <v>51</v>
      </c>
      <c r="E65" s="41"/>
      <c r="F65" s="41"/>
      <c r="G65" s="40" t="s">
        <v>52</v>
      </c>
      <c r="H65" s="41"/>
      <c r="I65" s="41"/>
      <c r="J65" s="41"/>
      <c r="K65" s="41"/>
      <c r="L65" s="28"/>
    </row>
    <row r="66" spans="2:12" x14ac:dyDescent="0.2">
      <c r="B66" s="16"/>
      <c r="L66" s="16"/>
    </row>
    <row r="67" spans="2:12" x14ac:dyDescent="0.2">
      <c r="B67" s="16"/>
      <c r="L67" s="16"/>
    </row>
    <row r="68" spans="2:12" x14ac:dyDescent="0.2">
      <c r="B68" s="16"/>
      <c r="L68" s="16"/>
    </row>
    <row r="69" spans="2:12" x14ac:dyDescent="0.2">
      <c r="B69" s="16"/>
      <c r="L69" s="16"/>
    </row>
    <row r="70" spans="2:12" x14ac:dyDescent="0.2">
      <c r="B70" s="16"/>
      <c r="L70" s="16"/>
    </row>
    <row r="71" spans="2:12" x14ac:dyDescent="0.2">
      <c r="B71" s="16"/>
      <c r="L71" s="16"/>
    </row>
    <row r="72" spans="2:12" x14ac:dyDescent="0.2">
      <c r="B72" s="16"/>
      <c r="L72" s="16"/>
    </row>
    <row r="73" spans="2:12" x14ac:dyDescent="0.2">
      <c r="B73" s="16"/>
      <c r="L73" s="16"/>
    </row>
    <row r="74" spans="2:12" x14ac:dyDescent="0.2">
      <c r="B74" s="16"/>
      <c r="L74" s="16"/>
    </row>
    <row r="75" spans="2:12" x14ac:dyDescent="0.2">
      <c r="B75" s="16"/>
      <c r="L75" s="16"/>
    </row>
    <row r="76" spans="2:12" s="1" customFormat="1" ht="12.75" x14ac:dyDescent="0.2">
      <c r="B76" s="28"/>
      <c r="D76" s="42" t="s">
        <v>49</v>
      </c>
      <c r="E76" s="30"/>
      <c r="F76" s="101" t="s">
        <v>50</v>
      </c>
      <c r="G76" s="42" t="s">
        <v>49</v>
      </c>
      <c r="H76" s="30"/>
      <c r="I76" s="30"/>
      <c r="J76" s="102" t="s">
        <v>50</v>
      </c>
      <c r="K76" s="30"/>
      <c r="L76" s="28"/>
    </row>
    <row r="77" spans="2:12" s="1" customFormat="1" ht="14.45" customHeight="1" x14ac:dyDescent="0.2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28"/>
    </row>
    <row r="81" spans="2:47" s="1" customFormat="1" ht="6.95" customHeight="1" x14ac:dyDescent="0.2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28"/>
    </row>
    <row r="82" spans="2:47" s="1" customFormat="1" ht="24.95" customHeight="1" x14ac:dyDescent="0.2">
      <c r="B82" s="28"/>
      <c r="C82" s="17" t="s">
        <v>92</v>
      </c>
      <c r="L82" s="28"/>
    </row>
    <row r="83" spans="2:47" s="1" customFormat="1" ht="6.95" customHeight="1" x14ac:dyDescent="0.2">
      <c r="B83" s="28"/>
      <c r="L83" s="28"/>
    </row>
    <row r="84" spans="2:47" s="1" customFormat="1" ht="12" customHeight="1" x14ac:dyDescent="0.2">
      <c r="B84" s="28"/>
      <c r="C84" s="23" t="s">
        <v>14</v>
      </c>
      <c r="L84" s="28"/>
    </row>
    <row r="85" spans="2:47" s="1" customFormat="1" ht="16.5" customHeight="1" x14ac:dyDescent="0.2">
      <c r="B85" s="28"/>
      <c r="E85" s="208" t="str">
        <f>E7</f>
        <v>Rekonštrukcia chodníka Mostná ul.</v>
      </c>
      <c r="F85" s="209"/>
      <c r="G85" s="209"/>
      <c r="H85" s="209"/>
      <c r="L85" s="28"/>
    </row>
    <row r="86" spans="2:47" s="1" customFormat="1" ht="12" customHeight="1" x14ac:dyDescent="0.2">
      <c r="B86" s="28"/>
      <c r="C86" s="23" t="s">
        <v>90</v>
      </c>
      <c r="L86" s="28"/>
    </row>
    <row r="87" spans="2:47" s="1" customFormat="1" ht="16.5" customHeight="1" x14ac:dyDescent="0.2">
      <c r="B87" s="28"/>
      <c r="E87" s="194" t="str">
        <f>E9</f>
        <v>3 - SO 03.1 Sadové úpravy</v>
      </c>
      <c r="F87" s="207"/>
      <c r="G87" s="207"/>
      <c r="H87" s="207"/>
      <c r="L87" s="28"/>
    </row>
    <row r="88" spans="2:47" s="1" customFormat="1" ht="6.95" customHeight="1" x14ac:dyDescent="0.2">
      <c r="B88" s="28"/>
      <c r="L88" s="28"/>
    </row>
    <row r="89" spans="2:47" s="1" customFormat="1" ht="12" customHeight="1" x14ac:dyDescent="0.2">
      <c r="B89" s="28"/>
      <c r="C89" s="23" t="s">
        <v>17</v>
      </c>
      <c r="F89" s="21" t="str">
        <f>F12</f>
        <v xml:space="preserve"> </v>
      </c>
      <c r="I89" s="23" t="s">
        <v>19</v>
      </c>
      <c r="J89" s="51" t="str">
        <f>IF(J12="","",J12)</f>
        <v>5. 9. 2022</v>
      </c>
      <c r="L89" s="28"/>
    </row>
    <row r="90" spans="2:47" s="1" customFormat="1" ht="6.95" customHeight="1" x14ac:dyDescent="0.2">
      <c r="B90" s="28"/>
      <c r="L90" s="28"/>
    </row>
    <row r="91" spans="2:47" s="1" customFormat="1" ht="15.2" customHeight="1" x14ac:dyDescent="0.2">
      <c r="B91" s="28"/>
      <c r="C91" s="23" t="s">
        <v>21</v>
      </c>
      <c r="F91" s="21" t="str">
        <f>E15</f>
        <v>Mesto Nitra</v>
      </c>
      <c r="I91" s="23" t="s">
        <v>27</v>
      </c>
      <c r="J91" s="26" t="str">
        <f>E21</f>
        <v>Ing. Arch. R. Kočajda</v>
      </c>
      <c r="L91" s="28"/>
    </row>
    <row r="92" spans="2:47" s="1" customFormat="1" ht="15.2" customHeight="1" x14ac:dyDescent="0.2">
      <c r="B92" s="28"/>
      <c r="C92" s="23" t="s">
        <v>25</v>
      </c>
      <c r="F92" s="21" t="str">
        <f>IF(E18="","",E18)</f>
        <v>Vyplň údaj</v>
      </c>
      <c r="I92" s="23" t="s">
        <v>31</v>
      </c>
      <c r="J92" s="26" t="str">
        <f>E24</f>
        <v>K2-ART s.r.o. Nitra</v>
      </c>
      <c r="L92" s="28"/>
    </row>
    <row r="93" spans="2:47" s="1" customFormat="1" ht="10.35" customHeight="1" x14ac:dyDescent="0.2">
      <c r="B93" s="28"/>
      <c r="L93" s="28"/>
    </row>
    <row r="94" spans="2:47" s="1" customFormat="1" ht="29.25" customHeight="1" x14ac:dyDescent="0.2">
      <c r="B94" s="28"/>
      <c r="C94" s="103" t="s">
        <v>93</v>
      </c>
      <c r="D94" s="95"/>
      <c r="E94" s="95"/>
      <c r="F94" s="95"/>
      <c r="G94" s="95"/>
      <c r="H94" s="95"/>
      <c r="I94" s="95"/>
      <c r="J94" s="104" t="s">
        <v>94</v>
      </c>
      <c r="K94" s="95"/>
      <c r="L94" s="28"/>
    </row>
    <row r="95" spans="2:47" s="1" customFormat="1" ht="10.35" customHeight="1" x14ac:dyDescent="0.2">
      <c r="B95" s="28"/>
      <c r="L95" s="28"/>
    </row>
    <row r="96" spans="2:47" s="1" customFormat="1" ht="22.9" customHeight="1" x14ac:dyDescent="0.2">
      <c r="B96" s="28"/>
      <c r="C96" s="105" t="s">
        <v>95</v>
      </c>
      <c r="J96" s="65">
        <f>J132</f>
        <v>0</v>
      </c>
      <c r="L96" s="28"/>
      <c r="AU96" s="13" t="s">
        <v>96</v>
      </c>
    </row>
    <row r="97" spans="2:12" s="8" customFormat="1" ht="24.95" customHeight="1" x14ac:dyDescent="0.2">
      <c r="B97" s="106"/>
      <c r="D97" s="107" t="s">
        <v>97</v>
      </c>
      <c r="E97" s="108"/>
      <c r="F97" s="108"/>
      <c r="G97" s="108"/>
      <c r="H97" s="108"/>
      <c r="I97" s="108"/>
      <c r="J97" s="109">
        <f>J133</f>
        <v>0</v>
      </c>
      <c r="L97" s="106"/>
    </row>
    <row r="98" spans="2:12" s="9" customFormat="1" ht="19.899999999999999" customHeight="1" x14ac:dyDescent="0.2">
      <c r="B98" s="110"/>
      <c r="D98" s="111" t="s">
        <v>98</v>
      </c>
      <c r="E98" s="112"/>
      <c r="F98" s="112"/>
      <c r="G98" s="112"/>
      <c r="H98" s="112"/>
      <c r="I98" s="112"/>
      <c r="J98" s="113">
        <f>J134</f>
        <v>0</v>
      </c>
      <c r="L98" s="110"/>
    </row>
    <row r="99" spans="2:12" s="9" customFormat="1" ht="19.899999999999999" customHeight="1" x14ac:dyDescent="0.2">
      <c r="B99" s="110"/>
      <c r="D99" s="111" t="s">
        <v>479</v>
      </c>
      <c r="E99" s="112"/>
      <c r="F99" s="112"/>
      <c r="G99" s="112"/>
      <c r="H99" s="112"/>
      <c r="I99" s="112"/>
      <c r="J99" s="113">
        <f>J139</f>
        <v>0</v>
      </c>
      <c r="L99" s="110"/>
    </row>
    <row r="100" spans="2:12" s="9" customFormat="1" ht="19.899999999999999" customHeight="1" x14ac:dyDescent="0.2">
      <c r="B100" s="110"/>
      <c r="D100" s="111" t="s">
        <v>480</v>
      </c>
      <c r="E100" s="112"/>
      <c r="F100" s="112"/>
      <c r="G100" s="112"/>
      <c r="H100" s="112"/>
      <c r="I100" s="112"/>
      <c r="J100" s="113">
        <f>J154</f>
        <v>0</v>
      </c>
      <c r="L100" s="110"/>
    </row>
    <row r="101" spans="2:12" s="9" customFormat="1" ht="19.899999999999999" customHeight="1" x14ac:dyDescent="0.2">
      <c r="B101" s="110"/>
      <c r="D101" s="111" t="s">
        <v>481</v>
      </c>
      <c r="E101" s="112"/>
      <c r="F101" s="112"/>
      <c r="G101" s="112"/>
      <c r="H101" s="112"/>
      <c r="I101" s="112"/>
      <c r="J101" s="113">
        <f>J164</f>
        <v>0</v>
      </c>
      <c r="L101" s="110"/>
    </row>
    <row r="102" spans="2:12" s="9" customFormat="1" ht="19.899999999999999" customHeight="1" x14ac:dyDescent="0.2">
      <c r="B102" s="110"/>
      <c r="D102" s="111" t="s">
        <v>482</v>
      </c>
      <c r="E102" s="112"/>
      <c r="F102" s="112"/>
      <c r="G102" s="112"/>
      <c r="H102" s="112"/>
      <c r="I102" s="112"/>
      <c r="J102" s="113">
        <f>J179</f>
        <v>0</v>
      </c>
      <c r="L102" s="110"/>
    </row>
    <row r="103" spans="2:12" s="9" customFormat="1" ht="19.899999999999999" customHeight="1" x14ac:dyDescent="0.2">
      <c r="B103" s="110"/>
      <c r="D103" s="111" t="s">
        <v>483</v>
      </c>
      <c r="E103" s="112"/>
      <c r="F103" s="112"/>
      <c r="G103" s="112"/>
      <c r="H103" s="112"/>
      <c r="I103" s="112"/>
      <c r="J103" s="113">
        <f>J184</f>
        <v>0</v>
      </c>
      <c r="L103" s="110"/>
    </row>
    <row r="104" spans="2:12" s="9" customFormat="1" ht="19.899999999999999" customHeight="1" x14ac:dyDescent="0.2">
      <c r="B104" s="110"/>
      <c r="D104" s="111" t="s">
        <v>484</v>
      </c>
      <c r="E104" s="112"/>
      <c r="F104" s="112"/>
      <c r="G104" s="112"/>
      <c r="H104" s="112"/>
      <c r="I104" s="112"/>
      <c r="J104" s="113">
        <f>J190</f>
        <v>0</v>
      </c>
      <c r="L104" s="110"/>
    </row>
    <row r="105" spans="2:12" s="9" customFormat="1" ht="19.899999999999999" customHeight="1" x14ac:dyDescent="0.2">
      <c r="B105" s="110"/>
      <c r="D105" s="111" t="s">
        <v>482</v>
      </c>
      <c r="E105" s="112"/>
      <c r="F105" s="112"/>
      <c r="G105" s="112"/>
      <c r="H105" s="112"/>
      <c r="I105" s="112"/>
      <c r="J105" s="113">
        <f>J199</f>
        <v>0</v>
      </c>
      <c r="L105" s="110"/>
    </row>
    <row r="106" spans="2:12" s="9" customFormat="1" ht="19.899999999999999" customHeight="1" x14ac:dyDescent="0.2">
      <c r="B106" s="110"/>
      <c r="D106" s="111" t="s">
        <v>485</v>
      </c>
      <c r="E106" s="112"/>
      <c r="F106" s="112"/>
      <c r="G106" s="112"/>
      <c r="H106" s="112"/>
      <c r="I106" s="112"/>
      <c r="J106" s="113">
        <f>J204</f>
        <v>0</v>
      </c>
      <c r="L106" s="110"/>
    </row>
    <row r="107" spans="2:12" s="9" customFormat="1" ht="19.899999999999999" customHeight="1" x14ac:dyDescent="0.2">
      <c r="B107" s="110"/>
      <c r="D107" s="111" t="s">
        <v>486</v>
      </c>
      <c r="E107" s="112"/>
      <c r="F107" s="112"/>
      <c r="G107" s="112"/>
      <c r="H107" s="112"/>
      <c r="I107" s="112"/>
      <c r="J107" s="113">
        <f>J206</f>
        <v>0</v>
      </c>
      <c r="L107" s="110"/>
    </row>
    <row r="108" spans="2:12" s="9" customFormat="1" ht="19.899999999999999" customHeight="1" x14ac:dyDescent="0.2">
      <c r="B108" s="110"/>
      <c r="D108" s="111" t="s">
        <v>482</v>
      </c>
      <c r="E108" s="112"/>
      <c r="F108" s="112"/>
      <c r="G108" s="112"/>
      <c r="H108" s="112"/>
      <c r="I108" s="112"/>
      <c r="J108" s="113">
        <f>J215</f>
        <v>0</v>
      </c>
      <c r="L108" s="110"/>
    </row>
    <row r="109" spans="2:12" s="9" customFormat="1" ht="19.899999999999999" customHeight="1" x14ac:dyDescent="0.2">
      <c r="B109" s="110"/>
      <c r="D109" s="111" t="s">
        <v>487</v>
      </c>
      <c r="E109" s="112"/>
      <c r="F109" s="112"/>
      <c r="G109" s="112"/>
      <c r="H109" s="112"/>
      <c r="I109" s="112"/>
      <c r="J109" s="113">
        <f>J224</f>
        <v>0</v>
      </c>
      <c r="L109" s="110"/>
    </row>
    <row r="110" spans="2:12" s="9" customFormat="1" ht="19.899999999999999" customHeight="1" x14ac:dyDescent="0.2">
      <c r="B110" s="110"/>
      <c r="D110" s="111" t="s">
        <v>488</v>
      </c>
      <c r="E110" s="112"/>
      <c r="F110" s="112"/>
      <c r="G110" s="112"/>
      <c r="H110" s="112"/>
      <c r="I110" s="112"/>
      <c r="J110" s="113">
        <f>J226</f>
        <v>0</v>
      </c>
      <c r="L110" s="110"/>
    </row>
    <row r="111" spans="2:12" s="9" customFormat="1" ht="19.899999999999999" customHeight="1" x14ac:dyDescent="0.2">
      <c r="B111" s="110"/>
      <c r="D111" s="111" t="s">
        <v>489</v>
      </c>
      <c r="E111" s="112"/>
      <c r="F111" s="112"/>
      <c r="G111" s="112"/>
      <c r="H111" s="112"/>
      <c r="I111" s="112"/>
      <c r="J111" s="113">
        <f>J235</f>
        <v>0</v>
      </c>
      <c r="L111" s="110"/>
    </row>
    <row r="112" spans="2:12" s="9" customFormat="1" ht="19.899999999999999" customHeight="1" x14ac:dyDescent="0.2">
      <c r="B112" s="110"/>
      <c r="D112" s="111" t="s">
        <v>207</v>
      </c>
      <c r="E112" s="112"/>
      <c r="F112" s="112"/>
      <c r="G112" s="112"/>
      <c r="H112" s="112"/>
      <c r="I112" s="112"/>
      <c r="J112" s="113">
        <f>J237</f>
        <v>0</v>
      </c>
      <c r="L112" s="110"/>
    </row>
    <row r="113" spans="2:12" s="1" customFormat="1" ht="21.75" customHeight="1" x14ac:dyDescent="0.2">
      <c r="B113" s="28"/>
      <c r="L113" s="28"/>
    </row>
    <row r="114" spans="2:12" s="1" customFormat="1" ht="6.95" customHeight="1" x14ac:dyDescent="0.2">
      <c r="B114" s="43"/>
      <c r="C114" s="44"/>
      <c r="D114" s="44"/>
      <c r="E114" s="44"/>
      <c r="F114" s="44"/>
      <c r="G114" s="44"/>
      <c r="H114" s="44"/>
      <c r="I114" s="44"/>
      <c r="J114" s="44"/>
      <c r="K114" s="44"/>
      <c r="L114" s="28"/>
    </row>
    <row r="118" spans="2:12" s="1" customFormat="1" ht="6.95" customHeight="1" x14ac:dyDescent="0.2">
      <c r="B118" s="45"/>
      <c r="C118" s="46"/>
      <c r="D118" s="46"/>
      <c r="E118" s="46"/>
      <c r="F118" s="46"/>
      <c r="G118" s="46"/>
      <c r="H118" s="46"/>
      <c r="I118" s="46"/>
      <c r="J118" s="46"/>
      <c r="K118" s="46"/>
      <c r="L118" s="28"/>
    </row>
    <row r="119" spans="2:12" s="1" customFormat="1" ht="24.95" customHeight="1" x14ac:dyDescent="0.2">
      <c r="B119" s="28"/>
      <c r="C119" s="17" t="s">
        <v>101</v>
      </c>
      <c r="L119" s="28"/>
    </row>
    <row r="120" spans="2:12" s="1" customFormat="1" ht="6.95" customHeight="1" x14ac:dyDescent="0.2">
      <c r="B120" s="28"/>
      <c r="L120" s="28"/>
    </row>
    <row r="121" spans="2:12" s="1" customFormat="1" ht="12" customHeight="1" x14ac:dyDescent="0.2">
      <c r="B121" s="28"/>
      <c r="C121" s="23" t="s">
        <v>14</v>
      </c>
      <c r="L121" s="28"/>
    </row>
    <row r="122" spans="2:12" s="1" customFormat="1" ht="16.5" customHeight="1" x14ac:dyDescent="0.2">
      <c r="B122" s="28"/>
      <c r="E122" s="208" t="str">
        <f>E7</f>
        <v>Rekonštrukcia chodníka Mostná ul.</v>
      </c>
      <c r="F122" s="209"/>
      <c r="G122" s="209"/>
      <c r="H122" s="209"/>
      <c r="L122" s="28"/>
    </row>
    <row r="123" spans="2:12" s="1" customFormat="1" ht="12" customHeight="1" x14ac:dyDescent="0.2">
      <c r="B123" s="28"/>
      <c r="C123" s="23" t="s">
        <v>90</v>
      </c>
      <c r="L123" s="28"/>
    </row>
    <row r="124" spans="2:12" s="1" customFormat="1" ht="16.5" customHeight="1" x14ac:dyDescent="0.2">
      <c r="B124" s="28"/>
      <c r="E124" s="194" t="str">
        <f>E9</f>
        <v>3 - SO 03.1 Sadové úpravy</v>
      </c>
      <c r="F124" s="207"/>
      <c r="G124" s="207"/>
      <c r="H124" s="207"/>
      <c r="L124" s="28"/>
    </row>
    <row r="125" spans="2:12" s="1" customFormat="1" ht="6.95" customHeight="1" x14ac:dyDescent="0.2">
      <c r="B125" s="28"/>
      <c r="L125" s="28"/>
    </row>
    <row r="126" spans="2:12" s="1" customFormat="1" ht="12" customHeight="1" x14ac:dyDescent="0.2">
      <c r="B126" s="28"/>
      <c r="C126" s="23" t="s">
        <v>17</v>
      </c>
      <c r="F126" s="21" t="str">
        <f>F12</f>
        <v xml:space="preserve"> </v>
      </c>
      <c r="I126" s="23" t="s">
        <v>19</v>
      </c>
      <c r="J126" s="51" t="str">
        <f>IF(J12="","",J12)</f>
        <v>5. 9. 2022</v>
      </c>
      <c r="L126" s="28"/>
    </row>
    <row r="127" spans="2:12" s="1" customFormat="1" ht="6.95" customHeight="1" x14ac:dyDescent="0.2">
      <c r="B127" s="28"/>
      <c r="L127" s="28"/>
    </row>
    <row r="128" spans="2:12" s="1" customFormat="1" ht="15.2" customHeight="1" x14ac:dyDescent="0.2">
      <c r="B128" s="28"/>
      <c r="C128" s="23" t="s">
        <v>21</v>
      </c>
      <c r="F128" s="21" t="str">
        <f>E15</f>
        <v>Mesto Nitra</v>
      </c>
      <c r="I128" s="23" t="s">
        <v>27</v>
      </c>
      <c r="J128" s="26" t="str">
        <f>E21</f>
        <v>Ing. Arch. R. Kočajda</v>
      </c>
      <c r="L128" s="28"/>
    </row>
    <row r="129" spans="2:65" s="1" customFormat="1" ht="15.2" customHeight="1" x14ac:dyDescent="0.2">
      <c r="B129" s="28"/>
      <c r="C129" s="23" t="s">
        <v>25</v>
      </c>
      <c r="F129" s="21" t="str">
        <f>IF(E18="","",E18)</f>
        <v>Vyplň údaj</v>
      </c>
      <c r="I129" s="23" t="s">
        <v>31</v>
      </c>
      <c r="J129" s="26" t="str">
        <f>E24</f>
        <v>K2-ART s.r.o. Nitra</v>
      </c>
      <c r="L129" s="28"/>
    </row>
    <row r="130" spans="2:65" s="1" customFormat="1" ht="10.35" customHeight="1" x14ac:dyDescent="0.2">
      <c r="B130" s="28"/>
      <c r="L130" s="28"/>
    </row>
    <row r="131" spans="2:65" s="10" customFormat="1" ht="29.25" customHeight="1" x14ac:dyDescent="0.2">
      <c r="B131" s="114"/>
      <c r="C131" s="115" t="s">
        <v>102</v>
      </c>
      <c r="D131" s="116" t="s">
        <v>59</v>
      </c>
      <c r="E131" s="116" t="s">
        <v>55</v>
      </c>
      <c r="F131" s="116" t="s">
        <v>56</v>
      </c>
      <c r="G131" s="116" t="s">
        <v>103</v>
      </c>
      <c r="H131" s="116" t="s">
        <v>104</v>
      </c>
      <c r="I131" s="116" t="s">
        <v>105</v>
      </c>
      <c r="J131" s="117" t="s">
        <v>94</v>
      </c>
      <c r="K131" s="118" t="s">
        <v>106</v>
      </c>
      <c r="L131" s="114"/>
      <c r="M131" s="58" t="s">
        <v>1</v>
      </c>
      <c r="N131" s="59" t="s">
        <v>38</v>
      </c>
      <c r="O131" s="59" t="s">
        <v>107</v>
      </c>
      <c r="P131" s="59" t="s">
        <v>108</v>
      </c>
      <c r="Q131" s="59" t="s">
        <v>109</v>
      </c>
      <c r="R131" s="59" t="s">
        <v>110</v>
      </c>
      <c r="S131" s="59" t="s">
        <v>111</v>
      </c>
      <c r="T131" s="60" t="s">
        <v>112</v>
      </c>
    </row>
    <row r="132" spans="2:65" s="1" customFormat="1" ht="22.9" customHeight="1" x14ac:dyDescent="0.25">
      <c r="B132" s="28"/>
      <c r="C132" s="63" t="s">
        <v>95</v>
      </c>
      <c r="J132" s="119">
        <f>BK132</f>
        <v>0</v>
      </c>
      <c r="L132" s="28"/>
      <c r="M132" s="61"/>
      <c r="N132" s="52"/>
      <c r="O132" s="52"/>
      <c r="P132" s="120">
        <f>P133</f>
        <v>0</v>
      </c>
      <c r="Q132" s="52"/>
      <c r="R132" s="120">
        <f>R133</f>
        <v>1.2030000000000001E-3</v>
      </c>
      <c r="S132" s="52"/>
      <c r="T132" s="121">
        <f>T133</f>
        <v>0</v>
      </c>
      <c r="AT132" s="13" t="s">
        <v>73</v>
      </c>
      <c r="AU132" s="13" t="s">
        <v>96</v>
      </c>
      <c r="BK132" s="122">
        <f>BK133</f>
        <v>0</v>
      </c>
    </row>
    <row r="133" spans="2:65" s="11" customFormat="1" ht="25.9" customHeight="1" x14ac:dyDescent="0.2">
      <c r="B133" s="123"/>
      <c r="D133" s="124" t="s">
        <v>73</v>
      </c>
      <c r="E133" s="125" t="s">
        <v>113</v>
      </c>
      <c r="F133" s="125" t="s">
        <v>114</v>
      </c>
      <c r="I133" s="126"/>
      <c r="J133" s="127">
        <f>BK133</f>
        <v>0</v>
      </c>
      <c r="L133" s="123"/>
      <c r="M133" s="128"/>
      <c r="P133" s="129">
        <f>P134+P139+P154+P164+P179+P184+P190+P199+P204+P206+P215+P224+P226+P235+P237</f>
        <v>0</v>
      </c>
      <c r="R133" s="129">
        <f>R134+R139+R154+R164+R179+R184+R190+R199+R204+R206+R215+R224+R226+R235+R237</f>
        <v>1.2030000000000001E-3</v>
      </c>
      <c r="T133" s="130">
        <f>T134+T139+T154+T164+T179+T184+T190+T199+T204+T206+T215+T224+T226+T235+T237</f>
        <v>0</v>
      </c>
      <c r="AR133" s="124" t="s">
        <v>79</v>
      </c>
      <c r="AT133" s="131" t="s">
        <v>73</v>
      </c>
      <c r="AU133" s="131" t="s">
        <v>74</v>
      </c>
      <c r="AY133" s="124" t="s">
        <v>115</v>
      </c>
      <c r="BK133" s="132">
        <f>BK134+BK139+BK154+BK164+BK179+BK184+BK190+BK199+BK204+BK206+BK215+BK224+BK226+BK235+BK237</f>
        <v>0</v>
      </c>
    </row>
    <row r="134" spans="2:65" s="11" customFormat="1" ht="22.9" customHeight="1" x14ac:dyDescent="0.2">
      <c r="B134" s="123"/>
      <c r="D134" s="124" t="s">
        <v>73</v>
      </c>
      <c r="E134" s="133" t="s">
        <v>79</v>
      </c>
      <c r="F134" s="133" t="s">
        <v>116</v>
      </c>
      <c r="I134" s="126"/>
      <c r="J134" s="134">
        <f>BK134</f>
        <v>0</v>
      </c>
      <c r="L134" s="123"/>
      <c r="M134" s="128"/>
      <c r="P134" s="129">
        <f>SUM(P135:P138)</f>
        <v>0</v>
      </c>
      <c r="R134" s="129">
        <f>SUM(R135:R138)</f>
        <v>0</v>
      </c>
      <c r="T134" s="130">
        <f>SUM(T135:T138)</f>
        <v>0</v>
      </c>
      <c r="AR134" s="124" t="s">
        <v>79</v>
      </c>
      <c r="AT134" s="131" t="s">
        <v>73</v>
      </c>
      <c r="AU134" s="131" t="s">
        <v>79</v>
      </c>
      <c r="AY134" s="124" t="s">
        <v>115</v>
      </c>
      <c r="BK134" s="132">
        <f>SUM(BK135:BK138)</f>
        <v>0</v>
      </c>
    </row>
    <row r="135" spans="2:65" s="1" customFormat="1" ht="33" customHeight="1" x14ac:dyDescent="0.2">
      <c r="B135" s="135"/>
      <c r="C135" s="136" t="s">
        <v>79</v>
      </c>
      <c r="D135" s="136" t="s">
        <v>117</v>
      </c>
      <c r="E135" s="137" t="s">
        <v>233</v>
      </c>
      <c r="F135" s="138" t="s">
        <v>490</v>
      </c>
      <c r="G135" s="139" t="s">
        <v>131</v>
      </c>
      <c r="H135" s="140">
        <v>36</v>
      </c>
      <c r="I135" s="141"/>
      <c r="J135" s="140">
        <f>ROUND(I135*H135,3)</f>
        <v>0</v>
      </c>
      <c r="K135" s="142"/>
      <c r="L135" s="28"/>
      <c r="M135" s="143" t="s">
        <v>1</v>
      </c>
      <c r="N135" s="144" t="s">
        <v>40</v>
      </c>
      <c r="P135" s="145">
        <f>O135*H135</f>
        <v>0</v>
      </c>
      <c r="Q135" s="145">
        <v>0</v>
      </c>
      <c r="R135" s="145">
        <f>Q135*H135</f>
        <v>0</v>
      </c>
      <c r="S135" s="145">
        <v>0</v>
      </c>
      <c r="T135" s="146">
        <f>S135*H135</f>
        <v>0</v>
      </c>
      <c r="AR135" s="147" t="s">
        <v>121</v>
      </c>
      <c r="AT135" s="147" t="s">
        <v>117</v>
      </c>
      <c r="AU135" s="147" t="s">
        <v>83</v>
      </c>
      <c r="AY135" s="13" t="s">
        <v>115</v>
      </c>
      <c r="BE135" s="148">
        <f>IF(N135="základná",J135,0)</f>
        <v>0</v>
      </c>
      <c r="BF135" s="148">
        <f>IF(N135="znížená",J135,0)</f>
        <v>0</v>
      </c>
      <c r="BG135" s="148">
        <f>IF(N135="zákl. prenesená",J135,0)</f>
        <v>0</v>
      </c>
      <c r="BH135" s="148">
        <f>IF(N135="zníž. prenesená",J135,0)</f>
        <v>0</v>
      </c>
      <c r="BI135" s="148">
        <f>IF(N135="nulová",J135,0)</f>
        <v>0</v>
      </c>
      <c r="BJ135" s="13" t="s">
        <v>83</v>
      </c>
      <c r="BK135" s="149">
        <f>ROUND(I135*H135,3)</f>
        <v>0</v>
      </c>
      <c r="BL135" s="13" t="s">
        <v>121</v>
      </c>
      <c r="BM135" s="147" t="s">
        <v>491</v>
      </c>
    </row>
    <row r="136" spans="2:65" s="1" customFormat="1" ht="16.5" customHeight="1" x14ac:dyDescent="0.2">
      <c r="B136" s="135"/>
      <c r="C136" s="136" t="s">
        <v>83</v>
      </c>
      <c r="D136" s="136" t="s">
        <v>117</v>
      </c>
      <c r="E136" s="137" t="s">
        <v>239</v>
      </c>
      <c r="F136" s="138" t="s">
        <v>492</v>
      </c>
      <c r="G136" s="139" t="s">
        <v>131</v>
      </c>
      <c r="H136" s="140">
        <v>36</v>
      </c>
      <c r="I136" s="141"/>
      <c r="J136" s="140">
        <f>ROUND(I136*H136,3)</f>
        <v>0</v>
      </c>
      <c r="K136" s="142"/>
      <c r="L136" s="28"/>
      <c r="M136" s="143" t="s">
        <v>1</v>
      </c>
      <c r="N136" s="144" t="s">
        <v>40</v>
      </c>
      <c r="P136" s="145">
        <f>O136*H136</f>
        <v>0</v>
      </c>
      <c r="Q136" s="145">
        <v>0</v>
      </c>
      <c r="R136" s="145">
        <f>Q136*H136</f>
        <v>0</v>
      </c>
      <c r="S136" s="145">
        <v>0</v>
      </c>
      <c r="T136" s="146">
        <f>S136*H136</f>
        <v>0</v>
      </c>
      <c r="AR136" s="147" t="s">
        <v>121</v>
      </c>
      <c r="AT136" s="147" t="s">
        <v>117</v>
      </c>
      <c r="AU136" s="147" t="s">
        <v>83</v>
      </c>
      <c r="AY136" s="13" t="s">
        <v>115</v>
      </c>
      <c r="BE136" s="148">
        <f>IF(N136="základná",J136,0)</f>
        <v>0</v>
      </c>
      <c r="BF136" s="148">
        <f>IF(N136="znížená",J136,0)</f>
        <v>0</v>
      </c>
      <c r="BG136" s="148">
        <f>IF(N136="zákl. prenesená",J136,0)</f>
        <v>0</v>
      </c>
      <c r="BH136" s="148">
        <f>IF(N136="zníž. prenesená",J136,0)</f>
        <v>0</v>
      </c>
      <c r="BI136" s="148">
        <f>IF(N136="nulová",J136,0)</f>
        <v>0</v>
      </c>
      <c r="BJ136" s="13" t="s">
        <v>83</v>
      </c>
      <c r="BK136" s="149">
        <f>ROUND(I136*H136,3)</f>
        <v>0</v>
      </c>
      <c r="BL136" s="13" t="s">
        <v>121</v>
      </c>
      <c r="BM136" s="147" t="s">
        <v>493</v>
      </c>
    </row>
    <row r="137" spans="2:65" s="1" customFormat="1" ht="37.9" customHeight="1" x14ac:dyDescent="0.2">
      <c r="B137" s="135"/>
      <c r="C137" s="136" t="s">
        <v>86</v>
      </c>
      <c r="D137" s="136" t="s">
        <v>117</v>
      </c>
      <c r="E137" s="137" t="s">
        <v>494</v>
      </c>
      <c r="F137" s="138" t="s">
        <v>495</v>
      </c>
      <c r="G137" s="139" t="s">
        <v>120</v>
      </c>
      <c r="H137" s="140">
        <v>120</v>
      </c>
      <c r="I137" s="141"/>
      <c r="J137" s="140">
        <f>ROUND(I137*H137,3)</f>
        <v>0</v>
      </c>
      <c r="K137" s="142"/>
      <c r="L137" s="28"/>
      <c r="M137" s="143" t="s">
        <v>1</v>
      </c>
      <c r="N137" s="144" t="s">
        <v>40</v>
      </c>
      <c r="P137" s="145">
        <f>O137*H137</f>
        <v>0</v>
      </c>
      <c r="Q137" s="145">
        <v>0</v>
      </c>
      <c r="R137" s="145">
        <f>Q137*H137</f>
        <v>0</v>
      </c>
      <c r="S137" s="145">
        <v>0</v>
      </c>
      <c r="T137" s="146">
        <f>S137*H137</f>
        <v>0</v>
      </c>
      <c r="AR137" s="147" t="s">
        <v>121</v>
      </c>
      <c r="AT137" s="147" t="s">
        <v>117</v>
      </c>
      <c r="AU137" s="147" t="s">
        <v>83</v>
      </c>
      <c r="AY137" s="13" t="s">
        <v>115</v>
      </c>
      <c r="BE137" s="148">
        <f>IF(N137="základná",J137,0)</f>
        <v>0</v>
      </c>
      <c r="BF137" s="148">
        <f>IF(N137="znížená",J137,0)</f>
        <v>0</v>
      </c>
      <c r="BG137" s="148">
        <f>IF(N137="zákl. prenesená",J137,0)</f>
        <v>0</v>
      </c>
      <c r="BH137" s="148">
        <f>IF(N137="zníž. prenesená",J137,0)</f>
        <v>0</v>
      </c>
      <c r="BI137" s="148">
        <f>IF(N137="nulová",J137,0)</f>
        <v>0</v>
      </c>
      <c r="BJ137" s="13" t="s">
        <v>83</v>
      </c>
      <c r="BK137" s="149">
        <f>ROUND(I137*H137,3)</f>
        <v>0</v>
      </c>
      <c r="BL137" s="13" t="s">
        <v>121</v>
      </c>
      <c r="BM137" s="147" t="s">
        <v>496</v>
      </c>
    </row>
    <row r="138" spans="2:65" s="1" customFormat="1" ht="16.5" customHeight="1" x14ac:dyDescent="0.2">
      <c r="B138" s="135"/>
      <c r="C138" s="155" t="s">
        <v>121</v>
      </c>
      <c r="D138" s="155" t="s">
        <v>264</v>
      </c>
      <c r="E138" s="156" t="s">
        <v>497</v>
      </c>
      <c r="F138" s="157" t="s">
        <v>498</v>
      </c>
      <c r="G138" s="158" t="s">
        <v>171</v>
      </c>
      <c r="H138" s="159">
        <v>64.8</v>
      </c>
      <c r="I138" s="160"/>
      <c r="J138" s="159">
        <f>ROUND(I138*H138,3)</f>
        <v>0</v>
      </c>
      <c r="K138" s="161"/>
      <c r="L138" s="162"/>
      <c r="M138" s="163" t="s">
        <v>1</v>
      </c>
      <c r="N138" s="164" t="s">
        <v>40</v>
      </c>
      <c r="P138" s="145">
        <f>O138*H138</f>
        <v>0</v>
      </c>
      <c r="Q138" s="145">
        <v>0</v>
      </c>
      <c r="R138" s="145">
        <f>Q138*H138</f>
        <v>0</v>
      </c>
      <c r="S138" s="145">
        <v>0</v>
      </c>
      <c r="T138" s="146">
        <f>S138*H138</f>
        <v>0</v>
      </c>
      <c r="AR138" s="147" t="s">
        <v>148</v>
      </c>
      <c r="AT138" s="147" t="s">
        <v>264</v>
      </c>
      <c r="AU138" s="147" t="s">
        <v>83</v>
      </c>
      <c r="AY138" s="13" t="s">
        <v>115</v>
      </c>
      <c r="BE138" s="148">
        <f>IF(N138="základná",J138,0)</f>
        <v>0</v>
      </c>
      <c r="BF138" s="148">
        <f>IF(N138="znížená",J138,0)</f>
        <v>0</v>
      </c>
      <c r="BG138" s="148">
        <f>IF(N138="zákl. prenesená",J138,0)</f>
        <v>0</v>
      </c>
      <c r="BH138" s="148">
        <f>IF(N138="zníž. prenesená",J138,0)</f>
        <v>0</v>
      </c>
      <c r="BI138" s="148">
        <f>IF(N138="nulová",J138,0)</f>
        <v>0</v>
      </c>
      <c r="BJ138" s="13" t="s">
        <v>83</v>
      </c>
      <c r="BK138" s="149">
        <f>ROUND(I138*H138,3)</f>
        <v>0</v>
      </c>
      <c r="BL138" s="13" t="s">
        <v>121</v>
      </c>
      <c r="BM138" s="147" t="s">
        <v>499</v>
      </c>
    </row>
    <row r="139" spans="2:65" s="11" customFormat="1" ht="22.9" customHeight="1" x14ac:dyDescent="0.2">
      <c r="B139" s="123"/>
      <c r="D139" s="124" t="s">
        <v>73</v>
      </c>
      <c r="E139" s="133" t="s">
        <v>500</v>
      </c>
      <c r="F139" s="133" t="s">
        <v>501</v>
      </c>
      <c r="I139" s="126"/>
      <c r="J139" s="134">
        <f>BK139</f>
        <v>0</v>
      </c>
      <c r="L139" s="123"/>
      <c r="M139" s="128"/>
      <c r="P139" s="129">
        <f>SUM(P140:P153)</f>
        <v>0</v>
      </c>
      <c r="R139" s="129">
        <f>SUM(R140:R153)</f>
        <v>1.2030000000000001E-3</v>
      </c>
      <c r="T139" s="130">
        <f>SUM(T140:T153)</f>
        <v>0</v>
      </c>
      <c r="AR139" s="124" t="s">
        <v>79</v>
      </c>
      <c r="AT139" s="131" t="s">
        <v>73</v>
      </c>
      <c r="AU139" s="131" t="s">
        <v>79</v>
      </c>
      <c r="AY139" s="124" t="s">
        <v>115</v>
      </c>
      <c r="BK139" s="132">
        <f>SUM(BK140:BK153)</f>
        <v>0</v>
      </c>
    </row>
    <row r="140" spans="2:65" s="1" customFormat="1" ht="33" customHeight="1" x14ac:dyDescent="0.2">
      <c r="B140" s="135"/>
      <c r="C140" s="136" t="s">
        <v>133</v>
      </c>
      <c r="D140" s="136" t="s">
        <v>117</v>
      </c>
      <c r="E140" s="137" t="s">
        <v>502</v>
      </c>
      <c r="F140" s="138" t="s">
        <v>503</v>
      </c>
      <c r="G140" s="139" t="s">
        <v>120</v>
      </c>
      <c r="H140" s="140">
        <v>3.2</v>
      </c>
      <c r="I140" s="141"/>
      <c r="J140" s="140">
        <f t="shared" ref="J140:J153" si="0">ROUND(I140*H140,3)</f>
        <v>0</v>
      </c>
      <c r="K140" s="142"/>
      <c r="L140" s="28"/>
      <c r="M140" s="143" t="s">
        <v>1</v>
      </c>
      <c r="N140" s="144" t="s">
        <v>40</v>
      </c>
      <c r="P140" s="145">
        <f t="shared" ref="P140:P153" si="1">O140*H140</f>
        <v>0</v>
      </c>
      <c r="Q140" s="145">
        <v>0</v>
      </c>
      <c r="R140" s="145">
        <f t="shared" ref="R140:R153" si="2">Q140*H140</f>
        <v>0</v>
      </c>
      <c r="S140" s="145">
        <v>0</v>
      </c>
      <c r="T140" s="146">
        <f t="shared" ref="T140:T153" si="3">S140*H140</f>
        <v>0</v>
      </c>
      <c r="AR140" s="147" t="s">
        <v>121</v>
      </c>
      <c r="AT140" s="147" t="s">
        <v>117</v>
      </c>
      <c r="AU140" s="147" t="s">
        <v>83</v>
      </c>
      <c r="AY140" s="13" t="s">
        <v>115</v>
      </c>
      <c r="BE140" s="148">
        <f t="shared" ref="BE140:BE153" si="4">IF(N140="základná",J140,0)</f>
        <v>0</v>
      </c>
      <c r="BF140" s="148">
        <f t="shared" ref="BF140:BF153" si="5">IF(N140="znížená",J140,0)</f>
        <v>0</v>
      </c>
      <c r="BG140" s="148">
        <f t="shared" ref="BG140:BG153" si="6">IF(N140="zákl. prenesená",J140,0)</f>
        <v>0</v>
      </c>
      <c r="BH140" s="148">
        <f t="shared" ref="BH140:BH153" si="7">IF(N140="zníž. prenesená",J140,0)</f>
        <v>0</v>
      </c>
      <c r="BI140" s="148">
        <f t="shared" ref="BI140:BI153" si="8">IF(N140="nulová",J140,0)</f>
        <v>0</v>
      </c>
      <c r="BJ140" s="13" t="s">
        <v>83</v>
      </c>
      <c r="BK140" s="149">
        <f t="shared" ref="BK140:BK153" si="9">ROUND(I140*H140,3)</f>
        <v>0</v>
      </c>
      <c r="BL140" s="13" t="s">
        <v>121</v>
      </c>
      <c r="BM140" s="147" t="s">
        <v>504</v>
      </c>
    </row>
    <row r="141" spans="2:65" s="1" customFormat="1" ht="21.75" customHeight="1" x14ac:dyDescent="0.2">
      <c r="B141" s="135"/>
      <c r="C141" s="136" t="s">
        <v>139</v>
      </c>
      <c r="D141" s="136" t="s">
        <v>117</v>
      </c>
      <c r="E141" s="137" t="s">
        <v>505</v>
      </c>
      <c r="F141" s="138" t="s">
        <v>506</v>
      </c>
      <c r="G141" s="139" t="s">
        <v>120</v>
      </c>
      <c r="H141" s="140">
        <v>3.2</v>
      </c>
      <c r="I141" s="141"/>
      <c r="J141" s="140">
        <f t="shared" si="0"/>
        <v>0</v>
      </c>
      <c r="K141" s="142"/>
      <c r="L141" s="28"/>
      <c r="M141" s="143" t="s">
        <v>1</v>
      </c>
      <c r="N141" s="144" t="s">
        <v>40</v>
      </c>
      <c r="P141" s="145">
        <f t="shared" si="1"/>
        <v>0</v>
      </c>
      <c r="Q141" s="145">
        <v>0</v>
      </c>
      <c r="R141" s="145">
        <f t="shared" si="2"/>
        <v>0</v>
      </c>
      <c r="S141" s="145">
        <v>0</v>
      </c>
      <c r="T141" s="146">
        <f t="shared" si="3"/>
        <v>0</v>
      </c>
      <c r="AR141" s="147" t="s">
        <v>121</v>
      </c>
      <c r="AT141" s="147" t="s">
        <v>117</v>
      </c>
      <c r="AU141" s="147" t="s">
        <v>83</v>
      </c>
      <c r="AY141" s="13" t="s">
        <v>115</v>
      </c>
      <c r="BE141" s="148">
        <f t="shared" si="4"/>
        <v>0</v>
      </c>
      <c r="BF141" s="148">
        <f t="shared" si="5"/>
        <v>0</v>
      </c>
      <c r="BG141" s="148">
        <f t="shared" si="6"/>
        <v>0</v>
      </c>
      <c r="BH141" s="148">
        <f t="shared" si="7"/>
        <v>0</v>
      </c>
      <c r="BI141" s="148">
        <f t="shared" si="8"/>
        <v>0</v>
      </c>
      <c r="BJ141" s="13" t="s">
        <v>83</v>
      </c>
      <c r="BK141" s="149">
        <f t="shared" si="9"/>
        <v>0</v>
      </c>
      <c r="BL141" s="13" t="s">
        <v>121</v>
      </c>
      <c r="BM141" s="147" t="s">
        <v>507</v>
      </c>
    </row>
    <row r="142" spans="2:65" s="1" customFormat="1" ht="16.5" customHeight="1" x14ac:dyDescent="0.2">
      <c r="B142" s="135"/>
      <c r="C142" s="155" t="s">
        <v>144</v>
      </c>
      <c r="D142" s="155" t="s">
        <v>264</v>
      </c>
      <c r="E142" s="156" t="s">
        <v>508</v>
      </c>
      <c r="F142" s="157" t="s">
        <v>509</v>
      </c>
      <c r="G142" s="158" t="s">
        <v>510</v>
      </c>
      <c r="H142" s="159">
        <v>0.2</v>
      </c>
      <c r="I142" s="160"/>
      <c r="J142" s="159">
        <f t="shared" si="0"/>
        <v>0</v>
      </c>
      <c r="K142" s="161"/>
      <c r="L142" s="162"/>
      <c r="M142" s="163" t="s">
        <v>1</v>
      </c>
      <c r="N142" s="164" t="s">
        <v>40</v>
      </c>
      <c r="P142" s="145">
        <f t="shared" si="1"/>
        <v>0</v>
      </c>
      <c r="Q142" s="145">
        <v>1E-3</v>
      </c>
      <c r="R142" s="145">
        <f t="shared" si="2"/>
        <v>2.0000000000000001E-4</v>
      </c>
      <c r="S142" s="145">
        <v>0</v>
      </c>
      <c r="T142" s="146">
        <f t="shared" si="3"/>
        <v>0</v>
      </c>
      <c r="AR142" s="147" t="s">
        <v>148</v>
      </c>
      <c r="AT142" s="147" t="s">
        <v>264</v>
      </c>
      <c r="AU142" s="147" t="s">
        <v>83</v>
      </c>
      <c r="AY142" s="13" t="s">
        <v>115</v>
      </c>
      <c r="BE142" s="148">
        <f t="shared" si="4"/>
        <v>0</v>
      </c>
      <c r="BF142" s="148">
        <f t="shared" si="5"/>
        <v>0</v>
      </c>
      <c r="BG142" s="148">
        <f t="shared" si="6"/>
        <v>0</v>
      </c>
      <c r="BH142" s="148">
        <f t="shared" si="7"/>
        <v>0</v>
      </c>
      <c r="BI142" s="148">
        <f t="shared" si="8"/>
        <v>0</v>
      </c>
      <c r="BJ142" s="13" t="s">
        <v>83</v>
      </c>
      <c r="BK142" s="149">
        <f t="shared" si="9"/>
        <v>0</v>
      </c>
      <c r="BL142" s="13" t="s">
        <v>121</v>
      </c>
      <c r="BM142" s="147" t="s">
        <v>511</v>
      </c>
    </row>
    <row r="143" spans="2:65" s="1" customFormat="1" ht="24.2" customHeight="1" x14ac:dyDescent="0.2">
      <c r="B143" s="135"/>
      <c r="C143" s="136" t="s">
        <v>148</v>
      </c>
      <c r="D143" s="136" t="s">
        <v>117</v>
      </c>
      <c r="E143" s="137" t="s">
        <v>512</v>
      </c>
      <c r="F143" s="138" t="s">
        <v>513</v>
      </c>
      <c r="G143" s="139" t="s">
        <v>120</v>
      </c>
      <c r="H143" s="140">
        <v>3.2</v>
      </c>
      <c r="I143" s="141"/>
      <c r="J143" s="140">
        <f t="shared" si="0"/>
        <v>0</v>
      </c>
      <c r="K143" s="142"/>
      <c r="L143" s="28"/>
      <c r="M143" s="143" t="s">
        <v>1</v>
      </c>
      <c r="N143" s="144" t="s">
        <v>40</v>
      </c>
      <c r="P143" s="145">
        <f t="shared" si="1"/>
        <v>0</v>
      </c>
      <c r="Q143" s="145">
        <v>0</v>
      </c>
      <c r="R143" s="145">
        <f t="shared" si="2"/>
        <v>0</v>
      </c>
      <c r="S143" s="145">
        <v>0</v>
      </c>
      <c r="T143" s="146">
        <f t="shared" si="3"/>
        <v>0</v>
      </c>
      <c r="AR143" s="147" t="s">
        <v>121</v>
      </c>
      <c r="AT143" s="147" t="s">
        <v>117</v>
      </c>
      <c r="AU143" s="147" t="s">
        <v>83</v>
      </c>
      <c r="AY143" s="13" t="s">
        <v>115</v>
      </c>
      <c r="BE143" s="148">
        <f t="shared" si="4"/>
        <v>0</v>
      </c>
      <c r="BF143" s="148">
        <f t="shared" si="5"/>
        <v>0</v>
      </c>
      <c r="BG143" s="148">
        <f t="shared" si="6"/>
        <v>0</v>
      </c>
      <c r="BH143" s="148">
        <f t="shared" si="7"/>
        <v>0</v>
      </c>
      <c r="BI143" s="148">
        <f t="shared" si="8"/>
        <v>0</v>
      </c>
      <c r="BJ143" s="13" t="s">
        <v>83</v>
      </c>
      <c r="BK143" s="149">
        <f t="shared" si="9"/>
        <v>0</v>
      </c>
      <c r="BL143" s="13" t="s">
        <v>121</v>
      </c>
      <c r="BM143" s="147" t="s">
        <v>514</v>
      </c>
    </row>
    <row r="144" spans="2:65" s="1" customFormat="1" ht="24.2" customHeight="1" x14ac:dyDescent="0.2">
      <c r="B144" s="135"/>
      <c r="C144" s="136" t="s">
        <v>137</v>
      </c>
      <c r="D144" s="136" t="s">
        <v>117</v>
      </c>
      <c r="E144" s="137" t="s">
        <v>515</v>
      </c>
      <c r="F144" s="138" t="s">
        <v>516</v>
      </c>
      <c r="G144" s="139" t="s">
        <v>120</v>
      </c>
      <c r="H144" s="140">
        <v>3.2</v>
      </c>
      <c r="I144" s="141"/>
      <c r="J144" s="140">
        <f t="shared" si="0"/>
        <v>0</v>
      </c>
      <c r="K144" s="142"/>
      <c r="L144" s="28"/>
      <c r="M144" s="143" t="s">
        <v>1</v>
      </c>
      <c r="N144" s="144" t="s">
        <v>40</v>
      </c>
      <c r="P144" s="145">
        <f t="shared" si="1"/>
        <v>0</v>
      </c>
      <c r="Q144" s="145">
        <v>0</v>
      </c>
      <c r="R144" s="145">
        <f t="shared" si="2"/>
        <v>0</v>
      </c>
      <c r="S144" s="145">
        <v>0</v>
      </c>
      <c r="T144" s="146">
        <f t="shared" si="3"/>
        <v>0</v>
      </c>
      <c r="AR144" s="147" t="s">
        <v>121</v>
      </c>
      <c r="AT144" s="147" t="s">
        <v>117</v>
      </c>
      <c r="AU144" s="147" t="s">
        <v>83</v>
      </c>
      <c r="AY144" s="13" t="s">
        <v>115</v>
      </c>
      <c r="BE144" s="148">
        <f t="shared" si="4"/>
        <v>0</v>
      </c>
      <c r="BF144" s="148">
        <f t="shared" si="5"/>
        <v>0</v>
      </c>
      <c r="BG144" s="148">
        <f t="shared" si="6"/>
        <v>0</v>
      </c>
      <c r="BH144" s="148">
        <f t="shared" si="7"/>
        <v>0</v>
      </c>
      <c r="BI144" s="148">
        <f t="shared" si="8"/>
        <v>0</v>
      </c>
      <c r="BJ144" s="13" t="s">
        <v>83</v>
      </c>
      <c r="BK144" s="149">
        <f t="shared" si="9"/>
        <v>0</v>
      </c>
      <c r="BL144" s="13" t="s">
        <v>121</v>
      </c>
      <c r="BM144" s="147" t="s">
        <v>517</v>
      </c>
    </row>
    <row r="145" spans="2:65" s="1" customFormat="1" ht="24.2" customHeight="1" x14ac:dyDescent="0.2">
      <c r="B145" s="135"/>
      <c r="C145" s="136" t="s">
        <v>156</v>
      </c>
      <c r="D145" s="136" t="s">
        <v>117</v>
      </c>
      <c r="E145" s="137" t="s">
        <v>518</v>
      </c>
      <c r="F145" s="138" t="s">
        <v>519</v>
      </c>
      <c r="G145" s="139" t="s">
        <v>120</v>
      </c>
      <c r="H145" s="140">
        <v>3.2</v>
      </c>
      <c r="I145" s="141"/>
      <c r="J145" s="140">
        <f t="shared" si="0"/>
        <v>0</v>
      </c>
      <c r="K145" s="142"/>
      <c r="L145" s="28"/>
      <c r="M145" s="143" t="s">
        <v>1</v>
      </c>
      <c r="N145" s="144" t="s">
        <v>40</v>
      </c>
      <c r="P145" s="145">
        <f t="shared" si="1"/>
        <v>0</v>
      </c>
      <c r="Q145" s="145">
        <v>0</v>
      </c>
      <c r="R145" s="145">
        <f t="shared" si="2"/>
        <v>0</v>
      </c>
      <c r="S145" s="145">
        <v>0</v>
      </c>
      <c r="T145" s="146">
        <f t="shared" si="3"/>
        <v>0</v>
      </c>
      <c r="AR145" s="147" t="s">
        <v>121</v>
      </c>
      <c r="AT145" s="147" t="s">
        <v>117</v>
      </c>
      <c r="AU145" s="147" t="s">
        <v>83</v>
      </c>
      <c r="AY145" s="13" t="s">
        <v>115</v>
      </c>
      <c r="BE145" s="148">
        <f t="shared" si="4"/>
        <v>0</v>
      </c>
      <c r="BF145" s="148">
        <f t="shared" si="5"/>
        <v>0</v>
      </c>
      <c r="BG145" s="148">
        <f t="shared" si="6"/>
        <v>0</v>
      </c>
      <c r="BH145" s="148">
        <f t="shared" si="7"/>
        <v>0</v>
      </c>
      <c r="BI145" s="148">
        <f t="shared" si="8"/>
        <v>0</v>
      </c>
      <c r="BJ145" s="13" t="s">
        <v>83</v>
      </c>
      <c r="BK145" s="149">
        <f t="shared" si="9"/>
        <v>0</v>
      </c>
      <c r="BL145" s="13" t="s">
        <v>121</v>
      </c>
      <c r="BM145" s="147" t="s">
        <v>520</v>
      </c>
    </row>
    <row r="146" spans="2:65" s="1" customFormat="1" ht="24.2" customHeight="1" x14ac:dyDescent="0.2">
      <c r="B146" s="135"/>
      <c r="C146" s="136" t="s">
        <v>160</v>
      </c>
      <c r="D146" s="136" t="s">
        <v>117</v>
      </c>
      <c r="E146" s="137" t="s">
        <v>521</v>
      </c>
      <c r="F146" s="138" t="s">
        <v>522</v>
      </c>
      <c r="G146" s="139" t="s">
        <v>120</v>
      </c>
      <c r="H146" s="140">
        <v>3.2</v>
      </c>
      <c r="I146" s="141"/>
      <c r="J146" s="140">
        <f t="shared" si="0"/>
        <v>0</v>
      </c>
      <c r="K146" s="142"/>
      <c r="L146" s="28"/>
      <c r="M146" s="143" t="s">
        <v>1</v>
      </c>
      <c r="N146" s="144" t="s">
        <v>40</v>
      </c>
      <c r="P146" s="145">
        <f t="shared" si="1"/>
        <v>0</v>
      </c>
      <c r="Q146" s="145">
        <v>0</v>
      </c>
      <c r="R146" s="145">
        <f t="shared" si="2"/>
        <v>0</v>
      </c>
      <c r="S146" s="145">
        <v>0</v>
      </c>
      <c r="T146" s="146">
        <f t="shared" si="3"/>
        <v>0</v>
      </c>
      <c r="AR146" s="147" t="s">
        <v>121</v>
      </c>
      <c r="AT146" s="147" t="s">
        <v>117</v>
      </c>
      <c r="AU146" s="147" t="s">
        <v>83</v>
      </c>
      <c r="AY146" s="13" t="s">
        <v>115</v>
      </c>
      <c r="BE146" s="148">
        <f t="shared" si="4"/>
        <v>0</v>
      </c>
      <c r="BF146" s="148">
        <f t="shared" si="5"/>
        <v>0</v>
      </c>
      <c r="BG146" s="148">
        <f t="shared" si="6"/>
        <v>0</v>
      </c>
      <c r="BH146" s="148">
        <f t="shared" si="7"/>
        <v>0</v>
      </c>
      <c r="BI146" s="148">
        <f t="shared" si="8"/>
        <v>0</v>
      </c>
      <c r="BJ146" s="13" t="s">
        <v>83</v>
      </c>
      <c r="BK146" s="149">
        <f t="shared" si="9"/>
        <v>0</v>
      </c>
      <c r="BL146" s="13" t="s">
        <v>121</v>
      </c>
      <c r="BM146" s="147" t="s">
        <v>523</v>
      </c>
    </row>
    <row r="147" spans="2:65" s="1" customFormat="1" ht="24.2" customHeight="1" x14ac:dyDescent="0.2">
      <c r="B147" s="135"/>
      <c r="C147" s="136" t="s">
        <v>164</v>
      </c>
      <c r="D147" s="136" t="s">
        <v>117</v>
      </c>
      <c r="E147" s="137" t="s">
        <v>524</v>
      </c>
      <c r="F147" s="138" t="s">
        <v>525</v>
      </c>
      <c r="G147" s="139" t="s">
        <v>120</v>
      </c>
      <c r="H147" s="140">
        <v>3.2</v>
      </c>
      <c r="I147" s="141"/>
      <c r="J147" s="140">
        <f t="shared" si="0"/>
        <v>0</v>
      </c>
      <c r="K147" s="142"/>
      <c r="L147" s="28"/>
      <c r="M147" s="143" t="s">
        <v>1</v>
      </c>
      <c r="N147" s="144" t="s">
        <v>40</v>
      </c>
      <c r="P147" s="145">
        <f t="shared" si="1"/>
        <v>0</v>
      </c>
      <c r="Q147" s="145">
        <v>0</v>
      </c>
      <c r="R147" s="145">
        <f t="shared" si="2"/>
        <v>0</v>
      </c>
      <c r="S147" s="145">
        <v>0</v>
      </c>
      <c r="T147" s="146">
        <f t="shared" si="3"/>
        <v>0</v>
      </c>
      <c r="AR147" s="147" t="s">
        <v>121</v>
      </c>
      <c r="AT147" s="147" t="s">
        <v>117</v>
      </c>
      <c r="AU147" s="147" t="s">
        <v>83</v>
      </c>
      <c r="AY147" s="13" t="s">
        <v>115</v>
      </c>
      <c r="BE147" s="148">
        <f t="shared" si="4"/>
        <v>0</v>
      </c>
      <c r="BF147" s="148">
        <f t="shared" si="5"/>
        <v>0</v>
      </c>
      <c r="BG147" s="148">
        <f t="shared" si="6"/>
        <v>0</v>
      </c>
      <c r="BH147" s="148">
        <f t="shared" si="7"/>
        <v>0</v>
      </c>
      <c r="BI147" s="148">
        <f t="shared" si="8"/>
        <v>0</v>
      </c>
      <c r="BJ147" s="13" t="s">
        <v>83</v>
      </c>
      <c r="BK147" s="149">
        <f t="shared" si="9"/>
        <v>0</v>
      </c>
      <c r="BL147" s="13" t="s">
        <v>121</v>
      </c>
      <c r="BM147" s="147" t="s">
        <v>526</v>
      </c>
    </row>
    <row r="148" spans="2:65" s="1" customFormat="1" ht="16.5" customHeight="1" x14ac:dyDescent="0.2">
      <c r="B148" s="135"/>
      <c r="C148" s="155" t="s">
        <v>168</v>
      </c>
      <c r="D148" s="155" t="s">
        <v>264</v>
      </c>
      <c r="E148" s="156" t="s">
        <v>527</v>
      </c>
      <c r="F148" s="157" t="s">
        <v>528</v>
      </c>
      <c r="G148" s="158" t="s">
        <v>529</v>
      </c>
      <c r="H148" s="159">
        <v>3.0000000000000001E-3</v>
      </c>
      <c r="I148" s="160"/>
      <c r="J148" s="159">
        <f t="shared" si="0"/>
        <v>0</v>
      </c>
      <c r="K148" s="161"/>
      <c r="L148" s="162"/>
      <c r="M148" s="163" t="s">
        <v>1</v>
      </c>
      <c r="N148" s="164" t="s">
        <v>40</v>
      </c>
      <c r="P148" s="145">
        <f t="shared" si="1"/>
        <v>0</v>
      </c>
      <c r="Q148" s="145">
        <v>1E-3</v>
      </c>
      <c r="R148" s="145">
        <f t="shared" si="2"/>
        <v>3.0000000000000001E-6</v>
      </c>
      <c r="S148" s="145">
        <v>0</v>
      </c>
      <c r="T148" s="146">
        <f t="shared" si="3"/>
        <v>0</v>
      </c>
      <c r="AR148" s="147" t="s">
        <v>148</v>
      </c>
      <c r="AT148" s="147" t="s">
        <v>264</v>
      </c>
      <c r="AU148" s="147" t="s">
        <v>83</v>
      </c>
      <c r="AY148" s="13" t="s">
        <v>115</v>
      </c>
      <c r="BE148" s="148">
        <f t="shared" si="4"/>
        <v>0</v>
      </c>
      <c r="BF148" s="148">
        <f t="shared" si="5"/>
        <v>0</v>
      </c>
      <c r="BG148" s="148">
        <f t="shared" si="6"/>
        <v>0</v>
      </c>
      <c r="BH148" s="148">
        <f t="shared" si="7"/>
        <v>0</v>
      </c>
      <c r="BI148" s="148">
        <f t="shared" si="8"/>
        <v>0</v>
      </c>
      <c r="BJ148" s="13" t="s">
        <v>83</v>
      </c>
      <c r="BK148" s="149">
        <f t="shared" si="9"/>
        <v>0</v>
      </c>
      <c r="BL148" s="13" t="s">
        <v>121</v>
      </c>
      <c r="BM148" s="147" t="s">
        <v>530</v>
      </c>
    </row>
    <row r="149" spans="2:65" s="1" customFormat="1" ht="24.2" customHeight="1" x14ac:dyDescent="0.2">
      <c r="B149" s="135"/>
      <c r="C149" s="136" t="s">
        <v>173</v>
      </c>
      <c r="D149" s="136" t="s">
        <v>117</v>
      </c>
      <c r="E149" s="137" t="s">
        <v>531</v>
      </c>
      <c r="F149" s="138" t="s">
        <v>532</v>
      </c>
      <c r="G149" s="139" t="s">
        <v>171</v>
      </c>
      <c r="H149" s="140">
        <v>1E-3</v>
      </c>
      <c r="I149" s="141"/>
      <c r="J149" s="140">
        <f t="shared" si="0"/>
        <v>0</v>
      </c>
      <c r="K149" s="142"/>
      <c r="L149" s="28"/>
      <c r="M149" s="143" t="s">
        <v>1</v>
      </c>
      <c r="N149" s="144" t="s">
        <v>40</v>
      </c>
      <c r="P149" s="145">
        <f t="shared" si="1"/>
        <v>0</v>
      </c>
      <c r="Q149" s="145">
        <v>0</v>
      </c>
      <c r="R149" s="145">
        <f t="shared" si="2"/>
        <v>0</v>
      </c>
      <c r="S149" s="145">
        <v>0</v>
      </c>
      <c r="T149" s="146">
        <f t="shared" si="3"/>
        <v>0</v>
      </c>
      <c r="AR149" s="147" t="s">
        <v>121</v>
      </c>
      <c r="AT149" s="147" t="s">
        <v>117</v>
      </c>
      <c r="AU149" s="147" t="s">
        <v>83</v>
      </c>
      <c r="AY149" s="13" t="s">
        <v>115</v>
      </c>
      <c r="BE149" s="148">
        <f t="shared" si="4"/>
        <v>0</v>
      </c>
      <c r="BF149" s="148">
        <f t="shared" si="5"/>
        <v>0</v>
      </c>
      <c r="BG149" s="148">
        <f t="shared" si="6"/>
        <v>0</v>
      </c>
      <c r="BH149" s="148">
        <f t="shared" si="7"/>
        <v>0</v>
      </c>
      <c r="BI149" s="148">
        <f t="shared" si="8"/>
        <v>0</v>
      </c>
      <c r="BJ149" s="13" t="s">
        <v>83</v>
      </c>
      <c r="BK149" s="149">
        <f t="shared" si="9"/>
        <v>0</v>
      </c>
      <c r="BL149" s="13" t="s">
        <v>121</v>
      </c>
      <c r="BM149" s="147" t="s">
        <v>533</v>
      </c>
    </row>
    <row r="150" spans="2:65" s="1" customFormat="1" ht="16.5" customHeight="1" x14ac:dyDescent="0.2">
      <c r="B150" s="135"/>
      <c r="C150" s="155" t="s">
        <v>177</v>
      </c>
      <c r="D150" s="155" t="s">
        <v>264</v>
      </c>
      <c r="E150" s="156" t="s">
        <v>534</v>
      </c>
      <c r="F150" s="157" t="s">
        <v>535</v>
      </c>
      <c r="G150" s="158" t="s">
        <v>171</v>
      </c>
      <c r="H150" s="159">
        <v>1E-3</v>
      </c>
      <c r="I150" s="160"/>
      <c r="J150" s="159">
        <f t="shared" si="0"/>
        <v>0</v>
      </c>
      <c r="K150" s="161"/>
      <c r="L150" s="162"/>
      <c r="M150" s="163" t="s">
        <v>1</v>
      </c>
      <c r="N150" s="164" t="s">
        <v>40</v>
      </c>
      <c r="P150" s="145">
        <f t="shared" si="1"/>
        <v>0</v>
      </c>
      <c r="Q150" s="145">
        <v>1</v>
      </c>
      <c r="R150" s="145">
        <f t="shared" si="2"/>
        <v>1E-3</v>
      </c>
      <c r="S150" s="145">
        <v>0</v>
      </c>
      <c r="T150" s="146">
        <f t="shared" si="3"/>
        <v>0</v>
      </c>
      <c r="AR150" s="147" t="s">
        <v>148</v>
      </c>
      <c r="AT150" s="147" t="s">
        <v>264</v>
      </c>
      <c r="AU150" s="147" t="s">
        <v>83</v>
      </c>
      <c r="AY150" s="13" t="s">
        <v>115</v>
      </c>
      <c r="BE150" s="148">
        <f t="shared" si="4"/>
        <v>0</v>
      </c>
      <c r="BF150" s="148">
        <f t="shared" si="5"/>
        <v>0</v>
      </c>
      <c r="BG150" s="148">
        <f t="shared" si="6"/>
        <v>0</v>
      </c>
      <c r="BH150" s="148">
        <f t="shared" si="7"/>
        <v>0</v>
      </c>
      <c r="BI150" s="148">
        <f t="shared" si="8"/>
        <v>0</v>
      </c>
      <c r="BJ150" s="13" t="s">
        <v>83</v>
      </c>
      <c r="BK150" s="149">
        <f t="shared" si="9"/>
        <v>0</v>
      </c>
      <c r="BL150" s="13" t="s">
        <v>121</v>
      </c>
      <c r="BM150" s="147" t="s">
        <v>536</v>
      </c>
    </row>
    <row r="151" spans="2:65" s="1" customFormat="1" ht="21.75" customHeight="1" x14ac:dyDescent="0.2">
      <c r="B151" s="135"/>
      <c r="C151" s="136" t="s">
        <v>181</v>
      </c>
      <c r="D151" s="136" t="s">
        <v>117</v>
      </c>
      <c r="E151" s="137" t="s">
        <v>537</v>
      </c>
      <c r="F151" s="138" t="s">
        <v>538</v>
      </c>
      <c r="G151" s="139" t="s">
        <v>120</v>
      </c>
      <c r="H151" s="140">
        <v>3.2</v>
      </c>
      <c r="I151" s="141"/>
      <c r="J151" s="140">
        <f t="shared" si="0"/>
        <v>0</v>
      </c>
      <c r="K151" s="142"/>
      <c r="L151" s="28"/>
      <c r="M151" s="143" t="s">
        <v>1</v>
      </c>
      <c r="N151" s="144" t="s">
        <v>40</v>
      </c>
      <c r="P151" s="145">
        <f t="shared" si="1"/>
        <v>0</v>
      </c>
      <c r="Q151" s="145">
        <v>0</v>
      </c>
      <c r="R151" s="145">
        <f t="shared" si="2"/>
        <v>0</v>
      </c>
      <c r="S151" s="145">
        <v>0</v>
      </c>
      <c r="T151" s="146">
        <f t="shared" si="3"/>
        <v>0</v>
      </c>
      <c r="AR151" s="147" t="s">
        <v>121</v>
      </c>
      <c r="AT151" s="147" t="s">
        <v>117</v>
      </c>
      <c r="AU151" s="147" t="s">
        <v>83</v>
      </c>
      <c r="AY151" s="13" t="s">
        <v>115</v>
      </c>
      <c r="BE151" s="148">
        <f t="shared" si="4"/>
        <v>0</v>
      </c>
      <c r="BF151" s="148">
        <f t="shared" si="5"/>
        <v>0</v>
      </c>
      <c r="BG151" s="148">
        <f t="shared" si="6"/>
        <v>0</v>
      </c>
      <c r="BH151" s="148">
        <f t="shared" si="7"/>
        <v>0</v>
      </c>
      <c r="BI151" s="148">
        <f t="shared" si="8"/>
        <v>0</v>
      </c>
      <c r="BJ151" s="13" t="s">
        <v>83</v>
      </c>
      <c r="BK151" s="149">
        <f t="shared" si="9"/>
        <v>0</v>
      </c>
      <c r="BL151" s="13" t="s">
        <v>121</v>
      </c>
      <c r="BM151" s="147" t="s">
        <v>539</v>
      </c>
    </row>
    <row r="152" spans="2:65" s="1" customFormat="1" ht="21.75" customHeight="1" x14ac:dyDescent="0.2">
      <c r="B152" s="135"/>
      <c r="C152" s="136" t="s">
        <v>185</v>
      </c>
      <c r="D152" s="136" t="s">
        <v>117</v>
      </c>
      <c r="E152" s="137" t="s">
        <v>540</v>
      </c>
      <c r="F152" s="138" t="s">
        <v>541</v>
      </c>
      <c r="G152" s="139" t="s">
        <v>131</v>
      </c>
      <c r="H152" s="140">
        <v>0.64</v>
      </c>
      <c r="I152" s="141"/>
      <c r="J152" s="140">
        <f t="shared" si="0"/>
        <v>0</v>
      </c>
      <c r="K152" s="142"/>
      <c r="L152" s="28"/>
      <c r="M152" s="143" t="s">
        <v>1</v>
      </c>
      <c r="N152" s="144" t="s">
        <v>40</v>
      </c>
      <c r="P152" s="145">
        <f t="shared" si="1"/>
        <v>0</v>
      </c>
      <c r="Q152" s="145">
        <v>0</v>
      </c>
      <c r="R152" s="145">
        <f t="shared" si="2"/>
        <v>0</v>
      </c>
      <c r="S152" s="145">
        <v>0</v>
      </c>
      <c r="T152" s="146">
        <f t="shared" si="3"/>
        <v>0</v>
      </c>
      <c r="AR152" s="147" t="s">
        <v>121</v>
      </c>
      <c r="AT152" s="147" t="s">
        <v>117</v>
      </c>
      <c r="AU152" s="147" t="s">
        <v>83</v>
      </c>
      <c r="AY152" s="13" t="s">
        <v>115</v>
      </c>
      <c r="BE152" s="148">
        <f t="shared" si="4"/>
        <v>0</v>
      </c>
      <c r="BF152" s="148">
        <f t="shared" si="5"/>
        <v>0</v>
      </c>
      <c r="BG152" s="148">
        <f t="shared" si="6"/>
        <v>0</v>
      </c>
      <c r="BH152" s="148">
        <f t="shared" si="7"/>
        <v>0</v>
      </c>
      <c r="BI152" s="148">
        <f t="shared" si="8"/>
        <v>0</v>
      </c>
      <c r="BJ152" s="13" t="s">
        <v>83</v>
      </c>
      <c r="BK152" s="149">
        <f t="shared" si="9"/>
        <v>0</v>
      </c>
      <c r="BL152" s="13" t="s">
        <v>121</v>
      </c>
      <c r="BM152" s="147" t="s">
        <v>542</v>
      </c>
    </row>
    <row r="153" spans="2:65" s="1" customFormat="1" ht="24.2" customHeight="1" x14ac:dyDescent="0.2">
      <c r="B153" s="135"/>
      <c r="C153" s="136" t="s">
        <v>191</v>
      </c>
      <c r="D153" s="136" t="s">
        <v>117</v>
      </c>
      <c r="E153" s="137" t="s">
        <v>543</v>
      </c>
      <c r="F153" s="138" t="s">
        <v>544</v>
      </c>
      <c r="G153" s="139" t="s">
        <v>131</v>
      </c>
      <c r="H153" s="140">
        <v>0.64</v>
      </c>
      <c r="I153" s="141"/>
      <c r="J153" s="140">
        <f t="shared" si="0"/>
        <v>0</v>
      </c>
      <c r="K153" s="142"/>
      <c r="L153" s="28"/>
      <c r="M153" s="143" t="s">
        <v>1</v>
      </c>
      <c r="N153" s="144" t="s">
        <v>40</v>
      </c>
      <c r="P153" s="145">
        <f t="shared" si="1"/>
        <v>0</v>
      </c>
      <c r="Q153" s="145">
        <v>0</v>
      </c>
      <c r="R153" s="145">
        <f t="shared" si="2"/>
        <v>0</v>
      </c>
      <c r="S153" s="145">
        <v>0</v>
      </c>
      <c r="T153" s="146">
        <f t="shared" si="3"/>
        <v>0</v>
      </c>
      <c r="AR153" s="147" t="s">
        <v>121</v>
      </c>
      <c r="AT153" s="147" t="s">
        <v>117</v>
      </c>
      <c r="AU153" s="147" t="s">
        <v>83</v>
      </c>
      <c r="AY153" s="13" t="s">
        <v>115</v>
      </c>
      <c r="BE153" s="148">
        <f t="shared" si="4"/>
        <v>0</v>
      </c>
      <c r="BF153" s="148">
        <f t="shared" si="5"/>
        <v>0</v>
      </c>
      <c r="BG153" s="148">
        <f t="shared" si="6"/>
        <v>0</v>
      </c>
      <c r="BH153" s="148">
        <f t="shared" si="7"/>
        <v>0</v>
      </c>
      <c r="BI153" s="148">
        <f t="shared" si="8"/>
        <v>0</v>
      </c>
      <c r="BJ153" s="13" t="s">
        <v>83</v>
      </c>
      <c r="BK153" s="149">
        <f t="shared" si="9"/>
        <v>0</v>
      </c>
      <c r="BL153" s="13" t="s">
        <v>121</v>
      </c>
      <c r="BM153" s="147" t="s">
        <v>545</v>
      </c>
    </row>
    <row r="154" spans="2:65" s="11" customFormat="1" ht="22.9" customHeight="1" x14ac:dyDescent="0.2">
      <c r="B154" s="123"/>
      <c r="D154" s="124" t="s">
        <v>73</v>
      </c>
      <c r="E154" s="133" t="s">
        <v>546</v>
      </c>
      <c r="F154" s="133" t="s">
        <v>547</v>
      </c>
      <c r="I154" s="126"/>
      <c r="J154" s="134">
        <f>BK154</f>
        <v>0</v>
      </c>
      <c r="L154" s="123"/>
      <c r="M154" s="128"/>
      <c r="P154" s="129">
        <f>SUM(P155:P163)</f>
        <v>0</v>
      </c>
      <c r="R154" s="129">
        <f>SUM(R155:R163)</f>
        <v>0</v>
      </c>
      <c r="T154" s="130">
        <f>SUM(T155:T163)</f>
        <v>0</v>
      </c>
      <c r="AR154" s="124" t="s">
        <v>79</v>
      </c>
      <c r="AT154" s="131" t="s">
        <v>73</v>
      </c>
      <c r="AU154" s="131" t="s">
        <v>79</v>
      </c>
      <c r="AY154" s="124" t="s">
        <v>115</v>
      </c>
      <c r="BK154" s="132">
        <f>SUM(BK155:BK163)</f>
        <v>0</v>
      </c>
    </row>
    <row r="155" spans="2:65" s="1" customFormat="1" ht="33" customHeight="1" x14ac:dyDescent="0.2">
      <c r="B155" s="135"/>
      <c r="C155" s="136" t="s">
        <v>196</v>
      </c>
      <c r="D155" s="136" t="s">
        <v>117</v>
      </c>
      <c r="E155" s="137" t="s">
        <v>79</v>
      </c>
      <c r="F155" s="138" t="s">
        <v>548</v>
      </c>
      <c r="G155" s="139" t="s">
        <v>120</v>
      </c>
      <c r="H155" s="140">
        <v>100</v>
      </c>
      <c r="I155" s="141"/>
      <c r="J155" s="140">
        <f t="shared" ref="J155:J163" si="10">ROUND(I155*H155,3)</f>
        <v>0</v>
      </c>
      <c r="K155" s="142"/>
      <c r="L155" s="28"/>
      <c r="M155" s="143" t="s">
        <v>1</v>
      </c>
      <c r="N155" s="144" t="s">
        <v>40</v>
      </c>
      <c r="P155" s="145">
        <f t="shared" ref="P155:P163" si="11">O155*H155</f>
        <v>0</v>
      </c>
      <c r="Q155" s="145">
        <v>0</v>
      </c>
      <c r="R155" s="145">
        <f t="shared" ref="R155:R163" si="12">Q155*H155</f>
        <v>0</v>
      </c>
      <c r="S155" s="145">
        <v>0</v>
      </c>
      <c r="T155" s="146">
        <f t="shared" ref="T155:T163" si="13">S155*H155</f>
        <v>0</v>
      </c>
      <c r="AR155" s="147" t="s">
        <v>121</v>
      </c>
      <c r="AT155" s="147" t="s">
        <v>117</v>
      </c>
      <c r="AU155" s="147" t="s">
        <v>83</v>
      </c>
      <c r="AY155" s="13" t="s">
        <v>115</v>
      </c>
      <c r="BE155" s="148">
        <f t="shared" ref="BE155:BE163" si="14">IF(N155="základná",J155,0)</f>
        <v>0</v>
      </c>
      <c r="BF155" s="148">
        <f t="shared" ref="BF155:BF163" si="15">IF(N155="znížená",J155,0)</f>
        <v>0</v>
      </c>
      <c r="BG155" s="148">
        <f t="shared" ref="BG155:BG163" si="16">IF(N155="zákl. prenesená",J155,0)</f>
        <v>0</v>
      </c>
      <c r="BH155" s="148">
        <f t="shared" ref="BH155:BH163" si="17">IF(N155="zníž. prenesená",J155,0)</f>
        <v>0</v>
      </c>
      <c r="BI155" s="148">
        <f t="shared" ref="BI155:BI163" si="18">IF(N155="nulová",J155,0)</f>
        <v>0</v>
      </c>
      <c r="BJ155" s="13" t="s">
        <v>83</v>
      </c>
      <c r="BK155" s="149">
        <f t="shared" ref="BK155:BK163" si="19">ROUND(I155*H155,3)</f>
        <v>0</v>
      </c>
      <c r="BL155" s="13" t="s">
        <v>121</v>
      </c>
      <c r="BM155" s="147" t="s">
        <v>549</v>
      </c>
    </row>
    <row r="156" spans="2:65" s="1" customFormat="1" ht="16.5" customHeight="1" x14ac:dyDescent="0.2">
      <c r="B156" s="135"/>
      <c r="C156" s="136" t="s">
        <v>7</v>
      </c>
      <c r="D156" s="136" t="s">
        <v>117</v>
      </c>
      <c r="E156" s="137" t="s">
        <v>83</v>
      </c>
      <c r="F156" s="138" t="s">
        <v>550</v>
      </c>
      <c r="G156" s="139" t="s">
        <v>120</v>
      </c>
      <c r="H156" s="140">
        <v>100</v>
      </c>
      <c r="I156" s="141"/>
      <c r="J156" s="140">
        <f t="shared" si="10"/>
        <v>0</v>
      </c>
      <c r="K156" s="142"/>
      <c r="L156" s="28"/>
      <c r="M156" s="143" t="s">
        <v>1</v>
      </c>
      <c r="N156" s="144" t="s">
        <v>40</v>
      </c>
      <c r="P156" s="145">
        <f t="shared" si="11"/>
        <v>0</v>
      </c>
      <c r="Q156" s="145">
        <v>0</v>
      </c>
      <c r="R156" s="145">
        <f t="shared" si="12"/>
        <v>0</v>
      </c>
      <c r="S156" s="145">
        <v>0</v>
      </c>
      <c r="T156" s="146">
        <f t="shared" si="13"/>
        <v>0</v>
      </c>
      <c r="AR156" s="147" t="s">
        <v>121</v>
      </c>
      <c r="AT156" s="147" t="s">
        <v>117</v>
      </c>
      <c r="AU156" s="147" t="s">
        <v>83</v>
      </c>
      <c r="AY156" s="13" t="s">
        <v>115</v>
      </c>
      <c r="BE156" s="148">
        <f t="shared" si="14"/>
        <v>0</v>
      </c>
      <c r="BF156" s="148">
        <f t="shared" si="15"/>
        <v>0</v>
      </c>
      <c r="BG156" s="148">
        <f t="shared" si="16"/>
        <v>0</v>
      </c>
      <c r="BH156" s="148">
        <f t="shared" si="17"/>
        <v>0</v>
      </c>
      <c r="BI156" s="148">
        <f t="shared" si="18"/>
        <v>0</v>
      </c>
      <c r="BJ156" s="13" t="s">
        <v>83</v>
      </c>
      <c r="BK156" s="149">
        <f t="shared" si="19"/>
        <v>0</v>
      </c>
      <c r="BL156" s="13" t="s">
        <v>121</v>
      </c>
      <c r="BM156" s="147" t="s">
        <v>551</v>
      </c>
    </row>
    <row r="157" spans="2:65" s="1" customFormat="1" ht="21.75" customHeight="1" x14ac:dyDescent="0.2">
      <c r="B157" s="135"/>
      <c r="C157" s="136" t="s">
        <v>270</v>
      </c>
      <c r="D157" s="136" t="s">
        <v>117</v>
      </c>
      <c r="E157" s="137" t="s">
        <v>86</v>
      </c>
      <c r="F157" s="138" t="s">
        <v>552</v>
      </c>
      <c r="G157" s="139" t="s">
        <v>120</v>
      </c>
      <c r="H157" s="140">
        <v>100</v>
      </c>
      <c r="I157" s="141"/>
      <c r="J157" s="140">
        <f t="shared" si="10"/>
        <v>0</v>
      </c>
      <c r="K157" s="142"/>
      <c r="L157" s="28"/>
      <c r="M157" s="143" t="s">
        <v>1</v>
      </c>
      <c r="N157" s="144" t="s">
        <v>40</v>
      </c>
      <c r="P157" s="145">
        <f t="shared" si="11"/>
        <v>0</v>
      </c>
      <c r="Q157" s="145">
        <v>0</v>
      </c>
      <c r="R157" s="145">
        <f t="shared" si="12"/>
        <v>0</v>
      </c>
      <c r="S157" s="145">
        <v>0</v>
      </c>
      <c r="T157" s="146">
        <f t="shared" si="13"/>
        <v>0</v>
      </c>
      <c r="AR157" s="147" t="s">
        <v>121</v>
      </c>
      <c r="AT157" s="147" t="s">
        <v>117</v>
      </c>
      <c r="AU157" s="147" t="s">
        <v>83</v>
      </c>
      <c r="AY157" s="13" t="s">
        <v>115</v>
      </c>
      <c r="BE157" s="148">
        <f t="shared" si="14"/>
        <v>0</v>
      </c>
      <c r="BF157" s="148">
        <f t="shared" si="15"/>
        <v>0</v>
      </c>
      <c r="BG157" s="148">
        <f t="shared" si="16"/>
        <v>0</v>
      </c>
      <c r="BH157" s="148">
        <f t="shared" si="17"/>
        <v>0</v>
      </c>
      <c r="BI157" s="148">
        <f t="shared" si="18"/>
        <v>0</v>
      </c>
      <c r="BJ157" s="13" t="s">
        <v>83</v>
      </c>
      <c r="BK157" s="149">
        <f t="shared" si="19"/>
        <v>0</v>
      </c>
      <c r="BL157" s="13" t="s">
        <v>121</v>
      </c>
      <c r="BM157" s="147" t="s">
        <v>553</v>
      </c>
    </row>
    <row r="158" spans="2:65" s="1" customFormat="1" ht="24.2" customHeight="1" x14ac:dyDescent="0.2">
      <c r="B158" s="135"/>
      <c r="C158" s="136" t="s">
        <v>274</v>
      </c>
      <c r="D158" s="136" t="s">
        <v>117</v>
      </c>
      <c r="E158" s="137" t="s">
        <v>121</v>
      </c>
      <c r="F158" s="138" t="s">
        <v>554</v>
      </c>
      <c r="G158" s="139" t="s">
        <v>154</v>
      </c>
      <c r="H158" s="140">
        <v>846</v>
      </c>
      <c r="I158" s="141"/>
      <c r="J158" s="140">
        <f t="shared" si="10"/>
        <v>0</v>
      </c>
      <c r="K158" s="142"/>
      <c r="L158" s="28"/>
      <c r="M158" s="143" t="s">
        <v>1</v>
      </c>
      <c r="N158" s="144" t="s">
        <v>40</v>
      </c>
      <c r="P158" s="145">
        <f t="shared" si="11"/>
        <v>0</v>
      </c>
      <c r="Q158" s="145">
        <v>0</v>
      </c>
      <c r="R158" s="145">
        <f t="shared" si="12"/>
        <v>0</v>
      </c>
      <c r="S158" s="145">
        <v>0</v>
      </c>
      <c r="T158" s="146">
        <f t="shared" si="13"/>
        <v>0</v>
      </c>
      <c r="AR158" s="147" t="s">
        <v>121</v>
      </c>
      <c r="AT158" s="147" t="s">
        <v>117</v>
      </c>
      <c r="AU158" s="147" t="s">
        <v>83</v>
      </c>
      <c r="AY158" s="13" t="s">
        <v>115</v>
      </c>
      <c r="BE158" s="148">
        <f t="shared" si="14"/>
        <v>0</v>
      </c>
      <c r="BF158" s="148">
        <f t="shared" si="15"/>
        <v>0</v>
      </c>
      <c r="BG158" s="148">
        <f t="shared" si="16"/>
        <v>0</v>
      </c>
      <c r="BH158" s="148">
        <f t="shared" si="17"/>
        <v>0</v>
      </c>
      <c r="BI158" s="148">
        <f t="shared" si="18"/>
        <v>0</v>
      </c>
      <c r="BJ158" s="13" t="s">
        <v>83</v>
      </c>
      <c r="BK158" s="149">
        <f t="shared" si="19"/>
        <v>0</v>
      </c>
      <c r="BL158" s="13" t="s">
        <v>121</v>
      </c>
      <c r="BM158" s="147" t="s">
        <v>555</v>
      </c>
    </row>
    <row r="159" spans="2:65" s="1" customFormat="1" ht="16.5" customHeight="1" x14ac:dyDescent="0.2">
      <c r="B159" s="135"/>
      <c r="C159" s="136" t="s">
        <v>278</v>
      </c>
      <c r="D159" s="136" t="s">
        <v>117</v>
      </c>
      <c r="E159" s="137" t="s">
        <v>133</v>
      </c>
      <c r="F159" s="138" t="s">
        <v>556</v>
      </c>
      <c r="G159" s="139" t="s">
        <v>154</v>
      </c>
      <c r="H159" s="140">
        <v>846</v>
      </c>
      <c r="I159" s="141"/>
      <c r="J159" s="140">
        <f t="shared" si="10"/>
        <v>0</v>
      </c>
      <c r="K159" s="142"/>
      <c r="L159" s="28"/>
      <c r="M159" s="143" t="s">
        <v>1</v>
      </c>
      <c r="N159" s="144" t="s">
        <v>40</v>
      </c>
      <c r="P159" s="145">
        <f t="shared" si="11"/>
        <v>0</v>
      </c>
      <c r="Q159" s="145">
        <v>0</v>
      </c>
      <c r="R159" s="145">
        <f t="shared" si="12"/>
        <v>0</v>
      </c>
      <c r="S159" s="145">
        <v>0</v>
      </c>
      <c r="T159" s="146">
        <f t="shared" si="13"/>
        <v>0</v>
      </c>
      <c r="AR159" s="147" t="s">
        <v>121</v>
      </c>
      <c r="AT159" s="147" t="s">
        <v>117</v>
      </c>
      <c r="AU159" s="147" t="s">
        <v>83</v>
      </c>
      <c r="AY159" s="13" t="s">
        <v>115</v>
      </c>
      <c r="BE159" s="148">
        <f t="shared" si="14"/>
        <v>0</v>
      </c>
      <c r="BF159" s="148">
        <f t="shared" si="15"/>
        <v>0</v>
      </c>
      <c r="BG159" s="148">
        <f t="shared" si="16"/>
        <v>0</v>
      </c>
      <c r="BH159" s="148">
        <f t="shared" si="17"/>
        <v>0</v>
      </c>
      <c r="BI159" s="148">
        <f t="shared" si="18"/>
        <v>0</v>
      </c>
      <c r="BJ159" s="13" t="s">
        <v>83</v>
      </c>
      <c r="BK159" s="149">
        <f t="shared" si="19"/>
        <v>0</v>
      </c>
      <c r="BL159" s="13" t="s">
        <v>121</v>
      </c>
      <c r="BM159" s="147" t="s">
        <v>557</v>
      </c>
    </row>
    <row r="160" spans="2:65" s="1" customFormat="1" ht="37.9" customHeight="1" x14ac:dyDescent="0.2">
      <c r="B160" s="135"/>
      <c r="C160" s="136" t="s">
        <v>282</v>
      </c>
      <c r="D160" s="136" t="s">
        <v>117</v>
      </c>
      <c r="E160" s="137" t="s">
        <v>139</v>
      </c>
      <c r="F160" s="138" t="s">
        <v>558</v>
      </c>
      <c r="G160" s="139" t="s">
        <v>154</v>
      </c>
      <c r="H160" s="140">
        <v>846</v>
      </c>
      <c r="I160" s="141"/>
      <c r="J160" s="140">
        <f t="shared" si="10"/>
        <v>0</v>
      </c>
      <c r="K160" s="142"/>
      <c r="L160" s="28"/>
      <c r="M160" s="143" t="s">
        <v>1</v>
      </c>
      <c r="N160" s="144" t="s">
        <v>40</v>
      </c>
      <c r="P160" s="145">
        <f t="shared" si="11"/>
        <v>0</v>
      </c>
      <c r="Q160" s="145">
        <v>0</v>
      </c>
      <c r="R160" s="145">
        <f t="shared" si="12"/>
        <v>0</v>
      </c>
      <c r="S160" s="145">
        <v>0</v>
      </c>
      <c r="T160" s="146">
        <f t="shared" si="13"/>
        <v>0</v>
      </c>
      <c r="AR160" s="147" t="s">
        <v>121</v>
      </c>
      <c r="AT160" s="147" t="s">
        <v>117</v>
      </c>
      <c r="AU160" s="147" t="s">
        <v>83</v>
      </c>
      <c r="AY160" s="13" t="s">
        <v>115</v>
      </c>
      <c r="BE160" s="148">
        <f t="shared" si="14"/>
        <v>0</v>
      </c>
      <c r="BF160" s="148">
        <f t="shared" si="15"/>
        <v>0</v>
      </c>
      <c r="BG160" s="148">
        <f t="shared" si="16"/>
        <v>0</v>
      </c>
      <c r="BH160" s="148">
        <f t="shared" si="17"/>
        <v>0</v>
      </c>
      <c r="BI160" s="148">
        <f t="shared" si="18"/>
        <v>0</v>
      </c>
      <c r="BJ160" s="13" t="s">
        <v>83</v>
      </c>
      <c r="BK160" s="149">
        <f t="shared" si="19"/>
        <v>0</v>
      </c>
      <c r="BL160" s="13" t="s">
        <v>121</v>
      </c>
      <c r="BM160" s="147" t="s">
        <v>559</v>
      </c>
    </row>
    <row r="161" spans="2:65" s="1" customFormat="1" ht="37.9" customHeight="1" x14ac:dyDescent="0.2">
      <c r="B161" s="135"/>
      <c r="C161" s="136" t="s">
        <v>286</v>
      </c>
      <c r="D161" s="136" t="s">
        <v>117</v>
      </c>
      <c r="E161" s="137" t="s">
        <v>144</v>
      </c>
      <c r="F161" s="138" t="s">
        <v>560</v>
      </c>
      <c r="G161" s="139" t="s">
        <v>120</v>
      </c>
      <c r="H161" s="140">
        <v>100</v>
      </c>
      <c r="I161" s="141"/>
      <c r="J161" s="140">
        <f t="shared" si="10"/>
        <v>0</v>
      </c>
      <c r="K161" s="142"/>
      <c r="L161" s="28"/>
      <c r="M161" s="143" t="s">
        <v>1</v>
      </c>
      <c r="N161" s="144" t="s">
        <v>40</v>
      </c>
      <c r="P161" s="145">
        <f t="shared" si="11"/>
        <v>0</v>
      </c>
      <c r="Q161" s="145">
        <v>0</v>
      </c>
      <c r="R161" s="145">
        <f t="shared" si="12"/>
        <v>0</v>
      </c>
      <c r="S161" s="145">
        <v>0</v>
      </c>
      <c r="T161" s="146">
        <f t="shared" si="13"/>
        <v>0</v>
      </c>
      <c r="AR161" s="147" t="s">
        <v>121</v>
      </c>
      <c r="AT161" s="147" t="s">
        <v>117</v>
      </c>
      <c r="AU161" s="147" t="s">
        <v>83</v>
      </c>
      <c r="AY161" s="13" t="s">
        <v>115</v>
      </c>
      <c r="BE161" s="148">
        <f t="shared" si="14"/>
        <v>0</v>
      </c>
      <c r="BF161" s="148">
        <f t="shared" si="15"/>
        <v>0</v>
      </c>
      <c r="BG161" s="148">
        <f t="shared" si="16"/>
        <v>0</v>
      </c>
      <c r="BH161" s="148">
        <f t="shared" si="17"/>
        <v>0</v>
      </c>
      <c r="BI161" s="148">
        <f t="shared" si="18"/>
        <v>0</v>
      </c>
      <c r="BJ161" s="13" t="s">
        <v>83</v>
      </c>
      <c r="BK161" s="149">
        <f t="shared" si="19"/>
        <v>0</v>
      </c>
      <c r="BL161" s="13" t="s">
        <v>121</v>
      </c>
      <c r="BM161" s="147" t="s">
        <v>561</v>
      </c>
    </row>
    <row r="162" spans="2:65" s="1" customFormat="1" ht="24.2" customHeight="1" x14ac:dyDescent="0.2">
      <c r="B162" s="135"/>
      <c r="C162" s="136" t="s">
        <v>290</v>
      </c>
      <c r="D162" s="136" t="s">
        <v>117</v>
      </c>
      <c r="E162" s="137" t="s">
        <v>148</v>
      </c>
      <c r="F162" s="138" t="s">
        <v>562</v>
      </c>
      <c r="G162" s="139" t="s">
        <v>131</v>
      </c>
      <c r="H162" s="140">
        <v>40</v>
      </c>
      <c r="I162" s="141"/>
      <c r="J162" s="140">
        <f t="shared" si="10"/>
        <v>0</v>
      </c>
      <c r="K162" s="142"/>
      <c r="L162" s="28"/>
      <c r="M162" s="143" t="s">
        <v>1</v>
      </c>
      <c r="N162" s="144" t="s">
        <v>40</v>
      </c>
      <c r="P162" s="145">
        <f t="shared" si="11"/>
        <v>0</v>
      </c>
      <c r="Q162" s="145">
        <v>0</v>
      </c>
      <c r="R162" s="145">
        <f t="shared" si="12"/>
        <v>0</v>
      </c>
      <c r="S162" s="145">
        <v>0</v>
      </c>
      <c r="T162" s="146">
        <f t="shared" si="13"/>
        <v>0</v>
      </c>
      <c r="AR162" s="147" t="s">
        <v>121</v>
      </c>
      <c r="AT162" s="147" t="s">
        <v>117</v>
      </c>
      <c r="AU162" s="147" t="s">
        <v>83</v>
      </c>
      <c r="AY162" s="13" t="s">
        <v>115</v>
      </c>
      <c r="BE162" s="148">
        <f t="shared" si="14"/>
        <v>0</v>
      </c>
      <c r="BF162" s="148">
        <f t="shared" si="15"/>
        <v>0</v>
      </c>
      <c r="BG162" s="148">
        <f t="shared" si="16"/>
        <v>0</v>
      </c>
      <c r="BH162" s="148">
        <f t="shared" si="17"/>
        <v>0</v>
      </c>
      <c r="BI162" s="148">
        <f t="shared" si="18"/>
        <v>0</v>
      </c>
      <c r="BJ162" s="13" t="s">
        <v>83</v>
      </c>
      <c r="BK162" s="149">
        <f t="shared" si="19"/>
        <v>0</v>
      </c>
      <c r="BL162" s="13" t="s">
        <v>121</v>
      </c>
      <c r="BM162" s="147" t="s">
        <v>563</v>
      </c>
    </row>
    <row r="163" spans="2:65" s="1" customFormat="1" ht="24.2" customHeight="1" x14ac:dyDescent="0.2">
      <c r="B163" s="135"/>
      <c r="C163" s="136" t="s">
        <v>294</v>
      </c>
      <c r="D163" s="136" t="s">
        <v>117</v>
      </c>
      <c r="E163" s="137" t="s">
        <v>137</v>
      </c>
      <c r="F163" s="138" t="s">
        <v>564</v>
      </c>
      <c r="G163" s="139" t="s">
        <v>131</v>
      </c>
      <c r="H163" s="140">
        <v>40</v>
      </c>
      <c r="I163" s="141"/>
      <c r="J163" s="140">
        <f t="shared" si="10"/>
        <v>0</v>
      </c>
      <c r="K163" s="142"/>
      <c r="L163" s="28"/>
      <c r="M163" s="143" t="s">
        <v>1</v>
      </c>
      <c r="N163" s="144" t="s">
        <v>40</v>
      </c>
      <c r="P163" s="145">
        <f t="shared" si="11"/>
        <v>0</v>
      </c>
      <c r="Q163" s="145">
        <v>0</v>
      </c>
      <c r="R163" s="145">
        <f t="shared" si="12"/>
        <v>0</v>
      </c>
      <c r="S163" s="145">
        <v>0</v>
      </c>
      <c r="T163" s="146">
        <f t="shared" si="13"/>
        <v>0</v>
      </c>
      <c r="AR163" s="147" t="s">
        <v>121</v>
      </c>
      <c r="AT163" s="147" t="s">
        <v>117</v>
      </c>
      <c r="AU163" s="147" t="s">
        <v>83</v>
      </c>
      <c r="AY163" s="13" t="s">
        <v>115</v>
      </c>
      <c r="BE163" s="148">
        <f t="shared" si="14"/>
        <v>0</v>
      </c>
      <c r="BF163" s="148">
        <f t="shared" si="15"/>
        <v>0</v>
      </c>
      <c r="BG163" s="148">
        <f t="shared" si="16"/>
        <v>0</v>
      </c>
      <c r="BH163" s="148">
        <f t="shared" si="17"/>
        <v>0</v>
      </c>
      <c r="BI163" s="148">
        <f t="shared" si="18"/>
        <v>0</v>
      </c>
      <c r="BJ163" s="13" t="s">
        <v>83</v>
      </c>
      <c r="BK163" s="149">
        <f t="shared" si="19"/>
        <v>0</v>
      </c>
      <c r="BL163" s="13" t="s">
        <v>121</v>
      </c>
      <c r="BM163" s="147" t="s">
        <v>565</v>
      </c>
    </row>
    <row r="164" spans="2:65" s="11" customFormat="1" ht="22.9" customHeight="1" x14ac:dyDescent="0.2">
      <c r="B164" s="123"/>
      <c r="D164" s="124" t="s">
        <v>73</v>
      </c>
      <c r="E164" s="133" t="s">
        <v>566</v>
      </c>
      <c r="F164" s="133" t="s">
        <v>567</v>
      </c>
      <c r="I164" s="126"/>
      <c r="J164" s="134">
        <f>BK164</f>
        <v>0</v>
      </c>
      <c r="L164" s="123"/>
      <c r="M164" s="128"/>
      <c r="P164" s="129">
        <f>SUM(P165:P178)</f>
        <v>0</v>
      </c>
      <c r="R164" s="129">
        <f>SUM(R165:R178)</f>
        <v>0</v>
      </c>
      <c r="T164" s="130">
        <f>SUM(T165:T178)</f>
        <v>0</v>
      </c>
      <c r="AR164" s="124" t="s">
        <v>79</v>
      </c>
      <c r="AT164" s="131" t="s">
        <v>73</v>
      </c>
      <c r="AU164" s="131" t="s">
        <v>79</v>
      </c>
      <c r="AY164" s="124" t="s">
        <v>115</v>
      </c>
      <c r="BK164" s="132">
        <f>SUM(BK165:BK178)</f>
        <v>0</v>
      </c>
    </row>
    <row r="165" spans="2:65" s="1" customFormat="1" ht="24.95" customHeight="1" x14ac:dyDescent="0.2">
      <c r="B165" s="135"/>
      <c r="C165" s="155" t="s">
        <v>298</v>
      </c>
      <c r="D165" s="155" t="s">
        <v>264</v>
      </c>
      <c r="E165" s="156" t="s">
        <v>173</v>
      </c>
      <c r="F165" s="157" t="s">
        <v>568</v>
      </c>
      <c r="G165" s="158" t="s">
        <v>154</v>
      </c>
      <c r="H165" s="159">
        <v>28</v>
      </c>
      <c r="I165" s="160"/>
      <c r="J165" s="159">
        <f t="shared" ref="J165:J178" si="20">ROUND(I165*H165,3)</f>
        <v>0</v>
      </c>
      <c r="K165" s="161"/>
      <c r="L165" s="162"/>
      <c r="M165" s="163" t="s">
        <v>1</v>
      </c>
      <c r="N165" s="164" t="s">
        <v>40</v>
      </c>
      <c r="P165" s="145">
        <f t="shared" ref="P165:P178" si="21">O165*H165</f>
        <v>0</v>
      </c>
      <c r="Q165" s="145">
        <v>0</v>
      </c>
      <c r="R165" s="145">
        <f t="shared" ref="R165:R178" si="22">Q165*H165</f>
        <v>0</v>
      </c>
      <c r="S165" s="145">
        <v>0</v>
      </c>
      <c r="T165" s="146">
        <f t="shared" ref="T165:T178" si="23">S165*H165</f>
        <v>0</v>
      </c>
      <c r="AR165" s="147" t="s">
        <v>148</v>
      </c>
      <c r="AT165" s="147" t="s">
        <v>264</v>
      </c>
      <c r="AU165" s="147" t="s">
        <v>83</v>
      </c>
      <c r="AY165" s="13" t="s">
        <v>115</v>
      </c>
      <c r="BE165" s="148">
        <f t="shared" ref="BE165:BE178" si="24">IF(N165="základná",J165,0)</f>
        <v>0</v>
      </c>
      <c r="BF165" s="148">
        <f t="shared" ref="BF165:BF178" si="25">IF(N165="znížená",J165,0)</f>
        <v>0</v>
      </c>
      <c r="BG165" s="148">
        <f t="shared" ref="BG165:BG178" si="26">IF(N165="zákl. prenesená",J165,0)</f>
        <v>0</v>
      </c>
      <c r="BH165" s="148">
        <f t="shared" ref="BH165:BH178" si="27">IF(N165="zníž. prenesená",J165,0)</f>
        <v>0</v>
      </c>
      <c r="BI165" s="148">
        <f t="shared" ref="BI165:BI178" si="28">IF(N165="nulová",J165,0)</f>
        <v>0</v>
      </c>
      <c r="BJ165" s="13" t="s">
        <v>83</v>
      </c>
      <c r="BK165" s="149">
        <f t="shared" ref="BK165:BK178" si="29">ROUND(I165*H165,3)</f>
        <v>0</v>
      </c>
      <c r="BL165" s="13" t="s">
        <v>121</v>
      </c>
      <c r="BM165" s="147" t="s">
        <v>569</v>
      </c>
    </row>
    <row r="166" spans="2:65" s="1" customFormat="1" ht="24.95" customHeight="1" x14ac:dyDescent="0.2">
      <c r="B166" s="135"/>
      <c r="C166" s="155" t="s">
        <v>303</v>
      </c>
      <c r="D166" s="155" t="s">
        <v>264</v>
      </c>
      <c r="E166" s="156" t="s">
        <v>177</v>
      </c>
      <c r="F166" s="157" t="s">
        <v>570</v>
      </c>
      <c r="G166" s="158" t="s">
        <v>154</v>
      </c>
      <c r="H166" s="159">
        <v>20</v>
      </c>
      <c r="I166" s="160"/>
      <c r="J166" s="159">
        <f t="shared" si="20"/>
        <v>0</v>
      </c>
      <c r="K166" s="161"/>
      <c r="L166" s="162"/>
      <c r="M166" s="163" t="s">
        <v>1</v>
      </c>
      <c r="N166" s="164" t="s">
        <v>40</v>
      </c>
      <c r="P166" s="145">
        <f t="shared" si="21"/>
        <v>0</v>
      </c>
      <c r="Q166" s="145">
        <v>0</v>
      </c>
      <c r="R166" s="145">
        <f t="shared" si="22"/>
        <v>0</v>
      </c>
      <c r="S166" s="145">
        <v>0</v>
      </c>
      <c r="T166" s="146">
        <f t="shared" si="23"/>
        <v>0</v>
      </c>
      <c r="AR166" s="147" t="s">
        <v>148</v>
      </c>
      <c r="AT166" s="147" t="s">
        <v>264</v>
      </c>
      <c r="AU166" s="147" t="s">
        <v>83</v>
      </c>
      <c r="AY166" s="13" t="s">
        <v>115</v>
      </c>
      <c r="BE166" s="148">
        <f t="shared" si="24"/>
        <v>0</v>
      </c>
      <c r="BF166" s="148">
        <f t="shared" si="25"/>
        <v>0</v>
      </c>
      <c r="BG166" s="148">
        <f t="shared" si="26"/>
        <v>0</v>
      </c>
      <c r="BH166" s="148">
        <f t="shared" si="27"/>
        <v>0</v>
      </c>
      <c r="BI166" s="148">
        <f t="shared" si="28"/>
        <v>0</v>
      </c>
      <c r="BJ166" s="13" t="s">
        <v>83</v>
      </c>
      <c r="BK166" s="149">
        <f t="shared" si="29"/>
        <v>0</v>
      </c>
      <c r="BL166" s="13" t="s">
        <v>121</v>
      </c>
      <c r="BM166" s="147" t="s">
        <v>571</v>
      </c>
    </row>
    <row r="167" spans="2:65" s="1" customFormat="1" ht="16.5" customHeight="1" x14ac:dyDescent="0.2">
      <c r="B167" s="135"/>
      <c r="C167" s="155" t="s">
        <v>307</v>
      </c>
      <c r="D167" s="155" t="s">
        <v>264</v>
      </c>
      <c r="E167" s="156" t="s">
        <v>181</v>
      </c>
      <c r="F167" s="157" t="s">
        <v>572</v>
      </c>
      <c r="G167" s="158" t="s">
        <v>154</v>
      </c>
      <c r="H167" s="159">
        <v>42</v>
      </c>
      <c r="I167" s="160"/>
      <c r="J167" s="159">
        <f t="shared" si="20"/>
        <v>0</v>
      </c>
      <c r="K167" s="161"/>
      <c r="L167" s="162"/>
      <c r="M167" s="163" t="s">
        <v>1</v>
      </c>
      <c r="N167" s="164" t="s">
        <v>40</v>
      </c>
      <c r="P167" s="145">
        <f t="shared" si="21"/>
        <v>0</v>
      </c>
      <c r="Q167" s="145">
        <v>0</v>
      </c>
      <c r="R167" s="145">
        <f t="shared" si="22"/>
        <v>0</v>
      </c>
      <c r="S167" s="145">
        <v>0</v>
      </c>
      <c r="T167" s="146">
        <f t="shared" si="23"/>
        <v>0</v>
      </c>
      <c r="AR167" s="147" t="s">
        <v>148</v>
      </c>
      <c r="AT167" s="147" t="s">
        <v>264</v>
      </c>
      <c r="AU167" s="147" t="s">
        <v>83</v>
      </c>
      <c r="AY167" s="13" t="s">
        <v>115</v>
      </c>
      <c r="BE167" s="148">
        <f t="shared" si="24"/>
        <v>0</v>
      </c>
      <c r="BF167" s="148">
        <f t="shared" si="25"/>
        <v>0</v>
      </c>
      <c r="BG167" s="148">
        <f t="shared" si="26"/>
        <v>0</v>
      </c>
      <c r="BH167" s="148">
        <f t="shared" si="27"/>
        <v>0</v>
      </c>
      <c r="BI167" s="148">
        <f t="shared" si="28"/>
        <v>0</v>
      </c>
      <c r="BJ167" s="13" t="s">
        <v>83</v>
      </c>
      <c r="BK167" s="149">
        <f t="shared" si="29"/>
        <v>0</v>
      </c>
      <c r="BL167" s="13" t="s">
        <v>121</v>
      </c>
      <c r="BM167" s="147" t="s">
        <v>573</v>
      </c>
    </row>
    <row r="168" spans="2:65" s="1" customFormat="1" ht="16.5" customHeight="1" x14ac:dyDescent="0.2">
      <c r="B168" s="135"/>
      <c r="C168" s="155" t="s">
        <v>311</v>
      </c>
      <c r="D168" s="155" t="s">
        <v>264</v>
      </c>
      <c r="E168" s="156" t="s">
        <v>185</v>
      </c>
      <c r="F168" s="157" t="s">
        <v>574</v>
      </c>
      <c r="G168" s="158" t="s">
        <v>154</v>
      </c>
      <c r="H168" s="159">
        <v>98</v>
      </c>
      <c r="I168" s="160"/>
      <c r="J168" s="159">
        <f t="shared" si="20"/>
        <v>0</v>
      </c>
      <c r="K168" s="161"/>
      <c r="L168" s="162"/>
      <c r="M168" s="163" t="s">
        <v>1</v>
      </c>
      <c r="N168" s="164" t="s">
        <v>40</v>
      </c>
      <c r="P168" s="145">
        <f t="shared" si="21"/>
        <v>0</v>
      </c>
      <c r="Q168" s="145">
        <v>0</v>
      </c>
      <c r="R168" s="145">
        <f t="shared" si="22"/>
        <v>0</v>
      </c>
      <c r="S168" s="145">
        <v>0</v>
      </c>
      <c r="T168" s="146">
        <f t="shared" si="23"/>
        <v>0</v>
      </c>
      <c r="AR168" s="147" t="s">
        <v>148</v>
      </c>
      <c r="AT168" s="147" t="s">
        <v>264</v>
      </c>
      <c r="AU168" s="147" t="s">
        <v>83</v>
      </c>
      <c r="AY168" s="13" t="s">
        <v>115</v>
      </c>
      <c r="BE168" s="148">
        <f t="shared" si="24"/>
        <v>0</v>
      </c>
      <c r="BF168" s="148">
        <f t="shared" si="25"/>
        <v>0</v>
      </c>
      <c r="BG168" s="148">
        <f t="shared" si="26"/>
        <v>0</v>
      </c>
      <c r="BH168" s="148">
        <f t="shared" si="27"/>
        <v>0</v>
      </c>
      <c r="BI168" s="148">
        <f t="shared" si="28"/>
        <v>0</v>
      </c>
      <c r="BJ168" s="13" t="s">
        <v>83</v>
      </c>
      <c r="BK168" s="149">
        <f t="shared" si="29"/>
        <v>0</v>
      </c>
      <c r="BL168" s="13" t="s">
        <v>121</v>
      </c>
      <c r="BM168" s="147" t="s">
        <v>575</v>
      </c>
    </row>
    <row r="169" spans="2:65" s="1" customFormat="1" ht="24.95" customHeight="1" x14ac:dyDescent="0.2">
      <c r="B169" s="135"/>
      <c r="C169" s="155" t="s">
        <v>315</v>
      </c>
      <c r="D169" s="155" t="s">
        <v>264</v>
      </c>
      <c r="E169" s="156" t="s">
        <v>191</v>
      </c>
      <c r="F169" s="157" t="s">
        <v>576</v>
      </c>
      <c r="G169" s="158" t="s">
        <v>154</v>
      </c>
      <c r="H169" s="159">
        <v>66</v>
      </c>
      <c r="I169" s="160"/>
      <c r="J169" s="159">
        <f t="shared" si="20"/>
        <v>0</v>
      </c>
      <c r="K169" s="161"/>
      <c r="L169" s="162"/>
      <c r="M169" s="163" t="s">
        <v>1</v>
      </c>
      <c r="N169" s="164" t="s">
        <v>40</v>
      </c>
      <c r="P169" s="145">
        <f t="shared" si="21"/>
        <v>0</v>
      </c>
      <c r="Q169" s="145">
        <v>0</v>
      </c>
      <c r="R169" s="145">
        <f t="shared" si="22"/>
        <v>0</v>
      </c>
      <c r="S169" s="145">
        <v>0</v>
      </c>
      <c r="T169" s="146">
        <f t="shared" si="23"/>
        <v>0</v>
      </c>
      <c r="AR169" s="147" t="s">
        <v>148</v>
      </c>
      <c r="AT169" s="147" t="s">
        <v>264</v>
      </c>
      <c r="AU169" s="147" t="s">
        <v>83</v>
      </c>
      <c r="AY169" s="13" t="s">
        <v>115</v>
      </c>
      <c r="BE169" s="148">
        <f t="shared" si="24"/>
        <v>0</v>
      </c>
      <c r="BF169" s="148">
        <f t="shared" si="25"/>
        <v>0</v>
      </c>
      <c r="BG169" s="148">
        <f t="shared" si="26"/>
        <v>0</v>
      </c>
      <c r="BH169" s="148">
        <f t="shared" si="27"/>
        <v>0</v>
      </c>
      <c r="BI169" s="148">
        <f t="shared" si="28"/>
        <v>0</v>
      </c>
      <c r="BJ169" s="13" t="s">
        <v>83</v>
      </c>
      <c r="BK169" s="149">
        <f t="shared" si="29"/>
        <v>0</v>
      </c>
      <c r="BL169" s="13" t="s">
        <v>121</v>
      </c>
      <c r="BM169" s="147" t="s">
        <v>577</v>
      </c>
    </row>
    <row r="170" spans="2:65" s="1" customFormat="1" ht="16.5" customHeight="1" x14ac:dyDescent="0.2">
      <c r="B170" s="135"/>
      <c r="C170" s="155" t="s">
        <v>320</v>
      </c>
      <c r="D170" s="155" t="s">
        <v>264</v>
      </c>
      <c r="E170" s="156" t="s">
        <v>196</v>
      </c>
      <c r="F170" s="157" t="s">
        <v>578</v>
      </c>
      <c r="G170" s="158" t="s">
        <v>154</v>
      </c>
      <c r="H170" s="159">
        <v>28</v>
      </c>
      <c r="I170" s="160"/>
      <c r="J170" s="159">
        <f t="shared" si="20"/>
        <v>0</v>
      </c>
      <c r="K170" s="161"/>
      <c r="L170" s="162"/>
      <c r="M170" s="163" t="s">
        <v>1</v>
      </c>
      <c r="N170" s="164" t="s">
        <v>40</v>
      </c>
      <c r="P170" s="145">
        <f t="shared" si="21"/>
        <v>0</v>
      </c>
      <c r="Q170" s="145">
        <v>0</v>
      </c>
      <c r="R170" s="145">
        <f t="shared" si="22"/>
        <v>0</v>
      </c>
      <c r="S170" s="145">
        <v>0</v>
      </c>
      <c r="T170" s="146">
        <f t="shared" si="23"/>
        <v>0</v>
      </c>
      <c r="AR170" s="147" t="s">
        <v>148</v>
      </c>
      <c r="AT170" s="147" t="s">
        <v>264</v>
      </c>
      <c r="AU170" s="147" t="s">
        <v>83</v>
      </c>
      <c r="AY170" s="13" t="s">
        <v>115</v>
      </c>
      <c r="BE170" s="148">
        <f t="shared" si="24"/>
        <v>0</v>
      </c>
      <c r="BF170" s="148">
        <f t="shared" si="25"/>
        <v>0</v>
      </c>
      <c r="BG170" s="148">
        <f t="shared" si="26"/>
        <v>0</v>
      </c>
      <c r="BH170" s="148">
        <f t="shared" si="27"/>
        <v>0</v>
      </c>
      <c r="BI170" s="148">
        <f t="shared" si="28"/>
        <v>0</v>
      </c>
      <c r="BJ170" s="13" t="s">
        <v>83</v>
      </c>
      <c r="BK170" s="149">
        <f t="shared" si="29"/>
        <v>0</v>
      </c>
      <c r="BL170" s="13" t="s">
        <v>121</v>
      </c>
      <c r="BM170" s="147" t="s">
        <v>579</v>
      </c>
    </row>
    <row r="171" spans="2:65" s="1" customFormat="1" ht="16.5" customHeight="1" x14ac:dyDescent="0.2">
      <c r="B171" s="135"/>
      <c r="C171" s="155" t="s">
        <v>324</v>
      </c>
      <c r="D171" s="155" t="s">
        <v>264</v>
      </c>
      <c r="E171" s="156" t="s">
        <v>7</v>
      </c>
      <c r="F171" s="157" t="s">
        <v>580</v>
      </c>
      <c r="G171" s="158" t="s">
        <v>154</v>
      </c>
      <c r="H171" s="159">
        <v>24</v>
      </c>
      <c r="I171" s="160"/>
      <c r="J171" s="159">
        <f t="shared" si="20"/>
        <v>0</v>
      </c>
      <c r="K171" s="161"/>
      <c r="L171" s="162"/>
      <c r="M171" s="163" t="s">
        <v>1</v>
      </c>
      <c r="N171" s="164" t="s">
        <v>40</v>
      </c>
      <c r="P171" s="145">
        <f t="shared" si="21"/>
        <v>0</v>
      </c>
      <c r="Q171" s="145">
        <v>0</v>
      </c>
      <c r="R171" s="145">
        <f t="shared" si="22"/>
        <v>0</v>
      </c>
      <c r="S171" s="145">
        <v>0</v>
      </c>
      <c r="T171" s="146">
        <f t="shared" si="23"/>
        <v>0</v>
      </c>
      <c r="AR171" s="147" t="s">
        <v>148</v>
      </c>
      <c r="AT171" s="147" t="s">
        <v>264</v>
      </c>
      <c r="AU171" s="147" t="s">
        <v>83</v>
      </c>
      <c r="AY171" s="13" t="s">
        <v>115</v>
      </c>
      <c r="BE171" s="148">
        <f t="shared" si="24"/>
        <v>0</v>
      </c>
      <c r="BF171" s="148">
        <f t="shared" si="25"/>
        <v>0</v>
      </c>
      <c r="BG171" s="148">
        <f t="shared" si="26"/>
        <v>0</v>
      </c>
      <c r="BH171" s="148">
        <f t="shared" si="27"/>
        <v>0</v>
      </c>
      <c r="BI171" s="148">
        <f t="shared" si="28"/>
        <v>0</v>
      </c>
      <c r="BJ171" s="13" t="s">
        <v>83</v>
      </c>
      <c r="BK171" s="149">
        <f t="shared" si="29"/>
        <v>0</v>
      </c>
      <c r="BL171" s="13" t="s">
        <v>121</v>
      </c>
      <c r="BM171" s="147" t="s">
        <v>581</v>
      </c>
    </row>
    <row r="172" spans="2:65" s="1" customFormat="1" ht="16.5" customHeight="1" x14ac:dyDescent="0.2">
      <c r="B172" s="135"/>
      <c r="C172" s="155" t="s">
        <v>328</v>
      </c>
      <c r="D172" s="155" t="s">
        <v>264</v>
      </c>
      <c r="E172" s="156" t="s">
        <v>270</v>
      </c>
      <c r="F172" s="157" t="s">
        <v>582</v>
      </c>
      <c r="G172" s="158" t="s">
        <v>154</v>
      </c>
      <c r="H172" s="159">
        <v>68</v>
      </c>
      <c r="I172" s="160"/>
      <c r="J172" s="159">
        <f t="shared" si="20"/>
        <v>0</v>
      </c>
      <c r="K172" s="161"/>
      <c r="L172" s="162"/>
      <c r="M172" s="163" t="s">
        <v>1</v>
      </c>
      <c r="N172" s="164" t="s">
        <v>40</v>
      </c>
      <c r="P172" s="145">
        <f t="shared" si="21"/>
        <v>0</v>
      </c>
      <c r="Q172" s="145">
        <v>0</v>
      </c>
      <c r="R172" s="145">
        <f t="shared" si="22"/>
        <v>0</v>
      </c>
      <c r="S172" s="145">
        <v>0</v>
      </c>
      <c r="T172" s="146">
        <f t="shared" si="23"/>
        <v>0</v>
      </c>
      <c r="AR172" s="147" t="s">
        <v>148</v>
      </c>
      <c r="AT172" s="147" t="s">
        <v>264</v>
      </c>
      <c r="AU172" s="147" t="s">
        <v>83</v>
      </c>
      <c r="AY172" s="13" t="s">
        <v>115</v>
      </c>
      <c r="BE172" s="148">
        <f t="shared" si="24"/>
        <v>0</v>
      </c>
      <c r="BF172" s="148">
        <f t="shared" si="25"/>
        <v>0</v>
      </c>
      <c r="BG172" s="148">
        <f t="shared" si="26"/>
        <v>0</v>
      </c>
      <c r="BH172" s="148">
        <f t="shared" si="27"/>
        <v>0</v>
      </c>
      <c r="BI172" s="148">
        <f t="shared" si="28"/>
        <v>0</v>
      </c>
      <c r="BJ172" s="13" t="s">
        <v>83</v>
      </c>
      <c r="BK172" s="149">
        <f t="shared" si="29"/>
        <v>0</v>
      </c>
      <c r="BL172" s="13" t="s">
        <v>121</v>
      </c>
      <c r="BM172" s="147" t="s">
        <v>583</v>
      </c>
    </row>
    <row r="173" spans="2:65" s="1" customFormat="1" ht="24.95" customHeight="1" x14ac:dyDescent="0.2">
      <c r="B173" s="135"/>
      <c r="C173" s="155" t="s">
        <v>332</v>
      </c>
      <c r="D173" s="155" t="s">
        <v>264</v>
      </c>
      <c r="E173" s="156" t="s">
        <v>274</v>
      </c>
      <c r="F173" s="157" t="s">
        <v>584</v>
      </c>
      <c r="G173" s="158" t="s">
        <v>154</v>
      </c>
      <c r="H173" s="159">
        <v>120</v>
      </c>
      <c r="I173" s="160"/>
      <c r="J173" s="159">
        <f t="shared" si="20"/>
        <v>0</v>
      </c>
      <c r="K173" s="161"/>
      <c r="L173" s="162"/>
      <c r="M173" s="163" t="s">
        <v>1</v>
      </c>
      <c r="N173" s="164" t="s">
        <v>40</v>
      </c>
      <c r="P173" s="145">
        <f t="shared" si="21"/>
        <v>0</v>
      </c>
      <c r="Q173" s="145">
        <v>0</v>
      </c>
      <c r="R173" s="145">
        <f t="shared" si="22"/>
        <v>0</v>
      </c>
      <c r="S173" s="145">
        <v>0</v>
      </c>
      <c r="T173" s="146">
        <f t="shared" si="23"/>
        <v>0</v>
      </c>
      <c r="AR173" s="147" t="s">
        <v>148</v>
      </c>
      <c r="AT173" s="147" t="s">
        <v>264</v>
      </c>
      <c r="AU173" s="147" t="s">
        <v>83</v>
      </c>
      <c r="AY173" s="13" t="s">
        <v>115</v>
      </c>
      <c r="BE173" s="148">
        <f t="shared" si="24"/>
        <v>0</v>
      </c>
      <c r="BF173" s="148">
        <f t="shared" si="25"/>
        <v>0</v>
      </c>
      <c r="BG173" s="148">
        <f t="shared" si="26"/>
        <v>0</v>
      </c>
      <c r="BH173" s="148">
        <f t="shared" si="27"/>
        <v>0</v>
      </c>
      <c r="BI173" s="148">
        <f t="shared" si="28"/>
        <v>0</v>
      </c>
      <c r="BJ173" s="13" t="s">
        <v>83</v>
      </c>
      <c r="BK173" s="149">
        <f t="shared" si="29"/>
        <v>0</v>
      </c>
      <c r="BL173" s="13" t="s">
        <v>121</v>
      </c>
      <c r="BM173" s="147" t="s">
        <v>585</v>
      </c>
    </row>
    <row r="174" spans="2:65" s="1" customFormat="1" ht="16.5" customHeight="1" x14ac:dyDescent="0.2">
      <c r="B174" s="135"/>
      <c r="C174" s="155" t="s">
        <v>336</v>
      </c>
      <c r="D174" s="155" t="s">
        <v>264</v>
      </c>
      <c r="E174" s="156" t="s">
        <v>278</v>
      </c>
      <c r="F174" s="157" t="s">
        <v>586</v>
      </c>
      <c r="G174" s="158" t="s">
        <v>154</v>
      </c>
      <c r="H174" s="159">
        <v>168</v>
      </c>
      <c r="I174" s="160"/>
      <c r="J174" s="159">
        <f t="shared" si="20"/>
        <v>0</v>
      </c>
      <c r="K174" s="161"/>
      <c r="L174" s="162"/>
      <c r="M174" s="163" t="s">
        <v>1</v>
      </c>
      <c r="N174" s="164" t="s">
        <v>40</v>
      </c>
      <c r="P174" s="145">
        <f t="shared" si="21"/>
        <v>0</v>
      </c>
      <c r="Q174" s="145">
        <v>0</v>
      </c>
      <c r="R174" s="145">
        <f t="shared" si="22"/>
        <v>0</v>
      </c>
      <c r="S174" s="145">
        <v>0</v>
      </c>
      <c r="T174" s="146">
        <f t="shared" si="23"/>
        <v>0</v>
      </c>
      <c r="AR174" s="147" t="s">
        <v>148</v>
      </c>
      <c r="AT174" s="147" t="s">
        <v>264</v>
      </c>
      <c r="AU174" s="147" t="s">
        <v>83</v>
      </c>
      <c r="AY174" s="13" t="s">
        <v>115</v>
      </c>
      <c r="BE174" s="148">
        <f t="shared" si="24"/>
        <v>0</v>
      </c>
      <c r="BF174" s="148">
        <f t="shared" si="25"/>
        <v>0</v>
      </c>
      <c r="BG174" s="148">
        <f t="shared" si="26"/>
        <v>0</v>
      </c>
      <c r="BH174" s="148">
        <f t="shared" si="27"/>
        <v>0</v>
      </c>
      <c r="BI174" s="148">
        <f t="shared" si="28"/>
        <v>0</v>
      </c>
      <c r="BJ174" s="13" t="s">
        <v>83</v>
      </c>
      <c r="BK174" s="149">
        <f t="shared" si="29"/>
        <v>0</v>
      </c>
      <c r="BL174" s="13" t="s">
        <v>121</v>
      </c>
      <c r="BM174" s="147" t="s">
        <v>587</v>
      </c>
    </row>
    <row r="175" spans="2:65" s="1" customFormat="1" ht="16.5" customHeight="1" x14ac:dyDescent="0.2">
      <c r="B175" s="135"/>
      <c r="C175" s="155" t="s">
        <v>340</v>
      </c>
      <c r="D175" s="155" t="s">
        <v>264</v>
      </c>
      <c r="E175" s="156" t="s">
        <v>282</v>
      </c>
      <c r="F175" s="157" t="s">
        <v>588</v>
      </c>
      <c r="G175" s="158" t="s">
        <v>154</v>
      </c>
      <c r="H175" s="159">
        <v>28</v>
      </c>
      <c r="I175" s="160"/>
      <c r="J175" s="159">
        <f t="shared" si="20"/>
        <v>0</v>
      </c>
      <c r="K175" s="161"/>
      <c r="L175" s="162"/>
      <c r="M175" s="163" t="s">
        <v>1</v>
      </c>
      <c r="N175" s="164" t="s">
        <v>40</v>
      </c>
      <c r="P175" s="145">
        <f t="shared" si="21"/>
        <v>0</v>
      </c>
      <c r="Q175" s="145">
        <v>0</v>
      </c>
      <c r="R175" s="145">
        <f t="shared" si="22"/>
        <v>0</v>
      </c>
      <c r="S175" s="145">
        <v>0</v>
      </c>
      <c r="T175" s="146">
        <f t="shared" si="23"/>
        <v>0</v>
      </c>
      <c r="AR175" s="147" t="s">
        <v>148</v>
      </c>
      <c r="AT175" s="147" t="s">
        <v>264</v>
      </c>
      <c r="AU175" s="147" t="s">
        <v>83</v>
      </c>
      <c r="AY175" s="13" t="s">
        <v>115</v>
      </c>
      <c r="BE175" s="148">
        <f t="shared" si="24"/>
        <v>0</v>
      </c>
      <c r="BF175" s="148">
        <f t="shared" si="25"/>
        <v>0</v>
      </c>
      <c r="BG175" s="148">
        <f t="shared" si="26"/>
        <v>0</v>
      </c>
      <c r="BH175" s="148">
        <f t="shared" si="27"/>
        <v>0</v>
      </c>
      <c r="BI175" s="148">
        <f t="shared" si="28"/>
        <v>0</v>
      </c>
      <c r="BJ175" s="13" t="s">
        <v>83</v>
      </c>
      <c r="BK175" s="149">
        <f t="shared" si="29"/>
        <v>0</v>
      </c>
      <c r="BL175" s="13" t="s">
        <v>121</v>
      </c>
      <c r="BM175" s="147" t="s">
        <v>589</v>
      </c>
    </row>
    <row r="176" spans="2:65" s="1" customFormat="1" ht="16.5" customHeight="1" x14ac:dyDescent="0.2">
      <c r="B176" s="135"/>
      <c r="C176" s="155" t="s">
        <v>344</v>
      </c>
      <c r="D176" s="155" t="s">
        <v>264</v>
      </c>
      <c r="E176" s="156" t="s">
        <v>286</v>
      </c>
      <c r="F176" s="157" t="s">
        <v>590</v>
      </c>
      <c r="G176" s="158" t="s">
        <v>154</v>
      </c>
      <c r="H176" s="159">
        <v>20</v>
      </c>
      <c r="I176" s="160"/>
      <c r="J176" s="159">
        <f t="shared" si="20"/>
        <v>0</v>
      </c>
      <c r="K176" s="161"/>
      <c r="L176" s="162"/>
      <c r="M176" s="163" t="s">
        <v>1</v>
      </c>
      <c r="N176" s="164" t="s">
        <v>40</v>
      </c>
      <c r="P176" s="145">
        <f t="shared" si="21"/>
        <v>0</v>
      </c>
      <c r="Q176" s="145">
        <v>0</v>
      </c>
      <c r="R176" s="145">
        <f t="shared" si="22"/>
        <v>0</v>
      </c>
      <c r="S176" s="145">
        <v>0</v>
      </c>
      <c r="T176" s="146">
        <f t="shared" si="23"/>
        <v>0</v>
      </c>
      <c r="AR176" s="147" t="s">
        <v>148</v>
      </c>
      <c r="AT176" s="147" t="s">
        <v>264</v>
      </c>
      <c r="AU176" s="147" t="s">
        <v>83</v>
      </c>
      <c r="AY176" s="13" t="s">
        <v>115</v>
      </c>
      <c r="BE176" s="148">
        <f t="shared" si="24"/>
        <v>0</v>
      </c>
      <c r="BF176" s="148">
        <f t="shared" si="25"/>
        <v>0</v>
      </c>
      <c r="BG176" s="148">
        <f t="shared" si="26"/>
        <v>0</v>
      </c>
      <c r="BH176" s="148">
        <f t="shared" si="27"/>
        <v>0</v>
      </c>
      <c r="BI176" s="148">
        <f t="shared" si="28"/>
        <v>0</v>
      </c>
      <c r="BJ176" s="13" t="s">
        <v>83</v>
      </c>
      <c r="BK176" s="149">
        <f t="shared" si="29"/>
        <v>0</v>
      </c>
      <c r="BL176" s="13" t="s">
        <v>121</v>
      </c>
      <c r="BM176" s="147" t="s">
        <v>591</v>
      </c>
    </row>
    <row r="177" spans="2:65" s="1" customFormat="1" ht="16.5" customHeight="1" x14ac:dyDescent="0.2">
      <c r="B177" s="135"/>
      <c r="C177" s="155" t="s">
        <v>348</v>
      </c>
      <c r="D177" s="155" t="s">
        <v>264</v>
      </c>
      <c r="E177" s="156" t="s">
        <v>290</v>
      </c>
      <c r="F177" s="157" t="s">
        <v>592</v>
      </c>
      <c r="G177" s="158" t="s">
        <v>154</v>
      </c>
      <c r="H177" s="159">
        <v>116</v>
      </c>
      <c r="I177" s="160"/>
      <c r="J177" s="159">
        <f t="shared" si="20"/>
        <v>0</v>
      </c>
      <c r="K177" s="161"/>
      <c r="L177" s="162"/>
      <c r="M177" s="163" t="s">
        <v>1</v>
      </c>
      <c r="N177" s="164" t="s">
        <v>40</v>
      </c>
      <c r="P177" s="145">
        <f t="shared" si="21"/>
        <v>0</v>
      </c>
      <c r="Q177" s="145">
        <v>0</v>
      </c>
      <c r="R177" s="145">
        <f t="shared" si="22"/>
        <v>0</v>
      </c>
      <c r="S177" s="145">
        <v>0</v>
      </c>
      <c r="T177" s="146">
        <f t="shared" si="23"/>
        <v>0</v>
      </c>
      <c r="AR177" s="147" t="s">
        <v>148</v>
      </c>
      <c r="AT177" s="147" t="s">
        <v>264</v>
      </c>
      <c r="AU177" s="147" t="s">
        <v>83</v>
      </c>
      <c r="AY177" s="13" t="s">
        <v>115</v>
      </c>
      <c r="BE177" s="148">
        <f t="shared" si="24"/>
        <v>0</v>
      </c>
      <c r="BF177" s="148">
        <f t="shared" si="25"/>
        <v>0</v>
      </c>
      <c r="BG177" s="148">
        <f t="shared" si="26"/>
        <v>0</v>
      </c>
      <c r="BH177" s="148">
        <f t="shared" si="27"/>
        <v>0</v>
      </c>
      <c r="BI177" s="148">
        <f t="shared" si="28"/>
        <v>0</v>
      </c>
      <c r="BJ177" s="13" t="s">
        <v>83</v>
      </c>
      <c r="BK177" s="149">
        <f t="shared" si="29"/>
        <v>0</v>
      </c>
      <c r="BL177" s="13" t="s">
        <v>121</v>
      </c>
      <c r="BM177" s="147" t="s">
        <v>593</v>
      </c>
    </row>
    <row r="178" spans="2:65" s="1" customFormat="1" ht="24.95" customHeight="1" x14ac:dyDescent="0.2">
      <c r="B178" s="135"/>
      <c r="C178" s="155" t="s">
        <v>352</v>
      </c>
      <c r="D178" s="155" t="s">
        <v>264</v>
      </c>
      <c r="E178" s="156" t="s">
        <v>294</v>
      </c>
      <c r="F178" s="157" t="s">
        <v>594</v>
      </c>
      <c r="G178" s="158" t="s">
        <v>154</v>
      </c>
      <c r="H178" s="159">
        <v>20</v>
      </c>
      <c r="I178" s="160"/>
      <c r="J178" s="159">
        <f t="shared" si="20"/>
        <v>0</v>
      </c>
      <c r="K178" s="161"/>
      <c r="L178" s="162"/>
      <c r="M178" s="163" t="s">
        <v>1</v>
      </c>
      <c r="N178" s="164" t="s">
        <v>40</v>
      </c>
      <c r="P178" s="145">
        <f t="shared" si="21"/>
        <v>0</v>
      </c>
      <c r="Q178" s="145">
        <v>0</v>
      </c>
      <c r="R178" s="145">
        <f t="shared" si="22"/>
        <v>0</v>
      </c>
      <c r="S178" s="145">
        <v>0</v>
      </c>
      <c r="T178" s="146">
        <f t="shared" si="23"/>
        <v>0</v>
      </c>
      <c r="AR178" s="147" t="s">
        <v>148</v>
      </c>
      <c r="AT178" s="147" t="s">
        <v>264</v>
      </c>
      <c r="AU178" s="147" t="s">
        <v>83</v>
      </c>
      <c r="AY178" s="13" t="s">
        <v>115</v>
      </c>
      <c r="BE178" s="148">
        <f t="shared" si="24"/>
        <v>0</v>
      </c>
      <c r="BF178" s="148">
        <f t="shared" si="25"/>
        <v>0</v>
      </c>
      <c r="BG178" s="148">
        <f t="shared" si="26"/>
        <v>0</v>
      </c>
      <c r="BH178" s="148">
        <f t="shared" si="27"/>
        <v>0</v>
      </c>
      <c r="BI178" s="148">
        <f t="shared" si="28"/>
        <v>0</v>
      </c>
      <c r="BJ178" s="13" t="s">
        <v>83</v>
      </c>
      <c r="BK178" s="149">
        <f t="shared" si="29"/>
        <v>0</v>
      </c>
      <c r="BL178" s="13" t="s">
        <v>121</v>
      </c>
      <c r="BM178" s="147" t="s">
        <v>595</v>
      </c>
    </row>
    <row r="179" spans="2:65" s="11" customFormat="1" ht="22.9" customHeight="1" x14ac:dyDescent="0.2">
      <c r="B179" s="123"/>
      <c r="D179" s="124" t="s">
        <v>73</v>
      </c>
      <c r="E179" s="133" t="s">
        <v>596</v>
      </c>
      <c r="F179" s="133" t="s">
        <v>597</v>
      </c>
      <c r="I179" s="126"/>
      <c r="J179" s="134">
        <f>BK179</f>
        <v>0</v>
      </c>
      <c r="L179" s="123"/>
      <c r="M179" s="128"/>
      <c r="P179" s="129">
        <f>SUM(P180:P183)</f>
        <v>0</v>
      </c>
      <c r="R179" s="129">
        <f>SUM(R180:R183)</f>
        <v>0</v>
      </c>
      <c r="T179" s="130">
        <f>SUM(T180:T183)</f>
        <v>0</v>
      </c>
      <c r="AR179" s="124" t="s">
        <v>79</v>
      </c>
      <c r="AT179" s="131" t="s">
        <v>73</v>
      </c>
      <c r="AU179" s="131" t="s">
        <v>79</v>
      </c>
      <c r="AY179" s="124" t="s">
        <v>115</v>
      </c>
      <c r="BK179" s="132">
        <f>SUM(BK180:BK183)</f>
        <v>0</v>
      </c>
    </row>
    <row r="180" spans="2:65" s="1" customFormat="1" ht="16.5" customHeight="1" x14ac:dyDescent="0.2">
      <c r="B180" s="135"/>
      <c r="C180" s="155" t="s">
        <v>356</v>
      </c>
      <c r="D180" s="155" t="s">
        <v>264</v>
      </c>
      <c r="E180" s="156" t="s">
        <v>156</v>
      </c>
      <c r="F180" s="157" t="s">
        <v>598</v>
      </c>
      <c r="G180" s="158" t="s">
        <v>510</v>
      </c>
      <c r="H180" s="159">
        <v>8.4600000000000009</v>
      </c>
      <c r="I180" s="160"/>
      <c r="J180" s="159">
        <f>ROUND(I180*H180,3)</f>
        <v>0</v>
      </c>
      <c r="K180" s="161"/>
      <c r="L180" s="162"/>
      <c r="M180" s="163" t="s">
        <v>1</v>
      </c>
      <c r="N180" s="164" t="s">
        <v>40</v>
      </c>
      <c r="P180" s="145">
        <f>O180*H180</f>
        <v>0</v>
      </c>
      <c r="Q180" s="145">
        <v>0</v>
      </c>
      <c r="R180" s="145">
        <f>Q180*H180</f>
        <v>0</v>
      </c>
      <c r="S180" s="145">
        <v>0</v>
      </c>
      <c r="T180" s="146">
        <f>S180*H180</f>
        <v>0</v>
      </c>
      <c r="AR180" s="147" t="s">
        <v>148</v>
      </c>
      <c r="AT180" s="147" t="s">
        <v>264</v>
      </c>
      <c r="AU180" s="147" t="s">
        <v>83</v>
      </c>
      <c r="AY180" s="13" t="s">
        <v>115</v>
      </c>
      <c r="BE180" s="148">
        <f>IF(N180="základná",J180,0)</f>
        <v>0</v>
      </c>
      <c r="BF180" s="148">
        <f>IF(N180="znížená",J180,0)</f>
        <v>0</v>
      </c>
      <c r="BG180" s="148">
        <f>IF(N180="zákl. prenesená",J180,0)</f>
        <v>0</v>
      </c>
      <c r="BH180" s="148">
        <f>IF(N180="zníž. prenesená",J180,0)</f>
        <v>0</v>
      </c>
      <c r="BI180" s="148">
        <f>IF(N180="nulová",J180,0)</f>
        <v>0</v>
      </c>
      <c r="BJ180" s="13" t="s">
        <v>83</v>
      </c>
      <c r="BK180" s="149">
        <f>ROUND(I180*H180,3)</f>
        <v>0</v>
      </c>
      <c r="BL180" s="13" t="s">
        <v>121</v>
      </c>
      <c r="BM180" s="147" t="s">
        <v>599</v>
      </c>
    </row>
    <row r="181" spans="2:65" s="1" customFormat="1" ht="33" customHeight="1" x14ac:dyDescent="0.2">
      <c r="B181" s="135"/>
      <c r="C181" s="155" t="s">
        <v>359</v>
      </c>
      <c r="D181" s="155" t="s">
        <v>264</v>
      </c>
      <c r="E181" s="156" t="s">
        <v>160</v>
      </c>
      <c r="F181" s="157" t="s">
        <v>600</v>
      </c>
      <c r="G181" s="158" t="s">
        <v>529</v>
      </c>
      <c r="H181" s="159">
        <v>0.1</v>
      </c>
      <c r="I181" s="160"/>
      <c r="J181" s="159">
        <f>ROUND(I181*H181,3)</f>
        <v>0</v>
      </c>
      <c r="K181" s="161"/>
      <c r="L181" s="162"/>
      <c r="M181" s="163" t="s">
        <v>1</v>
      </c>
      <c r="N181" s="164" t="s">
        <v>40</v>
      </c>
      <c r="P181" s="145">
        <f>O181*H181</f>
        <v>0</v>
      </c>
      <c r="Q181" s="145">
        <v>0</v>
      </c>
      <c r="R181" s="145">
        <f>Q181*H181</f>
        <v>0</v>
      </c>
      <c r="S181" s="145">
        <v>0</v>
      </c>
      <c r="T181" s="146">
        <f>S181*H181</f>
        <v>0</v>
      </c>
      <c r="AR181" s="147" t="s">
        <v>148</v>
      </c>
      <c r="AT181" s="147" t="s">
        <v>264</v>
      </c>
      <c r="AU181" s="147" t="s">
        <v>83</v>
      </c>
      <c r="AY181" s="13" t="s">
        <v>115</v>
      </c>
      <c r="BE181" s="148">
        <f>IF(N181="základná",J181,0)</f>
        <v>0</v>
      </c>
      <c r="BF181" s="148">
        <f>IF(N181="znížená",J181,0)</f>
        <v>0</v>
      </c>
      <c r="BG181" s="148">
        <f>IF(N181="zákl. prenesená",J181,0)</f>
        <v>0</v>
      </c>
      <c r="BH181" s="148">
        <f>IF(N181="zníž. prenesená",J181,0)</f>
        <v>0</v>
      </c>
      <c r="BI181" s="148">
        <f>IF(N181="nulová",J181,0)</f>
        <v>0</v>
      </c>
      <c r="BJ181" s="13" t="s">
        <v>83</v>
      </c>
      <c r="BK181" s="149">
        <f>ROUND(I181*H181,3)</f>
        <v>0</v>
      </c>
      <c r="BL181" s="13" t="s">
        <v>121</v>
      </c>
      <c r="BM181" s="147" t="s">
        <v>601</v>
      </c>
    </row>
    <row r="182" spans="2:65" s="1" customFormat="1" ht="16.5" customHeight="1" x14ac:dyDescent="0.2">
      <c r="B182" s="135"/>
      <c r="C182" s="155" t="s">
        <v>363</v>
      </c>
      <c r="D182" s="155" t="s">
        <v>264</v>
      </c>
      <c r="E182" s="156" t="s">
        <v>164</v>
      </c>
      <c r="F182" s="157" t="s">
        <v>602</v>
      </c>
      <c r="G182" s="158" t="s">
        <v>131</v>
      </c>
      <c r="H182" s="159">
        <v>20</v>
      </c>
      <c r="I182" s="160"/>
      <c r="J182" s="159">
        <f>ROUND(I182*H182,3)</f>
        <v>0</v>
      </c>
      <c r="K182" s="161"/>
      <c r="L182" s="162"/>
      <c r="M182" s="163" t="s">
        <v>1</v>
      </c>
      <c r="N182" s="164" t="s">
        <v>40</v>
      </c>
      <c r="P182" s="145">
        <f>O182*H182</f>
        <v>0</v>
      </c>
      <c r="Q182" s="145">
        <v>0</v>
      </c>
      <c r="R182" s="145">
        <f>Q182*H182</f>
        <v>0</v>
      </c>
      <c r="S182" s="145">
        <v>0</v>
      </c>
      <c r="T182" s="146">
        <f>S182*H182</f>
        <v>0</v>
      </c>
      <c r="AR182" s="147" t="s">
        <v>148</v>
      </c>
      <c r="AT182" s="147" t="s">
        <v>264</v>
      </c>
      <c r="AU182" s="147" t="s">
        <v>83</v>
      </c>
      <c r="AY182" s="13" t="s">
        <v>115</v>
      </c>
      <c r="BE182" s="148">
        <f>IF(N182="základná",J182,0)</f>
        <v>0</v>
      </c>
      <c r="BF182" s="148">
        <f>IF(N182="znížená",J182,0)</f>
        <v>0</v>
      </c>
      <c r="BG182" s="148">
        <f>IF(N182="zákl. prenesená",J182,0)</f>
        <v>0</v>
      </c>
      <c r="BH182" s="148">
        <f>IF(N182="zníž. prenesená",J182,0)</f>
        <v>0</v>
      </c>
      <c r="BI182" s="148">
        <f>IF(N182="nulová",J182,0)</f>
        <v>0</v>
      </c>
      <c r="BJ182" s="13" t="s">
        <v>83</v>
      </c>
      <c r="BK182" s="149">
        <f>ROUND(I182*H182,3)</f>
        <v>0</v>
      </c>
      <c r="BL182" s="13" t="s">
        <v>121</v>
      </c>
      <c r="BM182" s="147" t="s">
        <v>603</v>
      </c>
    </row>
    <row r="183" spans="2:65" s="1" customFormat="1" ht="24.2" customHeight="1" x14ac:dyDescent="0.2">
      <c r="B183" s="135"/>
      <c r="C183" s="155" t="s">
        <v>366</v>
      </c>
      <c r="D183" s="155" t="s">
        <v>264</v>
      </c>
      <c r="E183" s="156" t="s">
        <v>168</v>
      </c>
      <c r="F183" s="157" t="s">
        <v>604</v>
      </c>
      <c r="G183" s="158" t="s">
        <v>131</v>
      </c>
      <c r="H183" s="159">
        <v>7</v>
      </c>
      <c r="I183" s="160"/>
      <c r="J183" s="159">
        <f>ROUND(I183*H183,3)</f>
        <v>0</v>
      </c>
      <c r="K183" s="161"/>
      <c r="L183" s="162"/>
      <c r="M183" s="163" t="s">
        <v>1</v>
      </c>
      <c r="N183" s="164" t="s">
        <v>40</v>
      </c>
      <c r="P183" s="145">
        <f>O183*H183</f>
        <v>0</v>
      </c>
      <c r="Q183" s="145">
        <v>0</v>
      </c>
      <c r="R183" s="145">
        <f>Q183*H183</f>
        <v>0</v>
      </c>
      <c r="S183" s="145">
        <v>0</v>
      </c>
      <c r="T183" s="146">
        <f>S183*H183</f>
        <v>0</v>
      </c>
      <c r="AR183" s="147" t="s">
        <v>148</v>
      </c>
      <c r="AT183" s="147" t="s">
        <v>264</v>
      </c>
      <c r="AU183" s="147" t="s">
        <v>83</v>
      </c>
      <c r="AY183" s="13" t="s">
        <v>115</v>
      </c>
      <c r="BE183" s="148">
        <f>IF(N183="základná",J183,0)</f>
        <v>0</v>
      </c>
      <c r="BF183" s="148">
        <f>IF(N183="znížená",J183,0)</f>
        <v>0</v>
      </c>
      <c r="BG183" s="148">
        <f>IF(N183="zákl. prenesená",J183,0)</f>
        <v>0</v>
      </c>
      <c r="BH183" s="148">
        <f>IF(N183="zníž. prenesená",J183,0)</f>
        <v>0</v>
      </c>
      <c r="BI183" s="148">
        <f>IF(N183="nulová",J183,0)</f>
        <v>0</v>
      </c>
      <c r="BJ183" s="13" t="s">
        <v>83</v>
      </c>
      <c r="BK183" s="149">
        <f>ROUND(I183*H183,3)</f>
        <v>0</v>
      </c>
      <c r="BL183" s="13" t="s">
        <v>121</v>
      </c>
      <c r="BM183" s="147" t="s">
        <v>605</v>
      </c>
    </row>
    <row r="184" spans="2:65" s="11" customFormat="1" ht="22.9" customHeight="1" x14ac:dyDescent="0.2">
      <c r="B184" s="123"/>
      <c r="D184" s="124" t="s">
        <v>73</v>
      </c>
      <c r="E184" s="133" t="s">
        <v>606</v>
      </c>
      <c r="F184" s="133" t="s">
        <v>607</v>
      </c>
      <c r="I184" s="126"/>
      <c r="J184" s="134">
        <f>BK184</f>
        <v>0</v>
      </c>
      <c r="L184" s="123"/>
      <c r="M184" s="128"/>
      <c r="P184" s="129">
        <f>SUM(P185:P189)</f>
        <v>0</v>
      </c>
      <c r="R184" s="129">
        <f>SUM(R185:R189)</f>
        <v>0</v>
      </c>
      <c r="T184" s="130">
        <f>SUM(T185:T189)</f>
        <v>0</v>
      </c>
      <c r="AR184" s="124" t="s">
        <v>79</v>
      </c>
      <c r="AT184" s="131" t="s">
        <v>73</v>
      </c>
      <c r="AU184" s="131" t="s">
        <v>79</v>
      </c>
      <c r="AY184" s="124" t="s">
        <v>115</v>
      </c>
      <c r="BK184" s="132">
        <f>SUM(BK185:BK189)</f>
        <v>0</v>
      </c>
    </row>
    <row r="185" spans="2:65" s="1" customFormat="1" ht="16.5" customHeight="1" x14ac:dyDescent="0.2">
      <c r="B185" s="135"/>
      <c r="C185" s="136" t="s">
        <v>370</v>
      </c>
      <c r="D185" s="136" t="s">
        <v>117</v>
      </c>
      <c r="E185" s="137" t="s">
        <v>298</v>
      </c>
      <c r="F185" s="138" t="s">
        <v>608</v>
      </c>
      <c r="G185" s="139" t="s">
        <v>154</v>
      </c>
      <c r="H185" s="140">
        <v>1440</v>
      </c>
      <c r="I185" s="141"/>
      <c r="J185" s="140">
        <f>ROUND(I185*H185,3)</f>
        <v>0</v>
      </c>
      <c r="K185" s="142"/>
      <c r="L185" s="28"/>
      <c r="M185" s="143" t="s">
        <v>1</v>
      </c>
      <c r="N185" s="144" t="s">
        <v>40</v>
      </c>
      <c r="P185" s="145">
        <f>O185*H185</f>
        <v>0</v>
      </c>
      <c r="Q185" s="145">
        <v>0</v>
      </c>
      <c r="R185" s="145">
        <f>Q185*H185</f>
        <v>0</v>
      </c>
      <c r="S185" s="145">
        <v>0</v>
      </c>
      <c r="T185" s="146">
        <f>S185*H185</f>
        <v>0</v>
      </c>
      <c r="AR185" s="147" t="s">
        <v>121</v>
      </c>
      <c r="AT185" s="147" t="s">
        <v>117</v>
      </c>
      <c r="AU185" s="147" t="s">
        <v>83</v>
      </c>
      <c r="AY185" s="13" t="s">
        <v>115</v>
      </c>
      <c r="BE185" s="148">
        <f>IF(N185="základná",J185,0)</f>
        <v>0</v>
      </c>
      <c r="BF185" s="148">
        <f>IF(N185="znížená",J185,0)</f>
        <v>0</v>
      </c>
      <c r="BG185" s="148">
        <f>IF(N185="zákl. prenesená",J185,0)</f>
        <v>0</v>
      </c>
      <c r="BH185" s="148">
        <f>IF(N185="zníž. prenesená",J185,0)</f>
        <v>0</v>
      </c>
      <c r="BI185" s="148">
        <f>IF(N185="nulová",J185,0)</f>
        <v>0</v>
      </c>
      <c r="BJ185" s="13" t="s">
        <v>83</v>
      </c>
      <c r="BK185" s="149">
        <f>ROUND(I185*H185,3)</f>
        <v>0</v>
      </c>
      <c r="BL185" s="13" t="s">
        <v>121</v>
      </c>
      <c r="BM185" s="147" t="s">
        <v>609</v>
      </c>
    </row>
    <row r="186" spans="2:65" s="1" customFormat="1" ht="16.5" customHeight="1" x14ac:dyDescent="0.2">
      <c r="B186" s="135"/>
      <c r="C186" s="136" t="s">
        <v>372</v>
      </c>
      <c r="D186" s="136" t="s">
        <v>117</v>
      </c>
      <c r="E186" s="137" t="s">
        <v>303</v>
      </c>
      <c r="F186" s="138" t="s">
        <v>610</v>
      </c>
      <c r="G186" s="139" t="s">
        <v>154</v>
      </c>
      <c r="H186" s="140">
        <v>1440</v>
      </c>
      <c r="I186" s="141"/>
      <c r="J186" s="140">
        <f>ROUND(I186*H186,3)</f>
        <v>0</v>
      </c>
      <c r="K186" s="142"/>
      <c r="L186" s="28"/>
      <c r="M186" s="143" t="s">
        <v>1</v>
      </c>
      <c r="N186" s="144" t="s">
        <v>40</v>
      </c>
      <c r="P186" s="145">
        <f>O186*H186</f>
        <v>0</v>
      </c>
      <c r="Q186" s="145">
        <v>0</v>
      </c>
      <c r="R186" s="145">
        <f>Q186*H186</f>
        <v>0</v>
      </c>
      <c r="S186" s="145">
        <v>0</v>
      </c>
      <c r="T186" s="146">
        <f>S186*H186</f>
        <v>0</v>
      </c>
      <c r="AR186" s="147" t="s">
        <v>121</v>
      </c>
      <c r="AT186" s="147" t="s">
        <v>117</v>
      </c>
      <c r="AU186" s="147" t="s">
        <v>83</v>
      </c>
      <c r="AY186" s="13" t="s">
        <v>115</v>
      </c>
      <c r="BE186" s="148">
        <f>IF(N186="základná",J186,0)</f>
        <v>0</v>
      </c>
      <c r="BF186" s="148">
        <f>IF(N186="znížená",J186,0)</f>
        <v>0</v>
      </c>
      <c r="BG186" s="148">
        <f>IF(N186="zákl. prenesená",J186,0)</f>
        <v>0</v>
      </c>
      <c r="BH186" s="148">
        <f>IF(N186="zníž. prenesená",J186,0)</f>
        <v>0</v>
      </c>
      <c r="BI186" s="148">
        <f>IF(N186="nulová",J186,0)</f>
        <v>0</v>
      </c>
      <c r="BJ186" s="13" t="s">
        <v>83</v>
      </c>
      <c r="BK186" s="149">
        <f>ROUND(I186*H186,3)</f>
        <v>0</v>
      </c>
      <c r="BL186" s="13" t="s">
        <v>121</v>
      </c>
      <c r="BM186" s="147" t="s">
        <v>611</v>
      </c>
    </row>
    <row r="187" spans="2:65" s="1" customFormat="1" ht="16.5" customHeight="1" x14ac:dyDescent="0.2">
      <c r="B187" s="135"/>
      <c r="C187" s="155" t="s">
        <v>376</v>
      </c>
      <c r="D187" s="155" t="s">
        <v>264</v>
      </c>
      <c r="E187" s="156" t="s">
        <v>307</v>
      </c>
      <c r="F187" s="157" t="s">
        <v>612</v>
      </c>
      <c r="G187" s="158" t="s">
        <v>154</v>
      </c>
      <c r="H187" s="159">
        <v>480</v>
      </c>
      <c r="I187" s="160"/>
      <c r="J187" s="159">
        <f>ROUND(I187*H187,3)</f>
        <v>0</v>
      </c>
      <c r="K187" s="161"/>
      <c r="L187" s="162"/>
      <c r="M187" s="163" t="s">
        <v>1</v>
      </c>
      <c r="N187" s="164" t="s">
        <v>40</v>
      </c>
      <c r="P187" s="145">
        <f>O187*H187</f>
        <v>0</v>
      </c>
      <c r="Q187" s="145">
        <v>0</v>
      </c>
      <c r="R187" s="145">
        <f>Q187*H187</f>
        <v>0</v>
      </c>
      <c r="S187" s="145">
        <v>0</v>
      </c>
      <c r="T187" s="146">
        <f>S187*H187</f>
        <v>0</v>
      </c>
      <c r="AR187" s="147" t="s">
        <v>148</v>
      </c>
      <c r="AT187" s="147" t="s">
        <v>264</v>
      </c>
      <c r="AU187" s="147" t="s">
        <v>83</v>
      </c>
      <c r="AY187" s="13" t="s">
        <v>115</v>
      </c>
      <c r="BE187" s="148">
        <f>IF(N187="základná",J187,0)</f>
        <v>0</v>
      </c>
      <c r="BF187" s="148">
        <f>IF(N187="znížená",J187,0)</f>
        <v>0</v>
      </c>
      <c r="BG187" s="148">
        <f>IF(N187="zákl. prenesená",J187,0)</f>
        <v>0</v>
      </c>
      <c r="BH187" s="148">
        <f>IF(N187="zníž. prenesená",J187,0)</f>
        <v>0</v>
      </c>
      <c r="BI187" s="148">
        <f>IF(N187="nulová",J187,0)</f>
        <v>0</v>
      </c>
      <c r="BJ187" s="13" t="s">
        <v>83</v>
      </c>
      <c r="BK187" s="149">
        <f>ROUND(I187*H187,3)</f>
        <v>0</v>
      </c>
      <c r="BL187" s="13" t="s">
        <v>121</v>
      </c>
      <c r="BM187" s="147" t="s">
        <v>613</v>
      </c>
    </row>
    <row r="188" spans="2:65" s="1" customFormat="1" ht="16.5" customHeight="1" x14ac:dyDescent="0.2">
      <c r="B188" s="135"/>
      <c r="C188" s="155" t="s">
        <v>380</v>
      </c>
      <c r="D188" s="155" t="s">
        <v>264</v>
      </c>
      <c r="E188" s="156" t="s">
        <v>311</v>
      </c>
      <c r="F188" s="157" t="s">
        <v>614</v>
      </c>
      <c r="G188" s="158" t="s">
        <v>154</v>
      </c>
      <c r="H188" s="159">
        <v>480</v>
      </c>
      <c r="I188" s="160"/>
      <c r="J188" s="159">
        <f>ROUND(I188*H188,3)</f>
        <v>0</v>
      </c>
      <c r="K188" s="161"/>
      <c r="L188" s="162"/>
      <c r="M188" s="163" t="s">
        <v>1</v>
      </c>
      <c r="N188" s="164" t="s">
        <v>40</v>
      </c>
      <c r="P188" s="145">
        <f>O188*H188</f>
        <v>0</v>
      </c>
      <c r="Q188" s="145">
        <v>0</v>
      </c>
      <c r="R188" s="145">
        <f>Q188*H188</f>
        <v>0</v>
      </c>
      <c r="S188" s="145">
        <v>0</v>
      </c>
      <c r="T188" s="146">
        <f>S188*H188</f>
        <v>0</v>
      </c>
      <c r="AR188" s="147" t="s">
        <v>148</v>
      </c>
      <c r="AT188" s="147" t="s">
        <v>264</v>
      </c>
      <c r="AU188" s="147" t="s">
        <v>83</v>
      </c>
      <c r="AY188" s="13" t="s">
        <v>115</v>
      </c>
      <c r="BE188" s="148">
        <f>IF(N188="základná",J188,0)</f>
        <v>0</v>
      </c>
      <c r="BF188" s="148">
        <f>IF(N188="znížená",J188,0)</f>
        <v>0</v>
      </c>
      <c r="BG188" s="148">
        <f>IF(N188="zákl. prenesená",J188,0)</f>
        <v>0</v>
      </c>
      <c r="BH188" s="148">
        <f>IF(N188="zníž. prenesená",J188,0)</f>
        <v>0</v>
      </c>
      <c r="BI188" s="148">
        <f>IF(N188="nulová",J188,0)</f>
        <v>0</v>
      </c>
      <c r="BJ188" s="13" t="s">
        <v>83</v>
      </c>
      <c r="BK188" s="149">
        <f>ROUND(I188*H188,3)</f>
        <v>0</v>
      </c>
      <c r="BL188" s="13" t="s">
        <v>121</v>
      </c>
      <c r="BM188" s="147" t="s">
        <v>615</v>
      </c>
    </row>
    <row r="189" spans="2:65" s="1" customFormat="1" ht="16.5" customHeight="1" x14ac:dyDescent="0.2">
      <c r="B189" s="135"/>
      <c r="C189" s="155" t="s">
        <v>382</v>
      </c>
      <c r="D189" s="155" t="s">
        <v>264</v>
      </c>
      <c r="E189" s="156" t="s">
        <v>315</v>
      </c>
      <c r="F189" s="157" t="s">
        <v>616</v>
      </c>
      <c r="G189" s="158" t="s">
        <v>154</v>
      </c>
      <c r="H189" s="159">
        <v>480</v>
      </c>
      <c r="I189" s="160"/>
      <c r="J189" s="159">
        <f>ROUND(I189*H189,3)</f>
        <v>0</v>
      </c>
      <c r="K189" s="161"/>
      <c r="L189" s="162"/>
      <c r="M189" s="163" t="s">
        <v>1</v>
      </c>
      <c r="N189" s="164" t="s">
        <v>40</v>
      </c>
      <c r="P189" s="145">
        <f>O189*H189</f>
        <v>0</v>
      </c>
      <c r="Q189" s="145">
        <v>0</v>
      </c>
      <c r="R189" s="145">
        <f>Q189*H189</f>
        <v>0</v>
      </c>
      <c r="S189" s="145">
        <v>0</v>
      </c>
      <c r="T189" s="146">
        <f>S189*H189</f>
        <v>0</v>
      </c>
      <c r="AR189" s="147" t="s">
        <v>148</v>
      </c>
      <c r="AT189" s="147" t="s">
        <v>264</v>
      </c>
      <c r="AU189" s="147" t="s">
        <v>83</v>
      </c>
      <c r="AY189" s="13" t="s">
        <v>115</v>
      </c>
      <c r="BE189" s="148">
        <f>IF(N189="základná",J189,0)</f>
        <v>0</v>
      </c>
      <c r="BF189" s="148">
        <f>IF(N189="znížená",J189,0)</f>
        <v>0</v>
      </c>
      <c r="BG189" s="148">
        <f>IF(N189="zákl. prenesená",J189,0)</f>
        <v>0</v>
      </c>
      <c r="BH189" s="148">
        <f>IF(N189="zníž. prenesená",J189,0)</f>
        <v>0</v>
      </c>
      <c r="BI189" s="148">
        <f>IF(N189="nulová",J189,0)</f>
        <v>0</v>
      </c>
      <c r="BJ189" s="13" t="s">
        <v>83</v>
      </c>
      <c r="BK189" s="149">
        <f>ROUND(I189*H189,3)</f>
        <v>0</v>
      </c>
      <c r="BL189" s="13" t="s">
        <v>121</v>
      </c>
      <c r="BM189" s="147" t="s">
        <v>617</v>
      </c>
    </row>
    <row r="190" spans="2:65" s="11" customFormat="1" ht="22.9" customHeight="1" x14ac:dyDescent="0.2">
      <c r="B190" s="123"/>
      <c r="D190" s="124" t="s">
        <v>73</v>
      </c>
      <c r="E190" s="133" t="s">
        <v>618</v>
      </c>
      <c r="F190" s="133" t="s">
        <v>619</v>
      </c>
      <c r="I190" s="126"/>
      <c r="J190" s="134">
        <f>BK190</f>
        <v>0</v>
      </c>
      <c r="L190" s="123"/>
      <c r="M190" s="128"/>
      <c r="P190" s="129">
        <f>SUM(P191:P198)</f>
        <v>0</v>
      </c>
      <c r="R190" s="129">
        <f>SUM(R191:R198)</f>
        <v>0</v>
      </c>
      <c r="T190" s="130">
        <f>SUM(T191:T198)</f>
        <v>0</v>
      </c>
      <c r="AR190" s="124" t="s">
        <v>79</v>
      </c>
      <c r="AT190" s="131" t="s">
        <v>73</v>
      </c>
      <c r="AU190" s="131" t="s">
        <v>79</v>
      </c>
      <c r="AY190" s="124" t="s">
        <v>115</v>
      </c>
      <c r="BK190" s="132">
        <f>SUM(BK191:BK198)</f>
        <v>0</v>
      </c>
    </row>
    <row r="191" spans="2:65" s="1" customFormat="1" ht="33" customHeight="1" x14ac:dyDescent="0.2">
      <c r="B191" s="135"/>
      <c r="C191" s="136" t="s">
        <v>384</v>
      </c>
      <c r="D191" s="136" t="s">
        <v>117</v>
      </c>
      <c r="E191" s="137" t="s">
        <v>320</v>
      </c>
      <c r="F191" s="138" t="s">
        <v>548</v>
      </c>
      <c r="G191" s="139" t="s">
        <v>120</v>
      </c>
      <c r="H191" s="140">
        <v>20</v>
      </c>
      <c r="I191" s="141"/>
      <c r="J191" s="140">
        <f t="shared" ref="J191:J198" si="30">ROUND(I191*H191,3)</f>
        <v>0</v>
      </c>
      <c r="K191" s="142"/>
      <c r="L191" s="28"/>
      <c r="M191" s="143" t="s">
        <v>1</v>
      </c>
      <c r="N191" s="144" t="s">
        <v>40</v>
      </c>
      <c r="P191" s="145">
        <f t="shared" ref="P191:P198" si="31">O191*H191</f>
        <v>0</v>
      </c>
      <c r="Q191" s="145">
        <v>0</v>
      </c>
      <c r="R191" s="145">
        <f t="shared" ref="R191:R198" si="32">Q191*H191</f>
        <v>0</v>
      </c>
      <c r="S191" s="145">
        <v>0</v>
      </c>
      <c r="T191" s="146">
        <f t="shared" ref="T191:T198" si="33">S191*H191</f>
        <v>0</v>
      </c>
      <c r="AR191" s="147" t="s">
        <v>121</v>
      </c>
      <c r="AT191" s="147" t="s">
        <v>117</v>
      </c>
      <c r="AU191" s="147" t="s">
        <v>83</v>
      </c>
      <c r="AY191" s="13" t="s">
        <v>115</v>
      </c>
      <c r="BE191" s="148">
        <f t="shared" ref="BE191:BE198" si="34">IF(N191="základná",J191,0)</f>
        <v>0</v>
      </c>
      <c r="BF191" s="148">
        <f t="shared" ref="BF191:BF198" si="35">IF(N191="znížená",J191,0)</f>
        <v>0</v>
      </c>
      <c r="BG191" s="148">
        <f t="shared" ref="BG191:BG198" si="36">IF(N191="zákl. prenesená",J191,0)</f>
        <v>0</v>
      </c>
      <c r="BH191" s="148">
        <f t="shared" ref="BH191:BH198" si="37">IF(N191="zníž. prenesená",J191,0)</f>
        <v>0</v>
      </c>
      <c r="BI191" s="148">
        <f t="shared" ref="BI191:BI198" si="38">IF(N191="nulová",J191,0)</f>
        <v>0</v>
      </c>
      <c r="BJ191" s="13" t="s">
        <v>83</v>
      </c>
      <c r="BK191" s="149">
        <f t="shared" ref="BK191:BK198" si="39">ROUND(I191*H191,3)</f>
        <v>0</v>
      </c>
      <c r="BL191" s="13" t="s">
        <v>121</v>
      </c>
      <c r="BM191" s="147" t="s">
        <v>620</v>
      </c>
    </row>
    <row r="192" spans="2:65" s="1" customFormat="1" ht="24.2" customHeight="1" x14ac:dyDescent="0.2">
      <c r="B192" s="135"/>
      <c r="C192" s="136" t="s">
        <v>386</v>
      </c>
      <c r="D192" s="136" t="s">
        <v>117</v>
      </c>
      <c r="E192" s="137" t="s">
        <v>324</v>
      </c>
      <c r="F192" s="138" t="s">
        <v>519</v>
      </c>
      <c r="G192" s="139" t="s">
        <v>120</v>
      </c>
      <c r="H192" s="140">
        <v>20</v>
      </c>
      <c r="I192" s="141"/>
      <c r="J192" s="140">
        <f t="shared" si="30"/>
        <v>0</v>
      </c>
      <c r="K192" s="142"/>
      <c r="L192" s="28"/>
      <c r="M192" s="143" t="s">
        <v>1</v>
      </c>
      <c r="N192" s="144" t="s">
        <v>40</v>
      </c>
      <c r="P192" s="145">
        <f t="shared" si="31"/>
        <v>0</v>
      </c>
      <c r="Q192" s="145">
        <v>0</v>
      </c>
      <c r="R192" s="145">
        <f t="shared" si="32"/>
        <v>0</v>
      </c>
      <c r="S192" s="145">
        <v>0</v>
      </c>
      <c r="T192" s="146">
        <f t="shared" si="33"/>
        <v>0</v>
      </c>
      <c r="AR192" s="147" t="s">
        <v>121</v>
      </c>
      <c r="AT192" s="147" t="s">
        <v>117</v>
      </c>
      <c r="AU192" s="147" t="s">
        <v>83</v>
      </c>
      <c r="AY192" s="13" t="s">
        <v>115</v>
      </c>
      <c r="BE192" s="148">
        <f t="shared" si="34"/>
        <v>0</v>
      </c>
      <c r="BF192" s="148">
        <f t="shared" si="35"/>
        <v>0</v>
      </c>
      <c r="BG192" s="148">
        <f t="shared" si="36"/>
        <v>0</v>
      </c>
      <c r="BH192" s="148">
        <f t="shared" si="37"/>
        <v>0</v>
      </c>
      <c r="BI192" s="148">
        <f t="shared" si="38"/>
        <v>0</v>
      </c>
      <c r="BJ192" s="13" t="s">
        <v>83</v>
      </c>
      <c r="BK192" s="149">
        <f t="shared" si="39"/>
        <v>0</v>
      </c>
      <c r="BL192" s="13" t="s">
        <v>121</v>
      </c>
      <c r="BM192" s="147" t="s">
        <v>621</v>
      </c>
    </row>
    <row r="193" spans="2:65" s="1" customFormat="1" ht="37.9" customHeight="1" x14ac:dyDescent="0.2">
      <c r="B193" s="135"/>
      <c r="C193" s="136" t="s">
        <v>388</v>
      </c>
      <c r="D193" s="136" t="s">
        <v>117</v>
      </c>
      <c r="E193" s="137" t="s">
        <v>328</v>
      </c>
      <c r="F193" s="138" t="s">
        <v>622</v>
      </c>
      <c r="G193" s="139" t="s">
        <v>154</v>
      </c>
      <c r="H193" s="140">
        <v>75</v>
      </c>
      <c r="I193" s="141"/>
      <c r="J193" s="140">
        <f t="shared" si="30"/>
        <v>0</v>
      </c>
      <c r="K193" s="142"/>
      <c r="L193" s="28"/>
      <c r="M193" s="143" t="s">
        <v>1</v>
      </c>
      <c r="N193" s="144" t="s">
        <v>40</v>
      </c>
      <c r="P193" s="145">
        <f t="shared" si="31"/>
        <v>0</v>
      </c>
      <c r="Q193" s="145">
        <v>0</v>
      </c>
      <c r="R193" s="145">
        <f t="shared" si="32"/>
        <v>0</v>
      </c>
      <c r="S193" s="145">
        <v>0</v>
      </c>
      <c r="T193" s="146">
        <f t="shared" si="33"/>
        <v>0</v>
      </c>
      <c r="AR193" s="147" t="s">
        <v>121</v>
      </c>
      <c r="AT193" s="147" t="s">
        <v>117</v>
      </c>
      <c r="AU193" s="147" t="s">
        <v>83</v>
      </c>
      <c r="AY193" s="13" t="s">
        <v>115</v>
      </c>
      <c r="BE193" s="148">
        <f t="shared" si="34"/>
        <v>0</v>
      </c>
      <c r="BF193" s="148">
        <f t="shared" si="35"/>
        <v>0</v>
      </c>
      <c r="BG193" s="148">
        <f t="shared" si="36"/>
        <v>0</v>
      </c>
      <c r="BH193" s="148">
        <f t="shared" si="37"/>
        <v>0</v>
      </c>
      <c r="BI193" s="148">
        <f t="shared" si="38"/>
        <v>0</v>
      </c>
      <c r="BJ193" s="13" t="s">
        <v>83</v>
      </c>
      <c r="BK193" s="149">
        <f t="shared" si="39"/>
        <v>0</v>
      </c>
      <c r="BL193" s="13" t="s">
        <v>121</v>
      </c>
      <c r="BM193" s="147" t="s">
        <v>623</v>
      </c>
    </row>
    <row r="194" spans="2:65" s="1" customFormat="1" ht="16.5" customHeight="1" x14ac:dyDescent="0.2">
      <c r="B194" s="135"/>
      <c r="C194" s="136" t="s">
        <v>392</v>
      </c>
      <c r="D194" s="136" t="s">
        <v>117</v>
      </c>
      <c r="E194" s="137" t="s">
        <v>332</v>
      </c>
      <c r="F194" s="138" t="s">
        <v>624</v>
      </c>
      <c r="G194" s="139" t="s">
        <v>154</v>
      </c>
      <c r="H194" s="140">
        <v>75</v>
      </c>
      <c r="I194" s="141"/>
      <c r="J194" s="140">
        <f t="shared" si="30"/>
        <v>0</v>
      </c>
      <c r="K194" s="142"/>
      <c r="L194" s="28"/>
      <c r="M194" s="143" t="s">
        <v>1</v>
      </c>
      <c r="N194" s="144" t="s">
        <v>40</v>
      </c>
      <c r="P194" s="145">
        <f t="shared" si="31"/>
        <v>0</v>
      </c>
      <c r="Q194" s="145">
        <v>0</v>
      </c>
      <c r="R194" s="145">
        <f t="shared" si="32"/>
        <v>0</v>
      </c>
      <c r="S194" s="145">
        <v>0</v>
      </c>
      <c r="T194" s="146">
        <f t="shared" si="33"/>
        <v>0</v>
      </c>
      <c r="AR194" s="147" t="s">
        <v>121</v>
      </c>
      <c r="AT194" s="147" t="s">
        <v>117</v>
      </c>
      <c r="AU194" s="147" t="s">
        <v>83</v>
      </c>
      <c r="AY194" s="13" t="s">
        <v>115</v>
      </c>
      <c r="BE194" s="148">
        <f t="shared" si="34"/>
        <v>0</v>
      </c>
      <c r="BF194" s="148">
        <f t="shared" si="35"/>
        <v>0</v>
      </c>
      <c r="BG194" s="148">
        <f t="shared" si="36"/>
        <v>0</v>
      </c>
      <c r="BH194" s="148">
        <f t="shared" si="37"/>
        <v>0</v>
      </c>
      <c r="BI194" s="148">
        <f t="shared" si="38"/>
        <v>0</v>
      </c>
      <c r="BJ194" s="13" t="s">
        <v>83</v>
      </c>
      <c r="BK194" s="149">
        <f t="shared" si="39"/>
        <v>0</v>
      </c>
      <c r="BL194" s="13" t="s">
        <v>121</v>
      </c>
      <c r="BM194" s="147" t="s">
        <v>625</v>
      </c>
    </row>
    <row r="195" spans="2:65" s="1" customFormat="1" ht="37.9" customHeight="1" x14ac:dyDescent="0.2">
      <c r="B195" s="135"/>
      <c r="C195" s="136" t="s">
        <v>400</v>
      </c>
      <c r="D195" s="136" t="s">
        <v>117</v>
      </c>
      <c r="E195" s="137" t="s">
        <v>336</v>
      </c>
      <c r="F195" s="138" t="s">
        <v>626</v>
      </c>
      <c r="G195" s="139" t="s">
        <v>154</v>
      </c>
      <c r="H195" s="140">
        <v>150</v>
      </c>
      <c r="I195" s="141"/>
      <c r="J195" s="140">
        <f t="shared" si="30"/>
        <v>0</v>
      </c>
      <c r="K195" s="142"/>
      <c r="L195" s="28"/>
      <c r="M195" s="143" t="s">
        <v>1</v>
      </c>
      <c r="N195" s="144" t="s">
        <v>40</v>
      </c>
      <c r="P195" s="145">
        <f t="shared" si="31"/>
        <v>0</v>
      </c>
      <c r="Q195" s="145">
        <v>0</v>
      </c>
      <c r="R195" s="145">
        <f t="shared" si="32"/>
        <v>0</v>
      </c>
      <c r="S195" s="145">
        <v>0</v>
      </c>
      <c r="T195" s="146">
        <f t="shared" si="33"/>
        <v>0</v>
      </c>
      <c r="AR195" s="147" t="s">
        <v>121</v>
      </c>
      <c r="AT195" s="147" t="s">
        <v>117</v>
      </c>
      <c r="AU195" s="147" t="s">
        <v>83</v>
      </c>
      <c r="AY195" s="13" t="s">
        <v>115</v>
      </c>
      <c r="BE195" s="148">
        <f t="shared" si="34"/>
        <v>0</v>
      </c>
      <c r="BF195" s="148">
        <f t="shared" si="35"/>
        <v>0</v>
      </c>
      <c r="BG195" s="148">
        <f t="shared" si="36"/>
        <v>0</v>
      </c>
      <c r="BH195" s="148">
        <f t="shared" si="37"/>
        <v>0</v>
      </c>
      <c r="BI195" s="148">
        <f t="shared" si="38"/>
        <v>0</v>
      </c>
      <c r="BJ195" s="13" t="s">
        <v>83</v>
      </c>
      <c r="BK195" s="149">
        <f t="shared" si="39"/>
        <v>0</v>
      </c>
      <c r="BL195" s="13" t="s">
        <v>121</v>
      </c>
      <c r="BM195" s="147" t="s">
        <v>627</v>
      </c>
    </row>
    <row r="196" spans="2:65" s="1" customFormat="1" ht="24.2" customHeight="1" x14ac:dyDescent="0.2">
      <c r="B196" s="135"/>
      <c r="C196" s="136" t="s">
        <v>404</v>
      </c>
      <c r="D196" s="136" t="s">
        <v>117</v>
      </c>
      <c r="E196" s="137" t="s">
        <v>340</v>
      </c>
      <c r="F196" s="138" t="s">
        <v>628</v>
      </c>
      <c r="G196" s="139" t="s">
        <v>120</v>
      </c>
      <c r="H196" s="140">
        <v>20</v>
      </c>
      <c r="I196" s="141"/>
      <c r="J196" s="140">
        <f t="shared" si="30"/>
        <v>0</v>
      </c>
      <c r="K196" s="142"/>
      <c r="L196" s="28"/>
      <c r="M196" s="143" t="s">
        <v>1</v>
      </c>
      <c r="N196" s="144" t="s">
        <v>40</v>
      </c>
      <c r="P196" s="145">
        <f t="shared" si="31"/>
        <v>0</v>
      </c>
      <c r="Q196" s="145">
        <v>0</v>
      </c>
      <c r="R196" s="145">
        <f t="shared" si="32"/>
        <v>0</v>
      </c>
      <c r="S196" s="145">
        <v>0</v>
      </c>
      <c r="T196" s="146">
        <f t="shared" si="33"/>
        <v>0</v>
      </c>
      <c r="AR196" s="147" t="s">
        <v>121</v>
      </c>
      <c r="AT196" s="147" t="s">
        <v>117</v>
      </c>
      <c r="AU196" s="147" t="s">
        <v>83</v>
      </c>
      <c r="AY196" s="13" t="s">
        <v>115</v>
      </c>
      <c r="BE196" s="148">
        <f t="shared" si="34"/>
        <v>0</v>
      </c>
      <c r="BF196" s="148">
        <f t="shared" si="35"/>
        <v>0</v>
      </c>
      <c r="BG196" s="148">
        <f t="shared" si="36"/>
        <v>0</v>
      </c>
      <c r="BH196" s="148">
        <f t="shared" si="37"/>
        <v>0</v>
      </c>
      <c r="BI196" s="148">
        <f t="shared" si="38"/>
        <v>0</v>
      </c>
      <c r="BJ196" s="13" t="s">
        <v>83</v>
      </c>
      <c r="BK196" s="149">
        <f t="shared" si="39"/>
        <v>0</v>
      </c>
      <c r="BL196" s="13" t="s">
        <v>121</v>
      </c>
      <c r="BM196" s="147" t="s">
        <v>629</v>
      </c>
    </row>
    <row r="197" spans="2:65" s="1" customFormat="1" ht="21.75" customHeight="1" x14ac:dyDescent="0.2">
      <c r="B197" s="135"/>
      <c r="C197" s="136" t="s">
        <v>408</v>
      </c>
      <c r="D197" s="136" t="s">
        <v>117</v>
      </c>
      <c r="E197" s="137" t="s">
        <v>344</v>
      </c>
      <c r="F197" s="138" t="s">
        <v>630</v>
      </c>
      <c r="G197" s="139" t="s">
        <v>131</v>
      </c>
      <c r="H197" s="140">
        <v>8</v>
      </c>
      <c r="I197" s="141"/>
      <c r="J197" s="140">
        <f t="shared" si="30"/>
        <v>0</v>
      </c>
      <c r="K197" s="142"/>
      <c r="L197" s="28"/>
      <c r="M197" s="143" t="s">
        <v>1</v>
      </c>
      <c r="N197" s="144" t="s">
        <v>40</v>
      </c>
      <c r="P197" s="145">
        <f t="shared" si="31"/>
        <v>0</v>
      </c>
      <c r="Q197" s="145">
        <v>0</v>
      </c>
      <c r="R197" s="145">
        <f t="shared" si="32"/>
        <v>0</v>
      </c>
      <c r="S197" s="145">
        <v>0</v>
      </c>
      <c r="T197" s="146">
        <f t="shared" si="33"/>
        <v>0</v>
      </c>
      <c r="AR197" s="147" t="s">
        <v>121</v>
      </c>
      <c r="AT197" s="147" t="s">
        <v>117</v>
      </c>
      <c r="AU197" s="147" t="s">
        <v>83</v>
      </c>
      <c r="AY197" s="13" t="s">
        <v>115</v>
      </c>
      <c r="BE197" s="148">
        <f t="shared" si="34"/>
        <v>0</v>
      </c>
      <c r="BF197" s="148">
        <f t="shared" si="35"/>
        <v>0</v>
      </c>
      <c r="BG197" s="148">
        <f t="shared" si="36"/>
        <v>0</v>
      </c>
      <c r="BH197" s="148">
        <f t="shared" si="37"/>
        <v>0</v>
      </c>
      <c r="BI197" s="148">
        <f t="shared" si="38"/>
        <v>0</v>
      </c>
      <c r="BJ197" s="13" t="s">
        <v>83</v>
      </c>
      <c r="BK197" s="149">
        <f t="shared" si="39"/>
        <v>0</v>
      </c>
      <c r="BL197" s="13" t="s">
        <v>121</v>
      </c>
      <c r="BM197" s="147" t="s">
        <v>631</v>
      </c>
    </row>
    <row r="198" spans="2:65" s="1" customFormat="1" ht="24.2" customHeight="1" x14ac:dyDescent="0.2">
      <c r="B198" s="135"/>
      <c r="C198" s="136" t="s">
        <v>414</v>
      </c>
      <c r="D198" s="136" t="s">
        <v>117</v>
      </c>
      <c r="E198" s="137" t="s">
        <v>348</v>
      </c>
      <c r="F198" s="138" t="s">
        <v>632</v>
      </c>
      <c r="G198" s="139" t="s">
        <v>131</v>
      </c>
      <c r="H198" s="140">
        <v>8</v>
      </c>
      <c r="I198" s="141"/>
      <c r="J198" s="140">
        <f t="shared" si="30"/>
        <v>0</v>
      </c>
      <c r="K198" s="142"/>
      <c r="L198" s="28"/>
      <c r="M198" s="143" t="s">
        <v>1</v>
      </c>
      <c r="N198" s="144" t="s">
        <v>40</v>
      </c>
      <c r="P198" s="145">
        <f t="shared" si="31"/>
        <v>0</v>
      </c>
      <c r="Q198" s="145">
        <v>0</v>
      </c>
      <c r="R198" s="145">
        <f t="shared" si="32"/>
        <v>0</v>
      </c>
      <c r="S198" s="145">
        <v>0</v>
      </c>
      <c r="T198" s="146">
        <f t="shared" si="33"/>
        <v>0</v>
      </c>
      <c r="AR198" s="147" t="s">
        <v>121</v>
      </c>
      <c r="AT198" s="147" t="s">
        <v>117</v>
      </c>
      <c r="AU198" s="147" t="s">
        <v>83</v>
      </c>
      <c r="AY198" s="13" t="s">
        <v>115</v>
      </c>
      <c r="BE198" s="148">
        <f t="shared" si="34"/>
        <v>0</v>
      </c>
      <c r="BF198" s="148">
        <f t="shared" si="35"/>
        <v>0</v>
      </c>
      <c r="BG198" s="148">
        <f t="shared" si="36"/>
        <v>0</v>
      </c>
      <c r="BH198" s="148">
        <f t="shared" si="37"/>
        <v>0</v>
      </c>
      <c r="BI198" s="148">
        <f t="shared" si="38"/>
        <v>0</v>
      </c>
      <c r="BJ198" s="13" t="s">
        <v>83</v>
      </c>
      <c r="BK198" s="149">
        <f t="shared" si="39"/>
        <v>0</v>
      </c>
      <c r="BL198" s="13" t="s">
        <v>121</v>
      </c>
      <c r="BM198" s="147" t="s">
        <v>633</v>
      </c>
    </row>
    <row r="199" spans="2:65" s="11" customFormat="1" ht="22.9" customHeight="1" x14ac:dyDescent="0.2">
      <c r="B199" s="123"/>
      <c r="D199" s="124" t="s">
        <v>73</v>
      </c>
      <c r="E199" s="133" t="s">
        <v>596</v>
      </c>
      <c r="F199" s="133" t="s">
        <v>597</v>
      </c>
      <c r="I199" s="126"/>
      <c r="J199" s="134">
        <f>BK199</f>
        <v>0</v>
      </c>
      <c r="L199" s="123"/>
      <c r="M199" s="128"/>
      <c r="P199" s="129">
        <f>SUM(P200:P203)</f>
        <v>0</v>
      </c>
      <c r="R199" s="129">
        <f>SUM(R200:R203)</f>
        <v>0</v>
      </c>
      <c r="T199" s="130">
        <f>SUM(T200:T203)</f>
        <v>0</v>
      </c>
      <c r="AR199" s="124" t="s">
        <v>79</v>
      </c>
      <c r="AT199" s="131" t="s">
        <v>73</v>
      </c>
      <c r="AU199" s="131" t="s">
        <v>79</v>
      </c>
      <c r="AY199" s="124" t="s">
        <v>115</v>
      </c>
      <c r="BK199" s="132">
        <f>SUM(BK200:BK203)</f>
        <v>0</v>
      </c>
    </row>
    <row r="200" spans="2:65" s="1" customFormat="1" ht="33" customHeight="1" x14ac:dyDescent="0.2">
      <c r="B200" s="135"/>
      <c r="C200" s="155" t="s">
        <v>418</v>
      </c>
      <c r="D200" s="155" t="s">
        <v>264</v>
      </c>
      <c r="E200" s="156" t="s">
        <v>352</v>
      </c>
      <c r="F200" s="157" t="s">
        <v>600</v>
      </c>
      <c r="G200" s="158" t="s">
        <v>529</v>
      </c>
      <c r="H200" s="159">
        <v>0.02</v>
      </c>
      <c r="I200" s="160"/>
      <c r="J200" s="159">
        <f>ROUND(I200*H200,3)</f>
        <v>0</v>
      </c>
      <c r="K200" s="161"/>
      <c r="L200" s="162"/>
      <c r="M200" s="163" t="s">
        <v>1</v>
      </c>
      <c r="N200" s="164" t="s">
        <v>40</v>
      </c>
      <c r="P200" s="145">
        <f>O200*H200</f>
        <v>0</v>
      </c>
      <c r="Q200" s="145">
        <v>0</v>
      </c>
      <c r="R200" s="145">
        <f>Q200*H200</f>
        <v>0</v>
      </c>
      <c r="S200" s="145">
        <v>0</v>
      </c>
      <c r="T200" s="146">
        <f>S200*H200</f>
        <v>0</v>
      </c>
      <c r="AR200" s="147" t="s">
        <v>148</v>
      </c>
      <c r="AT200" s="147" t="s">
        <v>264</v>
      </c>
      <c r="AU200" s="147" t="s">
        <v>83</v>
      </c>
      <c r="AY200" s="13" t="s">
        <v>115</v>
      </c>
      <c r="BE200" s="148">
        <f>IF(N200="základná",J200,0)</f>
        <v>0</v>
      </c>
      <c r="BF200" s="148">
        <f>IF(N200="znížená",J200,0)</f>
        <v>0</v>
      </c>
      <c r="BG200" s="148">
        <f>IF(N200="zákl. prenesená",J200,0)</f>
        <v>0</v>
      </c>
      <c r="BH200" s="148">
        <f>IF(N200="zníž. prenesená",J200,0)</f>
        <v>0</v>
      </c>
      <c r="BI200" s="148">
        <f>IF(N200="nulová",J200,0)</f>
        <v>0</v>
      </c>
      <c r="BJ200" s="13" t="s">
        <v>83</v>
      </c>
      <c r="BK200" s="149">
        <f>ROUND(I200*H200,3)</f>
        <v>0</v>
      </c>
      <c r="BL200" s="13" t="s">
        <v>121</v>
      </c>
      <c r="BM200" s="147" t="s">
        <v>634</v>
      </c>
    </row>
    <row r="201" spans="2:65" s="1" customFormat="1" ht="16.5" customHeight="1" x14ac:dyDescent="0.2">
      <c r="B201" s="135"/>
      <c r="C201" s="155" t="s">
        <v>422</v>
      </c>
      <c r="D201" s="155" t="s">
        <v>264</v>
      </c>
      <c r="E201" s="156" t="s">
        <v>356</v>
      </c>
      <c r="F201" s="157" t="s">
        <v>602</v>
      </c>
      <c r="G201" s="158" t="s">
        <v>131</v>
      </c>
      <c r="H201" s="159">
        <v>4</v>
      </c>
      <c r="I201" s="160"/>
      <c r="J201" s="159">
        <f>ROUND(I201*H201,3)</f>
        <v>0</v>
      </c>
      <c r="K201" s="161"/>
      <c r="L201" s="162"/>
      <c r="M201" s="163" t="s">
        <v>1</v>
      </c>
      <c r="N201" s="164" t="s">
        <v>40</v>
      </c>
      <c r="P201" s="145">
        <f>O201*H201</f>
        <v>0</v>
      </c>
      <c r="Q201" s="145">
        <v>0</v>
      </c>
      <c r="R201" s="145">
        <f>Q201*H201</f>
        <v>0</v>
      </c>
      <c r="S201" s="145">
        <v>0</v>
      </c>
      <c r="T201" s="146">
        <f>S201*H201</f>
        <v>0</v>
      </c>
      <c r="AR201" s="147" t="s">
        <v>148</v>
      </c>
      <c r="AT201" s="147" t="s">
        <v>264</v>
      </c>
      <c r="AU201" s="147" t="s">
        <v>83</v>
      </c>
      <c r="AY201" s="13" t="s">
        <v>115</v>
      </c>
      <c r="BE201" s="148">
        <f>IF(N201="základná",J201,0)</f>
        <v>0</v>
      </c>
      <c r="BF201" s="148">
        <f>IF(N201="znížená",J201,0)</f>
        <v>0</v>
      </c>
      <c r="BG201" s="148">
        <f>IF(N201="zákl. prenesená",J201,0)</f>
        <v>0</v>
      </c>
      <c r="BH201" s="148">
        <f>IF(N201="zníž. prenesená",J201,0)</f>
        <v>0</v>
      </c>
      <c r="BI201" s="148">
        <f>IF(N201="nulová",J201,0)</f>
        <v>0</v>
      </c>
      <c r="BJ201" s="13" t="s">
        <v>83</v>
      </c>
      <c r="BK201" s="149">
        <f>ROUND(I201*H201,3)</f>
        <v>0</v>
      </c>
      <c r="BL201" s="13" t="s">
        <v>121</v>
      </c>
      <c r="BM201" s="147" t="s">
        <v>635</v>
      </c>
    </row>
    <row r="202" spans="2:65" s="1" customFormat="1" ht="16.5" customHeight="1" x14ac:dyDescent="0.2">
      <c r="B202" s="135"/>
      <c r="C202" s="155" t="s">
        <v>426</v>
      </c>
      <c r="D202" s="155" t="s">
        <v>264</v>
      </c>
      <c r="E202" s="156" t="s">
        <v>359</v>
      </c>
      <c r="F202" s="157" t="s">
        <v>636</v>
      </c>
      <c r="G202" s="158" t="s">
        <v>510</v>
      </c>
      <c r="H202" s="159">
        <v>1.5</v>
      </c>
      <c r="I202" s="160"/>
      <c r="J202" s="159">
        <f>ROUND(I202*H202,3)</f>
        <v>0</v>
      </c>
      <c r="K202" s="161"/>
      <c r="L202" s="162"/>
      <c r="M202" s="163" t="s">
        <v>1</v>
      </c>
      <c r="N202" s="164" t="s">
        <v>40</v>
      </c>
      <c r="P202" s="145">
        <f>O202*H202</f>
        <v>0</v>
      </c>
      <c r="Q202" s="145">
        <v>0</v>
      </c>
      <c r="R202" s="145">
        <f>Q202*H202</f>
        <v>0</v>
      </c>
      <c r="S202" s="145">
        <v>0</v>
      </c>
      <c r="T202" s="146">
        <f>S202*H202</f>
        <v>0</v>
      </c>
      <c r="AR202" s="147" t="s">
        <v>148</v>
      </c>
      <c r="AT202" s="147" t="s">
        <v>264</v>
      </c>
      <c r="AU202" s="147" t="s">
        <v>83</v>
      </c>
      <c r="AY202" s="13" t="s">
        <v>115</v>
      </c>
      <c r="BE202" s="148">
        <f>IF(N202="základná",J202,0)</f>
        <v>0</v>
      </c>
      <c r="BF202" s="148">
        <f>IF(N202="znížená",J202,0)</f>
        <v>0</v>
      </c>
      <c r="BG202" s="148">
        <f>IF(N202="zákl. prenesená",J202,0)</f>
        <v>0</v>
      </c>
      <c r="BH202" s="148">
        <f>IF(N202="zníž. prenesená",J202,0)</f>
        <v>0</v>
      </c>
      <c r="BI202" s="148">
        <f>IF(N202="nulová",J202,0)</f>
        <v>0</v>
      </c>
      <c r="BJ202" s="13" t="s">
        <v>83</v>
      </c>
      <c r="BK202" s="149">
        <f>ROUND(I202*H202,3)</f>
        <v>0</v>
      </c>
      <c r="BL202" s="13" t="s">
        <v>121</v>
      </c>
      <c r="BM202" s="147" t="s">
        <v>637</v>
      </c>
    </row>
    <row r="203" spans="2:65" s="1" customFormat="1" ht="24.2" customHeight="1" x14ac:dyDescent="0.2">
      <c r="B203" s="135"/>
      <c r="C203" s="155" t="s">
        <v>430</v>
      </c>
      <c r="D203" s="155" t="s">
        <v>264</v>
      </c>
      <c r="E203" s="156" t="s">
        <v>363</v>
      </c>
      <c r="F203" s="157" t="s">
        <v>638</v>
      </c>
      <c r="G203" s="158" t="s">
        <v>131</v>
      </c>
      <c r="H203" s="159">
        <v>1.4</v>
      </c>
      <c r="I203" s="160"/>
      <c r="J203" s="159">
        <f>ROUND(I203*H203,3)</f>
        <v>0</v>
      </c>
      <c r="K203" s="161"/>
      <c r="L203" s="162"/>
      <c r="M203" s="163" t="s">
        <v>1</v>
      </c>
      <c r="N203" s="164" t="s">
        <v>40</v>
      </c>
      <c r="P203" s="145">
        <f>O203*H203</f>
        <v>0</v>
      </c>
      <c r="Q203" s="145">
        <v>0</v>
      </c>
      <c r="R203" s="145">
        <f>Q203*H203</f>
        <v>0</v>
      </c>
      <c r="S203" s="145">
        <v>0</v>
      </c>
      <c r="T203" s="146">
        <f>S203*H203</f>
        <v>0</v>
      </c>
      <c r="AR203" s="147" t="s">
        <v>148</v>
      </c>
      <c r="AT203" s="147" t="s">
        <v>264</v>
      </c>
      <c r="AU203" s="147" t="s">
        <v>83</v>
      </c>
      <c r="AY203" s="13" t="s">
        <v>115</v>
      </c>
      <c r="BE203" s="148">
        <f>IF(N203="základná",J203,0)</f>
        <v>0</v>
      </c>
      <c r="BF203" s="148">
        <f>IF(N203="znížená",J203,0)</f>
        <v>0</v>
      </c>
      <c r="BG203" s="148">
        <f>IF(N203="zákl. prenesená",J203,0)</f>
        <v>0</v>
      </c>
      <c r="BH203" s="148">
        <f>IF(N203="zníž. prenesená",J203,0)</f>
        <v>0</v>
      </c>
      <c r="BI203" s="148">
        <f>IF(N203="nulová",J203,0)</f>
        <v>0</v>
      </c>
      <c r="BJ203" s="13" t="s">
        <v>83</v>
      </c>
      <c r="BK203" s="149">
        <f>ROUND(I203*H203,3)</f>
        <v>0</v>
      </c>
      <c r="BL203" s="13" t="s">
        <v>121</v>
      </c>
      <c r="BM203" s="147" t="s">
        <v>639</v>
      </c>
    </row>
    <row r="204" spans="2:65" s="11" customFormat="1" ht="22.9" customHeight="1" x14ac:dyDescent="0.2">
      <c r="B204" s="123"/>
      <c r="D204" s="124" t="s">
        <v>73</v>
      </c>
      <c r="E204" s="133" t="s">
        <v>640</v>
      </c>
      <c r="F204" s="133" t="s">
        <v>641</v>
      </c>
      <c r="I204" s="126"/>
      <c r="J204" s="134">
        <f>BK204</f>
        <v>0</v>
      </c>
      <c r="L204" s="123"/>
      <c r="M204" s="128"/>
      <c r="P204" s="129">
        <f>P205</f>
        <v>0</v>
      </c>
      <c r="R204" s="129">
        <f>R205</f>
        <v>0</v>
      </c>
      <c r="T204" s="130">
        <f>T205</f>
        <v>0</v>
      </c>
      <c r="AR204" s="124" t="s">
        <v>79</v>
      </c>
      <c r="AT204" s="131" t="s">
        <v>73</v>
      </c>
      <c r="AU204" s="131" t="s">
        <v>79</v>
      </c>
      <c r="AY204" s="124" t="s">
        <v>115</v>
      </c>
      <c r="BK204" s="132">
        <f>BK205</f>
        <v>0</v>
      </c>
    </row>
    <row r="205" spans="2:65" s="1" customFormat="1" ht="16.5" customHeight="1" x14ac:dyDescent="0.2">
      <c r="B205" s="135"/>
      <c r="C205" s="155" t="s">
        <v>436</v>
      </c>
      <c r="D205" s="155" t="s">
        <v>264</v>
      </c>
      <c r="E205" s="156" t="s">
        <v>366</v>
      </c>
      <c r="F205" s="157" t="s">
        <v>642</v>
      </c>
      <c r="G205" s="158" t="s">
        <v>154</v>
      </c>
      <c r="H205" s="159">
        <v>75</v>
      </c>
      <c r="I205" s="160"/>
      <c r="J205" s="159">
        <f>ROUND(I205*H205,3)</f>
        <v>0</v>
      </c>
      <c r="K205" s="161"/>
      <c r="L205" s="162"/>
      <c r="M205" s="163" t="s">
        <v>1</v>
      </c>
      <c r="N205" s="164" t="s">
        <v>40</v>
      </c>
      <c r="P205" s="145">
        <f>O205*H205</f>
        <v>0</v>
      </c>
      <c r="Q205" s="145">
        <v>0</v>
      </c>
      <c r="R205" s="145">
        <f>Q205*H205</f>
        <v>0</v>
      </c>
      <c r="S205" s="145">
        <v>0</v>
      </c>
      <c r="T205" s="146">
        <f>S205*H205</f>
        <v>0</v>
      </c>
      <c r="AR205" s="147" t="s">
        <v>148</v>
      </c>
      <c r="AT205" s="147" t="s">
        <v>264</v>
      </c>
      <c r="AU205" s="147" t="s">
        <v>83</v>
      </c>
      <c r="AY205" s="13" t="s">
        <v>115</v>
      </c>
      <c r="BE205" s="148">
        <f>IF(N205="základná",J205,0)</f>
        <v>0</v>
      </c>
      <c r="BF205" s="148">
        <f>IF(N205="znížená",J205,0)</f>
        <v>0</v>
      </c>
      <c r="BG205" s="148">
        <f>IF(N205="zákl. prenesená",J205,0)</f>
        <v>0</v>
      </c>
      <c r="BH205" s="148">
        <f>IF(N205="zníž. prenesená",J205,0)</f>
        <v>0</v>
      </c>
      <c r="BI205" s="148">
        <f>IF(N205="nulová",J205,0)</f>
        <v>0</v>
      </c>
      <c r="BJ205" s="13" t="s">
        <v>83</v>
      </c>
      <c r="BK205" s="149">
        <f>ROUND(I205*H205,3)</f>
        <v>0</v>
      </c>
      <c r="BL205" s="13" t="s">
        <v>121</v>
      </c>
      <c r="BM205" s="147" t="s">
        <v>643</v>
      </c>
    </row>
    <row r="206" spans="2:65" s="11" customFormat="1" ht="22.9" customHeight="1" x14ac:dyDescent="0.2">
      <c r="B206" s="123"/>
      <c r="D206" s="124" t="s">
        <v>73</v>
      </c>
      <c r="E206" s="133" t="s">
        <v>644</v>
      </c>
      <c r="F206" s="133" t="s">
        <v>645</v>
      </c>
      <c r="I206" s="126"/>
      <c r="J206" s="134">
        <f>BK206</f>
        <v>0</v>
      </c>
      <c r="L206" s="123"/>
      <c r="M206" s="128"/>
      <c r="P206" s="129">
        <f>SUM(P207:P214)</f>
        <v>0</v>
      </c>
      <c r="R206" s="129">
        <f>SUM(R207:R214)</f>
        <v>0</v>
      </c>
      <c r="T206" s="130">
        <f>SUM(T207:T214)</f>
        <v>0</v>
      </c>
      <c r="AR206" s="124" t="s">
        <v>79</v>
      </c>
      <c r="AT206" s="131" t="s">
        <v>73</v>
      </c>
      <c r="AU206" s="131" t="s">
        <v>79</v>
      </c>
      <c r="AY206" s="124" t="s">
        <v>115</v>
      </c>
      <c r="BK206" s="132">
        <f>SUM(BK207:BK214)</f>
        <v>0</v>
      </c>
    </row>
    <row r="207" spans="2:65" s="1" customFormat="1" ht="66.75" customHeight="1" x14ac:dyDescent="0.2">
      <c r="B207" s="135"/>
      <c r="C207" s="136" t="s">
        <v>440</v>
      </c>
      <c r="D207" s="136" t="s">
        <v>117</v>
      </c>
      <c r="E207" s="137" t="s">
        <v>370</v>
      </c>
      <c r="F207" s="138" t="s">
        <v>646</v>
      </c>
      <c r="G207" s="139" t="s">
        <v>154</v>
      </c>
      <c r="H207" s="140">
        <v>6</v>
      </c>
      <c r="I207" s="141"/>
      <c r="J207" s="140">
        <f t="shared" ref="J207:J214" si="40">ROUND(I207*H207,3)</f>
        <v>0</v>
      </c>
      <c r="K207" s="142"/>
      <c r="L207" s="28"/>
      <c r="M207" s="143" t="s">
        <v>1</v>
      </c>
      <c r="N207" s="144" t="s">
        <v>40</v>
      </c>
      <c r="P207" s="145">
        <f t="shared" ref="P207:P214" si="41">O207*H207</f>
        <v>0</v>
      </c>
      <c r="Q207" s="145">
        <v>0</v>
      </c>
      <c r="R207" s="145">
        <f t="shared" ref="R207:R214" si="42">Q207*H207</f>
        <v>0</v>
      </c>
      <c r="S207" s="145">
        <v>0</v>
      </c>
      <c r="T207" s="146">
        <f t="shared" ref="T207:T214" si="43">S207*H207</f>
        <v>0</v>
      </c>
      <c r="AR207" s="147" t="s">
        <v>121</v>
      </c>
      <c r="AT207" s="147" t="s">
        <v>117</v>
      </c>
      <c r="AU207" s="147" t="s">
        <v>83</v>
      </c>
      <c r="AY207" s="13" t="s">
        <v>115</v>
      </c>
      <c r="BE207" s="148">
        <f t="shared" ref="BE207:BE214" si="44">IF(N207="základná",J207,0)</f>
        <v>0</v>
      </c>
      <c r="BF207" s="148">
        <f t="shared" ref="BF207:BF214" si="45">IF(N207="znížená",J207,0)</f>
        <v>0</v>
      </c>
      <c r="BG207" s="148">
        <f t="shared" ref="BG207:BG214" si="46">IF(N207="zákl. prenesená",J207,0)</f>
        <v>0</v>
      </c>
      <c r="BH207" s="148">
        <f t="shared" ref="BH207:BH214" si="47">IF(N207="zníž. prenesená",J207,0)</f>
        <v>0</v>
      </c>
      <c r="BI207" s="148">
        <f t="shared" ref="BI207:BI214" si="48">IF(N207="nulová",J207,0)</f>
        <v>0</v>
      </c>
      <c r="BJ207" s="13" t="s">
        <v>83</v>
      </c>
      <c r="BK207" s="149">
        <f t="shared" ref="BK207:BK214" si="49">ROUND(I207*H207,3)</f>
        <v>0</v>
      </c>
      <c r="BL207" s="13" t="s">
        <v>121</v>
      </c>
      <c r="BM207" s="147" t="s">
        <v>647</v>
      </c>
    </row>
    <row r="208" spans="2:65" s="1" customFormat="1" ht="37.9" customHeight="1" x14ac:dyDescent="0.2">
      <c r="B208" s="135"/>
      <c r="C208" s="136" t="s">
        <v>446</v>
      </c>
      <c r="D208" s="136" t="s">
        <v>117</v>
      </c>
      <c r="E208" s="137" t="s">
        <v>372</v>
      </c>
      <c r="F208" s="138" t="s">
        <v>648</v>
      </c>
      <c r="G208" s="139" t="s">
        <v>154</v>
      </c>
      <c r="H208" s="140">
        <v>6</v>
      </c>
      <c r="I208" s="141"/>
      <c r="J208" s="140">
        <f t="shared" si="40"/>
        <v>0</v>
      </c>
      <c r="K208" s="142"/>
      <c r="L208" s="28"/>
      <c r="M208" s="143" t="s">
        <v>1</v>
      </c>
      <c r="N208" s="144" t="s">
        <v>40</v>
      </c>
      <c r="P208" s="145">
        <f t="shared" si="41"/>
        <v>0</v>
      </c>
      <c r="Q208" s="145">
        <v>0</v>
      </c>
      <c r="R208" s="145">
        <f t="shared" si="42"/>
        <v>0</v>
      </c>
      <c r="S208" s="145">
        <v>0</v>
      </c>
      <c r="T208" s="146">
        <f t="shared" si="43"/>
        <v>0</v>
      </c>
      <c r="AR208" s="147" t="s">
        <v>121</v>
      </c>
      <c r="AT208" s="147" t="s">
        <v>117</v>
      </c>
      <c r="AU208" s="147" t="s">
        <v>83</v>
      </c>
      <c r="AY208" s="13" t="s">
        <v>115</v>
      </c>
      <c r="BE208" s="148">
        <f t="shared" si="44"/>
        <v>0</v>
      </c>
      <c r="BF208" s="148">
        <f t="shared" si="45"/>
        <v>0</v>
      </c>
      <c r="BG208" s="148">
        <f t="shared" si="46"/>
        <v>0</v>
      </c>
      <c r="BH208" s="148">
        <f t="shared" si="47"/>
        <v>0</v>
      </c>
      <c r="BI208" s="148">
        <f t="shared" si="48"/>
        <v>0</v>
      </c>
      <c r="BJ208" s="13" t="s">
        <v>83</v>
      </c>
      <c r="BK208" s="149">
        <f t="shared" si="49"/>
        <v>0</v>
      </c>
      <c r="BL208" s="13" t="s">
        <v>121</v>
      </c>
      <c r="BM208" s="147" t="s">
        <v>649</v>
      </c>
    </row>
    <row r="209" spans="2:65" s="1" customFormat="1" ht="55.5" customHeight="1" x14ac:dyDescent="0.2">
      <c r="B209" s="135"/>
      <c r="C209" s="136" t="s">
        <v>450</v>
      </c>
      <c r="D209" s="136" t="s">
        <v>117</v>
      </c>
      <c r="E209" s="137" t="s">
        <v>376</v>
      </c>
      <c r="F209" s="138" t="s">
        <v>650</v>
      </c>
      <c r="G209" s="139" t="s">
        <v>154</v>
      </c>
      <c r="H209" s="140">
        <v>6</v>
      </c>
      <c r="I209" s="141"/>
      <c r="J209" s="140">
        <f t="shared" si="40"/>
        <v>0</v>
      </c>
      <c r="K209" s="142"/>
      <c r="L209" s="28"/>
      <c r="M209" s="143" t="s">
        <v>1</v>
      </c>
      <c r="N209" s="144" t="s">
        <v>40</v>
      </c>
      <c r="P209" s="145">
        <f t="shared" si="41"/>
        <v>0</v>
      </c>
      <c r="Q209" s="145">
        <v>0</v>
      </c>
      <c r="R209" s="145">
        <f t="shared" si="42"/>
        <v>0</v>
      </c>
      <c r="S209" s="145">
        <v>0</v>
      </c>
      <c r="T209" s="146">
        <f t="shared" si="43"/>
        <v>0</v>
      </c>
      <c r="AR209" s="147" t="s">
        <v>121</v>
      </c>
      <c r="AT209" s="147" t="s">
        <v>117</v>
      </c>
      <c r="AU209" s="147" t="s">
        <v>83</v>
      </c>
      <c r="AY209" s="13" t="s">
        <v>115</v>
      </c>
      <c r="BE209" s="148">
        <f t="shared" si="44"/>
        <v>0</v>
      </c>
      <c r="BF209" s="148">
        <f t="shared" si="45"/>
        <v>0</v>
      </c>
      <c r="BG209" s="148">
        <f t="shared" si="46"/>
        <v>0</v>
      </c>
      <c r="BH209" s="148">
        <f t="shared" si="47"/>
        <v>0</v>
      </c>
      <c r="BI209" s="148">
        <f t="shared" si="48"/>
        <v>0</v>
      </c>
      <c r="BJ209" s="13" t="s">
        <v>83</v>
      </c>
      <c r="BK209" s="149">
        <f t="shared" si="49"/>
        <v>0</v>
      </c>
      <c r="BL209" s="13" t="s">
        <v>121</v>
      </c>
      <c r="BM209" s="147" t="s">
        <v>651</v>
      </c>
    </row>
    <row r="210" spans="2:65" s="1" customFormat="1" ht="24.2" customHeight="1" x14ac:dyDescent="0.2">
      <c r="B210" s="135"/>
      <c r="C210" s="136" t="s">
        <v>454</v>
      </c>
      <c r="D210" s="136" t="s">
        <v>117</v>
      </c>
      <c r="E210" s="137" t="s">
        <v>380</v>
      </c>
      <c r="F210" s="138" t="s">
        <v>652</v>
      </c>
      <c r="G210" s="139" t="s">
        <v>154</v>
      </c>
      <c r="H210" s="140">
        <v>6</v>
      </c>
      <c r="I210" s="141"/>
      <c r="J210" s="140">
        <f t="shared" si="40"/>
        <v>0</v>
      </c>
      <c r="K210" s="142"/>
      <c r="L210" s="28"/>
      <c r="M210" s="143" t="s">
        <v>1</v>
      </c>
      <c r="N210" s="144" t="s">
        <v>40</v>
      </c>
      <c r="P210" s="145">
        <f t="shared" si="41"/>
        <v>0</v>
      </c>
      <c r="Q210" s="145">
        <v>0</v>
      </c>
      <c r="R210" s="145">
        <f t="shared" si="42"/>
        <v>0</v>
      </c>
      <c r="S210" s="145">
        <v>0</v>
      </c>
      <c r="T210" s="146">
        <f t="shared" si="43"/>
        <v>0</v>
      </c>
      <c r="AR210" s="147" t="s">
        <v>121</v>
      </c>
      <c r="AT210" s="147" t="s">
        <v>117</v>
      </c>
      <c r="AU210" s="147" t="s">
        <v>83</v>
      </c>
      <c r="AY210" s="13" t="s">
        <v>115</v>
      </c>
      <c r="BE210" s="148">
        <f t="shared" si="44"/>
        <v>0</v>
      </c>
      <c r="BF210" s="148">
        <f t="shared" si="45"/>
        <v>0</v>
      </c>
      <c r="BG210" s="148">
        <f t="shared" si="46"/>
        <v>0</v>
      </c>
      <c r="BH210" s="148">
        <f t="shared" si="47"/>
        <v>0</v>
      </c>
      <c r="BI210" s="148">
        <f t="shared" si="48"/>
        <v>0</v>
      </c>
      <c r="BJ210" s="13" t="s">
        <v>83</v>
      </c>
      <c r="BK210" s="149">
        <f t="shared" si="49"/>
        <v>0</v>
      </c>
      <c r="BL210" s="13" t="s">
        <v>121</v>
      </c>
      <c r="BM210" s="147" t="s">
        <v>653</v>
      </c>
    </row>
    <row r="211" spans="2:65" s="1" customFormat="1" ht="37.9" customHeight="1" x14ac:dyDescent="0.2">
      <c r="B211" s="135"/>
      <c r="C211" s="136" t="s">
        <v>458</v>
      </c>
      <c r="D211" s="136" t="s">
        <v>117</v>
      </c>
      <c r="E211" s="137" t="s">
        <v>382</v>
      </c>
      <c r="F211" s="138" t="s">
        <v>654</v>
      </c>
      <c r="G211" s="139" t="s">
        <v>154</v>
      </c>
      <c r="H211" s="140">
        <v>30</v>
      </c>
      <c r="I211" s="141"/>
      <c r="J211" s="140">
        <f t="shared" si="40"/>
        <v>0</v>
      </c>
      <c r="K211" s="142"/>
      <c r="L211" s="28"/>
      <c r="M211" s="143" t="s">
        <v>1</v>
      </c>
      <c r="N211" s="144" t="s">
        <v>40</v>
      </c>
      <c r="P211" s="145">
        <f t="shared" si="41"/>
        <v>0</v>
      </c>
      <c r="Q211" s="145">
        <v>0</v>
      </c>
      <c r="R211" s="145">
        <f t="shared" si="42"/>
        <v>0</v>
      </c>
      <c r="S211" s="145">
        <v>0</v>
      </c>
      <c r="T211" s="146">
        <f t="shared" si="43"/>
        <v>0</v>
      </c>
      <c r="AR211" s="147" t="s">
        <v>121</v>
      </c>
      <c r="AT211" s="147" t="s">
        <v>117</v>
      </c>
      <c r="AU211" s="147" t="s">
        <v>83</v>
      </c>
      <c r="AY211" s="13" t="s">
        <v>115</v>
      </c>
      <c r="BE211" s="148">
        <f t="shared" si="44"/>
        <v>0</v>
      </c>
      <c r="BF211" s="148">
        <f t="shared" si="45"/>
        <v>0</v>
      </c>
      <c r="BG211" s="148">
        <f t="shared" si="46"/>
        <v>0</v>
      </c>
      <c r="BH211" s="148">
        <f t="shared" si="47"/>
        <v>0</v>
      </c>
      <c r="BI211" s="148">
        <f t="shared" si="48"/>
        <v>0</v>
      </c>
      <c r="BJ211" s="13" t="s">
        <v>83</v>
      </c>
      <c r="BK211" s="149">
        <f t="shared" si="49"/>
        <v>0</v>
      </c>
      <c r="BL211" s="13" t="s">
        <v>121</v>
      </c>
      <c r="BM211" s="147" t="s">
        <v>655</v>
      </c>
    </row>
    <row r="212" spans="2:65" s="1" customFormat="1" ht="24.2" customHeight="1" x14ac:dyDescent="0.2">
      <c r="B212" s="135"/>
      <c r="C212" s="136" t="s">
        <v>463</v>
      </c>
      <c r="D212" s="136" t="s">
        <v>117</v>
      </c>
      <c r="E212" s="137" t="s">
        <v>384</v>
      </c>
      <c r="F212" s="138" t="s">
        <v>628</v>
      </c>
      <c r="G212" s="139" t="s">
        <v>120</v>
      </c>
      <c r="H212" s="140">
        <v>6</v>
      </c>
      <c r="I212" s="141"/>
      <c r="J212" s="140">
        <f t="shared" si="40"/>
        <v>0</v>
      </c>
      <c r="K212" s="142"/>
      <c r="L212" s="28"/>
      <c r="M212" s="143" t="s">
        <v>1</v>
      </c>
      <c r="N212" s="144" t="s">
        <v>40</v>
      </c>
      <c r="P212" s="145">
        <f t="shared" si="41"/>
        <v>0</v>
      </c>
      <c r="Q212" s="145">
        <v>0</v>
      </c>
      <c r="R212" s="145">
        <f t="shared" si="42"/>
        <v>0</v>
      </c>
      <c r="S212" s="145">
        <v>0</v>
      </c>
      <c r="T212" s="146">
        <f t="shared" si="43"/>
        <v>0</v>
      </c>
      <c r="AR212" s="147" t="s">
        <v>121</v>
      </c>
      <c r="AT212" s="147" t="s">
        <v>117</v>
      </c>
      <c r="AU212" s="147" t="s">
        <v>83</v>
      </c>
      <c r="AY212" s="13" t="s">
        <v>115</v>
      </c>
      <c r="BE212" s="148">
        <f t="shared" si="44"/>
        <v>0</v>
      </c>
      <c r="BF212" s="148">
        <f t="shared" si="45"/>
        <v>0</v>
      </c>
      <c r="BG212" s="148">
        <f t="shared" si="46"/>
        <v>0</v>
      </c>
      <c r="BH212" s="148">
        <f t="shared" si="47"/>
        <v>0</v>
      </c>
      <c r="BI212" s="148">
        <f t="shared" si="48"/>
        <v>0</v>
      </c>
      <c r="BJ212" s="13" t="s">
        <v>83</v>
      </c>
      <c r="BK212" s="149">
        <f t="shared" si="49"/>
        <v>0</v>
      </c>
      <c r="BL212" s="13" t="s">
        <v>121</v>
      </c>
      <c r="BM212" s="147" t="s">
        <v>656</v>
      </c>
    </row>
    <row r="213" spans="2:65" s="1" customFormat="1" ht="21.75" customHeight="1" x14ac:dyDescent="0.2">
      <c r="B213" s="135"/>
      <c r="C213" s="136" t="s">
        <v>467</v>
      </c>
      <c r="D213" s="136" t="s">
        <v>117</v>
      </c>
      <c r="E213" s="137" t="s">
        <v>386</v>
      </c>
      <c r="F213" s="138" t="s">
        <v>657</v>
      </c>
      <c r="G213" s="139" t="s">
        <v>131</v>
      </c>
      <c r="H213" s="140">
        <v>9.6</v>
      </c>
      <c r="I213" s="141"/>
      <c r="J213" s="140">
        <f t="shared" si="40"/>
        <v>0</v>
      </c>
      <c r="K213" s="142"/>
      <c r="L213" s="28"/>
      <c r="M213" s="143" t="s">
        <v>1</v>
      </c>
      <c r="N213" s="144" t="s">
        <v>40</v>
      </c>
      <c r="P213" s="145">
        <f t="shared" si="41"/>
        <v>0</v>
      </c>
      <c r="Q213" s="145">
        <v>0</v>
      </c>
      <c r="R213" s="145">
        <f t="shared" si="42"/>
        <v>0</v>
      </c>
      <c r="S213" s="145">
        <v>0</v>
      </c>
      <c r="T213" s="146">
        <f t="shared" si="43"/>
        <v>0</v>
      </c>
      <c r="AR213" s="147" t="s">
        <v>121</v>
      </c>
      <c r="AT213" s="147" t="s">
        <v>117</v>
      </c>
      <c r="AU213" s="147" t="s">
        <v>83</v>
      </c>
      <c r="AY213" s="13" t="s">
        <v>115</v>
      </c>
      <c r="BE213" s="148">
        <f t="shared" si="44"/>
        <v>0</v>
      </c>
      <c r="BF213" s="148">
        <f t="shared" si="45"/>
        <v>0</v>
      </c>
      <c r="BG213" s="148">
        <f t="shared" si="46"/>
        <v>0</v>
      </c>
      <c r="BH213" s="148">
        <f t="shared" si="47"/>
        <v>0</v>
      </c>
      <c r="BI213" s="148">
        <f t="shared" si="48"/>
        <v>0</v>
      </c>
      <c r="BJ213" s="13" t="s">
        <v>83</v>
      </c>
      <c r="BK213" s="149">
        <f t="shared" si="49"/>
        <v>0</v>
      </c>
      <c r="BL213" s="13" t="s">
        <v>121</v>
      </c>
      <c r="BM213" s="147" t="s">
        <v>658</v>
      </c>
    </row>
    <row r="214" spans="2:65" s="1" customFormat="1" ht="24.2" customHeight="1" x14ac:dyDescent="0.2">
      <c r="B214" s="135"/>
      <c r="C214" s="136" t="s">
        <v>469</v>
      </c>
      <c r="D214" s="136" t="s">
        <v>117</v>
      </c>
      <c r="E214" s="137" t="s">
        <v>388</v>
      </c>
      <c r="F214" s="138" t="s">
        <v>632</v>
      </c>
      <c r="G214" s="139" t="s">
        <v>131</v>
      </c>
      <c r="H214" s="140">
        <v>10</v>
      </c>
      <c r="I214" s="141"/>
      <c r="J214" s="140">
        <f t="shared" si="40"/>
        <v>0</v>
      </c>
      <c r="K214" s="142"/>
      <c r="L214" s="28"/>
      <c r="M214" s="143" t="s">
        <v>1</v>
      </c>
      <c r="N214" s="144" t="s">
        <v>40</v>
      </c>
      <c r="P214" s="145">
        <f t="shared" si="41"/>
        <v>0</v>
      </c>
      <c r="Q214" s="145">
        <v>0</v>
      </c>
      <c r="R214" s="145">
        <f t="shared" si="42"/>
        <v>0</v>
      </c>
      <c r="S214" s="145">
        <v>0</v>
      </c>
      <c r="T214" s="146">
        <f t="shared" si="43"/>
        <v>0</v>
      </c>
      <c r="AR214" s="147" t="s">
        <v>121</v>
      </c>
      <c r="AT214" s="147" t="s">
        <v>117</v>
      </c>
      <c r="AU214" s="147" t="s">
        <v>83</v>
      </c>
      <c r="AY214" s="13" t="s">
        <v>115</v>
      </c>
      <c r="BE214" s="148">
        <f t="shared" si="44"/>
        <v>0</v>
      </c>
      <c r="BF214" s="148">
        <f t="shared" si="45"/>
        <v>0</v>
      </c>
      <c r="BG214" s="148">
        <f t="shared" si="46"/>
        <v>0</v>
      </c>
      <c r="BH214" s="148">
        <f t="shared" si="47"/>
        <v>0</v>
      </c>
      <c r="BI214" s="148">
        <f t="shared" si="48"/>
        <v>0</v>
      </c>
      <c r="BJ214" s="13" t="s">
        <v>83</v>
      </c>
      <c r="BK214" s="149">
        <f t="shared" si="49"/>
        <v>0</v>
      </c>
      <c r="BL214" s="13" t="s">
        <v>121</v>
      </c>
      <c r="BM214" s="147" t="s">
        <v>659</v>
      </c>
    </row>
    <row r="215" spans="2:65" s="11" customFormat="1" ht="22.9" customHeight="1" x14ac:dyDescent="0.2">
      <c r="B215" s="123"/>
      <c r="D215" s="124" t="s">
        <v>73</v>
      </c>
      <c r="E215" s="133" t="s">
        <v>596</v>
      </c>
      <c r="F215" s="133" t="s">
        <v>597</v>
      </c>
      <c r="I215" s="126"/>
      <c r="J215" s="134">
        <f>BK215</f>
        <v>0</v>
      </c>
      <c r="L215" s="123"/>
      <c r="M215" s="128"/>
      <c r="P215" s="129">
        <f>SUM(P216:P223)</f>
        <v>0</v>
      </c>
      <c r="R215" s="129">
        <f>SUM(R216:R223)</f>
        <v>0</v>
      </c>
      <c r="T215" s="130">
        <f>SUM(T216:T223)</f>
        <v>0</v>
      </c>
      <c r="AR215" s="124" t="s">
        <v>79</v>
      </c>
      <c r="AT215" s="131" t="s">
        <v>73</v>
      </c>
      <c r="AU215" s="131" t="s">
        <v>79</v>
      </c>
      <c r="AY215" s="124" t="s">
        <v>115</v>
      </c>
      <c r="BK215" s="132">
        <f>SUM(BK216:BK223)</f>
        <v>0</v>
      </c>
    </row>
    <row r="216" spans="2:65" s="1" customFormat="1" ht="16.5" customHeight="1" x14ac:dyDescent="0.2">
      <c r="B216" s="135"/>
      <c r="C216" s="155" t="s">
        <v>473</v>
      </c>
      <c r="D216" s="155" t="s">
        <v>264</v>
      </c>
      <c r="E216" s="156" t="s">
        <v>392</v>
      </c>
      <c r="F216" s="157" t="s">
        <v>660</v>
      </c>
      <c r="G216" s="158" t="s">
        <v>510</v>
      </c>
      <c r="H216" s="159">
        <v>0.3</v>
      </c>
      <c r="I216" s="160"/>
      <c r="J216" s="159">
        <f t="shared" ref="J216:J223" si="50">ROUND(I216*H216,3)</f>
        <v>0</v>
      </c>
      <c r="K216" s="161"/>
      <c r="L216" s="162"/>
      <c r="M216" s="163" t="s">
        <v>1</v>
      </c>
      <c r="N216" s="164" t="s">
        <v>40</v>
      </c>
      <c r="P216" s="145">
        <f t="shared" ref="P216:P223" si="51">O216*H216</f>
        <v>0</v>
      </c>
      <c r="Q216" s="145">
        <v>0</v>
      </c>
      <c r="R216" s="145">
        <f t="shared" ref="R216:R223" si="52">Q216*H216</f>
        <v>0</v>
      </c>
      <c r="S216" s="145">
        <v>0</v>
      </c>
      <c r="T216" s="146">
        <f t="shared" ref="T216:T223" si="53">S216*H216</f>
        <v>0</v>
      </c>
      <c r="AR216" s="147" t="s">
        <v>148</v>
      </c>
      <c r="AT216" s="147" t="s">
        <v>264</v>
      </c>
      <c r="AU216" s="147" t="s">
        <v>83</v>
      </c>
      <c r="AY216" s="13" t="s">
        <v>115</v>
      </c>
      <c r="BE216" s="148">
        <f t="shared" ref="BE216:BE223" si="54">IF(N216="základná",J216,0)</f>
        <v>0</v>
      </c>
      <c r="BF216" s="148">
        <f t="shared" ref="BF216:BF223" si="55">IF(N216="znížená",J216,0)</f>
        <v>0</v>
      </c>
      <c r="BG216" s="148">
        <f t="shared" ref="BG216:BG223" si="56">IF(N216="zákl. prenesená",J216,0)</f>
        <v>0</v>
      </c>
      <c r="BH216" s="148">
        <f t="shared" ref="BH216:BH223" si="57">IF(N216="zníž. prenesená",J216,0)</f>
        <v>0</v>
      </c>
      <c r="BI216" s="148">
        <f t="shared" ref="BI216:BI223" si="58">IF(N216="nulová",J216,0)</f>
        <v>0</v>
      </c>
      <c r="BJ216" s="13" t="s">
        <v>83</v>
      </c>
      <c r="BK216" s="149">
        <f t="shared" ref="BK216:BK223" si="59">ROUND(I216*H216,3)</f>
        <v>0</v>
      </c>
      <c r="BL216" s="13" t="s">
        <v>121</v>
      </c>
      <c r="BM216" s="147" t="s">
        <v>661</v>
      </c>
    </row>
    <row r="217" spans="2:65" s="1" customFormat="1" ht="33" customHeight="1" x14ac:dyDescent="0.2">
      <c r="B217" s="135"/>
      <c r="C217" s="155" t="s">
        <v>475</v>
      </c>
      <c r="D217" s="155" t="s">
        <v>264</v>
      </c>
      <c r="E217" s="156" t="s">
        <v>400</v>
      </c>
      <c r="F217" s="157" t="s">
        <v>662</v>
      </c>
      <c r="G217" s="158" t="s">
        <v>142</v>
      </c>
      <c r="H217" s="159">
        <v>18</v>
      </c>
      <c r="I217" s="160"/>
      <c r="J217" s="159">
        <f t="shared" si="50"/>
        <v>0</v>
      </c>
      <c r="K217" s="161"/>
      <c r="L217" s="162"/>
      <c r="M217" s="163" t="s">
        <v>1</v>
      </c>
      <c r="N217" s="164" t="s">
        <v>40</v>
      </c>
      <c r="P217" s="145">
        <f t="shared" si="51"/>
        <v>0</v>
      </c>
      <c r="Q217" s="145">
        <v>0</v>
      </c>
      <c r="R217" s="145">
        <f t="shared" si="52"/>
        <v>0</v>
      </c>
      <c r="S217" s="145">
        <v>0</v>
      </c>
      <c r="T217" s="146">
        <f t="shared" si="53"/>
        <v>0</v>
      </c>
      <c r="AR217" s="147" t="s">
        <v>148</v>
      </c>
      <c r="AT217" s="147" t="s">
        <v>264</v>
      </c>
      <c r="AU217" s="147" t="s">
        <v>83</v>
      </c>
      <c r="AY217" s="13" t="s">
        <v>115</v>
      </c>
      <c r="BE217" s="148">
        <f t="shared" si="54"/>
        <v>0</v>
      </c>
      <c r="BF217" s="148">
        <f t="shared" si="55"/>
        <v>0</v>
      </c>
      <c r="BG217" s="148">
        <f t="shared" si="56"/>
        <v>0</v>
      </c>
      <c r="BH217" s="148">
        <f t="shared" si="57"/>
        <v>0</v>
      </c>
      <c r="BI217" s="148">
        <f t="shared" si="58"/>
        <v>0</v>
      </c>
      <c r="BJ217" s="13" t="s">
        <v>83</v>
      </c>
      <c r="BK217" s="149">
        <f t="shared" si="59"/>
        <v>0</v>
      </c>
      <c r="BL217" s="13" t="s">
        <v>121</v>
      </c>
      <c r="BM217" s="147" t="s">
        <v>663</v>
      </c>
    </row>
    <row r="218" spans="2:65" s="1" customFormat="1" ht="16.5" customHeight="1" x14ac:dyDescent="0.2">
      <c r="B218" s="135"/>
      <c r="C218" s="155" t="s">
        <v>664</v>
      </c>
      <c r="D218" s="155" t="s">
        <v>264</v>
      </c>
      <c r="E218" s="156" t="s">
        <v>404</v>
      </c>
      <c r="F218" s="157" t="s">
        <v>665</v>
      </c>
      <c r="G218" s="158" t="s">
        <v>154</v>
      </c>
      <c r="H218" s="159">
        <v>36</v>
      </c>
      <c r="I218" s="160"/>
      <c r="J218" s="159">
        <f t="shared" si="50"/>
        <v>0</v>
      </c>
      <c r="K218" s="161"/>
      <c r="L218" s="162"/>
      <c r="M218" s="163" t="s">
        <v>1</v>
      </c>
      <c r="N218" s="164" t="s">
        <v>40</v>
      </c>
      <c r="P218" s="145">
        <f t="shared" si="51"/>
        <v>0</v>
      </c>
      <c r="Q218" s="145">
        <v>0</v>
      </c>
      <c r="R218" s="145">
        <f t="shared" si="52"/>
        <v>0</v>
      </c>
      <c r="S218" s="145">
        <v>0</v>
      </c>
      <c r="T218" s="146">
        <f t="shared" si="53"/>
        <v>0</v>
      </c>
      <c r="AR218" s="147" t="s">
        <v>148</v>
      </c>
      <c r="AT218" s="147" t="s">
        <v>264</v>
      </c>
      <c r="AU218" s="147" t="s">
        <v>83</v>
      </c>
      <c r="AY218" s="13" t="s">
        <v>115</v>
      </c>
      <c r="BE218" s="148">
        <f t="shared" si="54"/>
        <v>0</v>
      </c>
      <c r="BF218" s="148">
        <f t="shared" si="55"/>
        <v>0</v>
      </c>
      <c r="BG218" s="148">
        <f t="shared" si="56"/>
        <v>0</v>
      </c>
      <c r="BH218" s="148">
        <f t="shared" si="57"/>
        <v>0</v>
      </c>
      <c r="BI218" s="148">
        <f t="shared" si="58"/>
        <v>0</v>
      </c>
      <c r="BJ218" s="13" t="s">
        <v>83</v>
      </c>
      <c r="BK218" s="149">
        <f t="shared" si="59"/>
        <v>0</v>
      </c>
      <c r="BL218" s="13" t="s">
        <v>121</v>
      </c>
      <c r="BM218" s="147" t="s">
        <v>666</v>
      </c>
    </row>
    <row r="219" spans="2:65" s="1" customFormat="1" ht="16.5" customHeight="1" x14ac:dyDescent="0.2">
      <c r="B219" s="135"/>
      <c r="C219" s="155" t="s">
        <v>667</v>
      </c>
      <c r="D219" s="155" t="s">
        <v>264</v>
      </c>
      <c r="E219" s="156" t="s">
        <v>408</v>
      </c>
      <c r="F219" s="157" t="s">
        <v>668</v>
      </c>
      <c r="G219" s="158" t="s">
        <v>154</v>
      </c>
      <c r="H219" s="159">
        <v>6</v>
      </c>
      <c r="I219" s="160"/>
      <c r="J219" s="159">
        <f t="shared" si="50"/>
        <v>0</v>
      </c>
      <c r="K219" s="161"/>
      <c r="L219" s="162"/>
      <c r="M219" s="163" t="s">
        <v>1</v>
      </c>
      <c r="N219" s="164" t="s">
        <v>40</v>
      </c>
      <c r="P219" s="145">
        <f t="shared" si="51"/>
        <v>0</v>
      </c>
      <c r="Q219" s="145">
        <v>0</v>
      </c>
      <c r="R219" s="145">
        <f t="shared" si="52"/>
        <v>0</v>
      </c>
      <c r="S219" s="145">
        <v>0</v>
      </c>
      <c r="T219" s="146">
        <f t="shared" si="53"/>
        <v>0</v>
      </c>
      <c r="AR219" s="147" t="s">
        <v>148</v>
      </c>
      <c r="AT219" s="147" t="s">
        <v>264</v>
      </c>
      <c r="AU219" s="147" t="s">
        <v>83</v>
      </c>
      <c r="AY219" s="13" t="s">
        <v>115</v>
      </c>
      <c r="BE219" s="148">
        <f t="shared" si="54"/>
        <v>0</v>
      </c>
      <c r="BF219" s="148">
        <f t="shared" si="55"/>
        <v>0</v>
      </c>
      <c r="BG219" s="148">
        <f t="shared" si="56"/>
        <v>0</v>
      </c>
      <c r="BH219" s="148">
        <f t="shared" si="57"/>
        <v>0</v>
      </c>
      <c r="BI219" s="148">
        <f t="shared" si="58"/>
        <v>0</v>
      </c>
      <c r="BJ219" s="13" t="s">
        <v>83</v>
      </c>
      <c r="BK219" s="149">
        <f t="shared" si="59"/>
        <v>0</v>
      </c>
      <c r="BL219" s="13" t="s">
        <v>121</v>
      </c>
      <c r="BM219" s="147" t="s">
        <v>669</v>
      </c>
    </row>
    <row r="220" spans="2:65" s="1" customFormat="1" ht="24.2" customHeight="1" x14ac:dyDescent="0.2">
      <c r="B220" s="135"/>
      <c r="C220" s="155" t="s">
        <v>670</v>
      </c>
      <c r="D220" s="155" t="s">
        <v>264</v>
      </c>
      <c r="E220" s="156" t="s">
        <v>414</v>
      </c>
      <c r="F220" s="157" t="s">
        <v>671</v>
      </c>
      <c r="G220" s="158" t="s">
        <v>131</v>
      </c>
      <c r="H220" s="159">
        <v>0.42</v>
      </c>
      <c r="I220" s="160"/>
      <c r="J220" s="159">
        <f t="shared" si="50"/>
        <v>0</v>
      </c>
      <c r="K220" s="161"/>
      <c r="L220" s="162"/>
      <c r="M220" s="163" t="s">
        <v>1</v>
      </c>
      <c r="N220" s="164" t="s">
        <v>40</v>
      </c>
      <c r="P220" s="145">
        <f t="shared" si="51"/>
        <v>0</v>
      </c>
      <c r="Q220" s="145">
        <v>0</v>
      </c>
      <c r="R220" s="145">
        <f t="shared" si="52"/>
        <v>0</v>
      </c>
      <c r="S220" s="145">
        <v>0</v>
      </c>
      <c r="T220" s="146">
        <f t="shared" si="53"/>
        <v>0</v>
      </c>
      <c r="AR220" s="147" t="s">
        <v>148</v>
      </c>
      <c r="AT220" s="147" t="s">
        <v>264</v>
      </c>
      <c r="AU220" s="147" t="s">
        <v>83</v>
      </c>
      <c r="AY220" s="13" t="s">
        <v>115</v>
      </c>
      <c r="BE220" s="148">
        <f t="shared" si="54"/>
        <v>0</v>
      </c>
      <c r="BF220" s="148">
        <f t="shared" si="55"/>
        <v>0</v>
      </c>
      <c r="BG220" s="148">
        <f t="shared" si="56"/>
        <v>0</v>
      </c>
      <c r="BH220" s="148">
        <f t="shared" si="57"/>
        <v>0</v>
      </c>
      <c r="BI220" s="148">
        <f t="shared" si="58"/>
        <v>0</v>
      </c>
      <c r="BJ220" s="13" t="s">
        <v>83</v>
      </c>
      <c r="BK220" s="149">
        <f t="shared" si="59"/>
        <v>0</v>
      </c>
      <c r="BL220" s="13" t="s">
        <v>121</v>
      </c>
      <c r="BM220" s="147" t="s">
        <v>672</v>
      </c>
    </row>
    <row r="221" spans="2:65" s="1" customFormat="1" ht="16.5" customHeight="1" x14ac:dyDescent="0.2">
      <c r="B221" s="135"/>
      <c r="C221" s="155" t="s">
        <v>673</v>
      </c>
      <c r="D221" s="155" t="s">
        <v>264</v>
      </c>
      <c r="E221" s="156" t="s">
        <v>418</v>
      </c>
      <c r="F221" s="157" t="s">
        <v>602</v>
      </c>
      <c r="G221" s="158" t="s">
        <v>154</v>
      </c>
      <c r="H221" s="159">
        <v>36</v>
      </c>
      <c r="I221" s="160"/>
      <c r="J221" s="159">
        <f t="shared" si="50"/>
        <v>0</v>
      </c>
      <c r="K221" s="161"/>
      <c r="L221" s="162"/>
      <c r="M221" s="163" t="s">
        <v>1</v>
      </c>
      <c r="N221" s="164" t="s">
        <v>40</v>
      </c>
      <c r="P221" s="145">
        <f t="shared" si="51"/>
        <v>0</v>
      </c>
      <c r="Q221" s="145">
        <v>0</v>
      </c>
      <c r="R221" s="145">
        <f t="shared" si="52"/>
        <v>0</v>
      </c>
      <c r="S221" s="145">
        <v>0</v>
      </c>
      <c r="T221" s="146">
        <f t="shared" si="53"/>
        <v>0</v>
      </c>
      <c r="AR221" s="147" t="s">
        <v>148</v>
      </c>
      <c r="AT221" s="147" t="s">
        <v>264</v>
      </c>
      <c r="AU221" s="147" t="s">
        <v>83</v>
      </c>
      <c r="AY221" s="13" t="s">
        <v>115</v>
      </c>
      <c r="BE221" s="148">
        <f t="shared" si="54"/>
        <v>0</v>
      </c>
      <c r="BF221" s="148">
        <f t="shared" si="55"/>
        <v>0</v>
      </c>
      <c r="BG221" s="148">
        <f t="shared" si="56"/>
        <v>0</v>
      </c>
      <c r="BH221" s="148">
        <f t="shared" si="57"/>
        <v>0</v>
      </c>
      <c r="BI221" s="148">
        <f t="shared" si="58"/>
        <v>0</v>
      </c>
      <c r="BJ221" s="13" t="s">
        <v>83</v>
      </c>
      <c r="BK221" s="149">
        <f t="shared" si="59"/>
        <v>0</v>
      </c>
      <c r="BL221" s="13" t="s">
        <v>121</v>
      </c>
      <c r="BM221" s="147" t="s">
        <v>674</v>
      </c>
    </row>
    <row r="222" spans="2:65" s="1" customFormat="1" ht="16.5" customHeight="1" x14ac:dyDescent="0.2">
      <c r="B222" s="135"/>
      <c r="C222" s="155" t="s">
        <v>675</v>
      </c>
      <c r="D222" s="155" t="s">
        <v>264</v>
      </c>
      <c r="E222" s="156" t="s">
        <v>422</v>
      </c>
      <c r="F222" s="157" t="s">
        <v>676</v>
      </c>
      <c r="G222" s="158" t="s">
        <v>154</v>
      </c>
      <c r="H222" s="159">
        <v>18</v>
      </c>
      <c r="I222" s="160"/>
      <c r="J222" s="159">
        <f t="shared" si="50"/>
        <v>0</v>
      </c>
      <c r="K222" s="161"/>
      <c r="L222" s="162"/>
      <c r="M222" s="163" t="s">
        <v>1</v>
      </c>
      <c r="N222" s="164" t="s">
        <v>40</v>
      </c>
      <c r="P222" s="145">
        <f t="shared" si="51"/>
        <v>0</v>
      </c>
      <c r="Q222" s="145">
        <v>0</v>
      </c>
      <c r="R222" s="145">
        <f t="shared" si="52"/>
        <v>0</v>
      </c>
      <c r="S222" s="145">
        <v>0</v>
      </c>
      <c r="T222" s="146">
        <f t="shared" si="53"/>
        <v>0</v>
      </c>
      <c r="AR222" s="147" t="s">
        <v>148</v>
      </c>
      <c r="AT222" s="147" t="s">
        <v>264</v>
      </c>
      <c r="AU222" s="147" t="s">
        <v>83</v>
      </c>
      <c r="AY222" s="13" t="s">
        <v>115</v>
      </c>
      <c r="BE222" s="148">
        <f t="shared" si="54"/>
        <v>0</v>
      </c>
      <c r="BF222" s="148">
        <f t="shared" si="55"/>
        <v>0</v>
      </c>
      <c r="BG222" s="148">
        <f t="shared" si="56"/>
        <v>0</v>
      </c>
      <c r="BH222" s="148">
        <f t="shared" si="57"/>
        <v>0</v>
      </c>
      <c r="BI222" s="148">
        <f t="shared" si="58"/>
        <v>0</v>
      </c>
      <c r="BJ222" s="13" t="s">
        <v>83</v>
      </c>
      <c r="BK222" s="149">
        <f t="shared" si="59"/>
        <v>0</v>
      </c>
      <c r="BL222" s="13" t="s">
        <v>121</v>
      </c>
      <c r="BM222" s="147" t="s">
        <v>677</v>
      </c>
    </row>
    <row r="223" spans="2:65" s="1" customFormat="1" ht="16.5" customHeight="1" x14ac:dyDescent="0.2">
      <c r="B223" s="135"/>
      <c r="C223" s="155" t="s">
        <v>678</v>
      </c>
      <c r="D223" s="155" t="s">
        <v>264</v>
      </c>
      <c r="E223" s="156" t="s">
        <v>426</v>
      </c>
      <c r="F223" s="157" t="s">
        <v>679</v>
      </c>
      <c r="G223" s="158" t="s">
        <v>154</v>
      </c>
      <c r="H223" s="159">
        <v>18</v>
      </c>
      <c r="I223" s="160"/>
      <c r="J223" s="159">
        <f t="shared" si="50"/>
        <v>0</v>
      </c>
      <c r="K223" s="161"/>
      <c r="L223" s="162"/>
      <c r="M223" s="163" t="s">
        <v>1</v>
      </c>
      <c r="N223" s="164" t="s">
        <v>40</v>
      </c>
      <c r="P223" s="145">
        <f t="shared" si="51"/>
        <v>0</v>
      </c>
      <c r="Q223" s="145">
        <v>0</v>
      </c>
      <c r="R223" s="145">
        <f t="shared" si="52"/>
        <v>0</v>
      </c>
      <c r="S223" s="145">
        <v>0</v>
      </c>
      <c r="T223" s="146">
        <f t="shared" si="53"/>
        <v>0</v>
      </c>
      <c r="AR223" s="147" t="s">
        <v>148</v>
      </c>
      <c r="AT223" s="147" t="s">
        <v>264</v>
      </c>
      <c r="AU223" s="147" t="s">
        <v>83</v>
      </c>
      <c r="AY223" s="13" t="s">
        <v>115</v>
      </c>
      <c r="BE223" s="148">
        <f t="shared" si="54"/>
        <v>0</v>
      </c>
      <c r="BF223" s="148">
        <f t="shared" si="55"/>
        <v>0</v>
      </c>
      <c r="BG223" s="148">
        <f t="shared" si="56"/>
        <v>0</v>
      </c>
      <c r="BH223" s="148">
        <f t="shared" si="57"/>
        <v>0</v>
      </c>
      <c r="BI223" s="148">
        <f t="shared" si="58"/>
        <v>0</v>
      </c>
      <c r="BJ223" s="13" t="s">
        <v>83</v>
      </c>
      <c r="BK223" s="149">
        <f t="shared" si="59"/>
        <v>0</v>
      </c>
      <c r="BL223" s="13" t="s">
        <v>121</v>
      </c>
      <c r="BM223" s="147" t="s">
        <v>680</v>
      </c>
    </row>
    <row r="224" spans="2:65" s="11" customFormat="1" ht="22.9" customHeight="1" x14ac:dyDescent="0.2">
      <c r="B224" s="123"/>
      <c r="D224" s="124" t="s">
        <v>73</v>
      </c>
      <c r="E224" s="133" t="s">
        <v>681</v>
      </c>
      <c r="F224" s="133" t="s">
        <v>682</v>
      </c>
      <c r="I224" s="126"/>
      <c r="J224" s="134">
        <f>BK224</f>
        <v>0</v>
      </c>
      <c r="L224" s="123"/>
      <c r="M224" s="128"/>
      <c r="P224" s="129">
        <f>P225</f>
        <v>0</v>
      </c>
      <c r="R224" s="129">
        <f>R225</f>
        <v>0</v>
      </c>
      <c r="T224" s="130">
        <f>T225</f>
        <v>0</v>
      </c>
      <c r="AR224" s="124" t="s">
        <v>79</v>
      </c>
      <c r="AT224" s="131" t="s">
        <v>73</v>
      </c>
      <c r="AU224" s="131" t="s">
        <v>79</v>
      </c>
      <c r="AY224" s="124" t="s">
        <v>115</v>
      </c>
      <c r="BK224" s="132">
        <f>BK225</f>
        <v>0</v>
      </c>
    </row>
    <row r="225" spans="2:65" s="1" customFormat="1" ht="16.5" customHeight="1" x14ac:dyDescent="0.2">
      <c r="B225" s="135"/>
      <c r="C225" s="155" t="s">
        <v>683</v>
      </c>
      <c r="D225" s="155" t="s">
        <v>264</v>
      </c>
      <c r="E225" s="156" t="s">
        <v>430</v>
      </c>
      <c r="F225" s="157" t="s">
        <v>684</v>
      </c>
      <c r="G225" s="158" t="s">
        <v>154</v>
      </c>
      <c r="H225" s="159">
        <v>6</v>
      </c>
      <c r="I225" s="160"/>
      <c r="J225" s="159">
        <f>ROUND(I225*H225,3)</f>
        <v>0</v>
      </c>
      <c r="K225" s="161"/>
      <c r="L225" s="162"/>
      <c r="M225" s="163" t="s">
        <v>1</v>
      </c>
      <c r="N225" s="164" t="s">
        <v>40</v>
      </c>
      <c r="P225" s="145">
        <f>O225*H225</f>
        <v>0</v>
      </c>
      <c r="Q225" s="145">
        <v>0</v>
      </c>
      <c r="R225" s="145">
        <f>Q225*H225</f>
        <v>0</v>
      </c>
      <c r="S225" s="145">
        <v>0</v>
      </c>
      <c r="T225" s="146">
        <f>S225*H225</f>
        <v>0</v>
      </c>
      <c r="AR225" s="147" t="s">
        <v>148</v>
      </c>
      <c r="AT225" s="147" t="s">
        <v>264</v>
      </c>
      <c r="AU225" s="147" t="s">
        <v>83</v>
      </c>
      <c r="AY225" s="13" t="s">
        <v>115</v>
      </c>
      <c r="BE225" s="148">
        <f>IF(N225="základná",J225,0)</f>
        <v>0</v>
      </c>
      <c r="BF225" s="148">
        <f>IF(N225="znížená",J225,0)</f>
        <v>0</v>
      </c>
      <c r="BG225" s="148">
        <f>IF(N225="zákl. prenesená",J225,0)</f>
        <v>0</v>
      </c>
      <c r="BH225" s="148">
        <f>IF(N225="zníž. prenesená",J225,0)</f>
        <v>0</v>
      </c>
      <c r="BI225" s="148">
        <f>IF(N225="nulová",J225,0)</f>
        <v>0</v>
      </c>
      <c r="BJ225" s="13" t="s">
        <v>83</v>
      </c>
      <c r="BK225" s="149">
        <f>ROUND(I225*H225,3)</f>
        <v>0</v>
      </c>
      <c r="BL225" s="13" t="s">
        <v>121</v>
      </c>
      <c r="BM225" s="147" t="s">
        <v>685</v>
      </c>
    </row>
    <row r="226" spans="2:65" s="11" customFormat="1" ht="22.9" customHeight="1" x14ac:dyDescent="0.2">
      <c r="B226" s="123"/>
      <c r="D226" s="124" t="s">
        <v>73</v>
      </c>
      <c r="E226" s="133" t="s">
        <v>686</v>
      </c>
      <c r="F226" s="133" t="s">
        <v>687</v>
      </c>
      <c r="I226" s="126"/>
      <c r="J226" s="134">
        <f>BK226</f>
        <v>0</v>
      </c>
      <c r="L226" s="123"/>
      <c r="M226" s="128"/>
      <c r="P226" s="129">
        <f>SUM(P227:P234)</f>
        <v>0</v>
      </c>
      <c r="R226" s="129">
        <f>SUM(R227:R234)</f>
        <v>0</v>
      </c>
      <c r="T226" s="130">
        <f>SUM(T227:T234)</f>
        <v>0</v>
      </c>
      <c r="AR226" s="124" t="s">
        <v>86</v>
      </c>
      <c r="AT226" s="131" t="s">
        <v>73</v>
      </c>
      <c r="AU226" s="131" t="s">
        <v>79</v>
      </c>
      <c r="AY226" s="124" t="s">
        <v>115</v>
      </c>
      <c r="BK226" s="132">
        <f>SUM(BK227:BK234)</f>
        <v>0</v>
      </c>
    </row>
    <row r="227" spans="2:65" s="1" customFormat="1" ht="24.2" customHeight="1" x14ac:dyDescent="0.2">
      <c r="B227" s="135"/>
      <c r="C227" s="136" t="s">
        <v>688</v>
      </c>
      <c r="D227" s="136" t="s">
        <v>117</v>
      </c>
      <c r="E227" s="137" t="s">
        <v>689</v>
      </c>
      <c r="F227" s="138" t="s">
        <v>690</v>
      </c>
      <c r="G227" s="139" t="s">
        <v>142</v>
      </c>
      <c r="H227" s="140">
        <v>40</v>
      </c>
      <c r="I227" s="141"/>
      <c r="J227" s="140">
        <f t="shared" ref="J227:J234" si="60">ROUND(I227*H227,3)</f>
        <v>0</v>
      </c>
      <c r="K227" s="142"/>
      <c r="L227" s="28"/>
      <c r="M227" s="143" t="s">
        <v>1</v>
      </c>
      <c r="N227" s="144" t="s">
        <v>40</v>
      </c>
      <c r="P227" s="145">
        <f t="shared" ref="P227:P234" si="61">O227*H227</f>
        <v>0</v>
      </c>
      <c r="Q227" s="145">
        <v>0</v>
      </c>
      <c r="R227" s="145">
        <f t="shared" ref="R227:R234" si="62">Q227*H227</f>
        <v>0</v>
      </c>
      <c r="S227" s="145">
        <v>0</v>
      </c>
      <c r="T227" s="146">
        <f t="shared" ref="T227:T234" si="63">S227*H227</f>
        <v>0</v>
      </c>
      <c r="AR227" s="147" t="s">
        <v>440</v>
      </c>
      <c r="AT227" s="147" t="s">
        <v>117</v>
      </c>
      <c r="AU227" s="147" t="s">
        <v>83</v>
      </c>
      <c r="AY227" s="13" t="s">
        <v>115</v>
      </c>
      <c r="BE227" s="148">
        <f t="shared" ref="BE227:BE234" si="64">IF(N227="základná",J227,0)</f>
        <v>0</v>
      </c>
      <c r="BF227" s="148">
        <f t="shared" ref="BF227:BF234" si="65">IF(N227="znížená",J227,0)</f>
        <v>0</v>
      </c>
      <c r="BG227" s="148">
        <f t="shared" ref="BG227:BG234" si="66">IF(N227="zákl. prenesená",J227,0)</f>
        <v>0</v>
      </c>
      <c r="BH227" s="148">
        <f t="shared" ref="BH227:BH234" si="67">IF(N227="zníž. prenesená",J227,0)</f>
        <v>0</v>
      </c>
      <c r="BI227" s="148">
        <f t="shared" ref="BI227:BI234" si="68">IF(N227="nulová",J227,0)</f>
        <v>0</v>
      </c>
      <c r="BJ227" s="13" t="s">
        <v>83</v>
      </c>
      <c r="BK227" s="149">
        <f t="shared" ref="BK227:BK234" si="69">ROUND(I227*H227,3)</f>
        <v>0</v>
      </c>
      <c r="BL227" s="13" t="s">
        <v>440</v>
      </c>
      <c r="BM227" s="147" t="s">
        <v>691</v>
      </c>
    </row>
    <row r="228" spans="2:65" s="1" customFormat="1" ht="33" customHeight="1" x14ac:dyDescent="0.2">
      <c r="B228" s="135"/>
      <c r="C228" s="136" t="s">
        <v>692</v>
      </c>
      <c r="D228" s="136" t="s">
        <v>117</v>
      </c>
      <c r="E228" s="137" t="s">
        <v>693</v>
      </c>
      <c r="F228" s="138" t="s">
        <v>694</v>
      </c>
      <c r="G228" s="139" t="s">
        <v>142</v>
      </c>
      <c r="H228" s="140">
        <v>25.25</v>
      </c>
      <c r="I228" s="141"/>
      <c r="J228" s="140">
        <f t="shared" si="60"/>
        <v>0</v>
      </c>
      <c r="K228" s="142"/>
      <c r="L228" s="28"/>
      <c r="M228" s="143" t="s">
        <v>1</v>
      </c>
      <c r="N228" s="144" t="s">
        <v>40</v>
      </c>
      <c r="P228" s="145">
        <f t="shared" si="61"/>
        <v>0</v>
      </c>
      <c r="Q228" s="145">
        <v>0</v>
      </c>
      <c r="R228" s="145">
        <f t="shared" si="62"/>
        <v>0</v>
      </c>
      <c r="S228" s="145">
        <v>0</v>
      </c>
      <c r="T228" s="146">
        <f t="shared" si="63"/>
        <v>0</v>
      </c>
      <c r="AR228" s="147" t="s">
        <v>440</v>
      </c>
      <c r="AT228" s="147" t="s">
        <v>117</v>
      </c>
      <c r="AU228" s="147" t="s">
        <v>83</v>
      </c>
      <c r="AY228" s="13" t="s">
        <v>115</v>
      </c>
      <c r="BE228" s="148">
        <f t="shared" si="64"/>
        <v>0</v>
      </c>
      <c r="BF228" s="148">
        <f t="shared" si="65"/>
        <v>0</v>
      </c>
      <c r="BG228" s="148">
        <f t="shared" si="66"/>
        <v>0</v>
      </c>
      <c r="BH228" s="148">
        <f t="shared" si="67"/>
        <v>0</v>
      </c>
      <c r="BI228" s="148">
        <f t="shared" si="68"/>
        <v>0</v>
      </c>
      <c r="BJ228" s="13" t="s">
        <v>83</v>
      </c>
      <c r="BK228" s="149">
        <f t="shared" si="69"/>
        <v>0</v>
      </c>
      <c r="BL228" s="13" t="s">
        <v>440</v>
      </c>
      <c r="BM228" s="147" t="s">
        <v>695</v>
      </c>
    </row>
    <row r="229" spans="2:65" s="1" customFormat="1" ht="24.2" customHeight="1" x14ac:dyDescent="0.2">
      <c r="B229" s="135"/>
      <c r="C229" s="136" t="s">
        <v>696</v>
      </c>
      <c r="D229" s="136" t="s">
        <v>117</v>
      </c>
      <c r="E229" s="137" t="s">
        <v>697</v>
      </c>
      <c r="F229" s="138" t="s">
        <v>698</v>
      </c>
      <c r="G229" s="139" t="s">
        <v>142</v>
      </c>
      <c r="H229" s="140">
        <v>40</v>
      </c>
      <c r="I229" s="141"/>
      <c r="J229" s="140">
        <f t="shared" si="60"/>
        <v>0</v>
      </c>
      <c r="K229" s="142"/>
      <c r="L229" s="28"/>
      <c r="M229" s="143" t="s">
        <v>1</v>
      </c>
      <c r="N229" s="144" t="s">
        <v>40</v>
      </c>
      <c r="P229" s="145">
        <f t="shared" si="61"/>
        <v>0</v>
      </c>
      <c r="Q229" s="145">
        <v>0</v>
      </c>
      <c r="R229" s="145">
        <f t="shared" si="62"/>
        <v>0</v>
      </c>
      <c r="S229" s="145">
        <v>0</v>
      </c>
      <c r="T229" s="146">
        <f t="shared" si="63"/>
        <v>0</v>
      </c>
      <c r="AR229" s="147" t="s">
        <v>440</v>
      </c>
      <c r="AT229" s="147" t="s">
        <v>117</v>
      </c>
      <c r="AU229" s="147" t="s">
        <v>83</v>
      </c>
      <c r="AY229" s="13" t="s">
        <v>115</v>
      </c>
      <c r="BE229" s="148">
        <f t="shared" si="64"/>
        <v>0</v>
      </c>
      <c r="BF229" s="148">
        <f t="shared" si="65"/>
        <v>0</v>
      </c>
      <c r="BG229" s="148">
        <f t="shared" si="66"/>
        <v>0</v>
      </c>
      <c r="BH229" s="148">
        <f t="shared" si="67"/>
        <v>0</v>
      </c>
      <c r="BI229" s="148">
        <f t="shared" si="68"/>
        <v>0</v>
      </c>
      <c r="BJ229" s="13" t="s">
        <v>83</v>
      </c>
      <c r="BK229" s="149">
        <f t="shared" si="69"/>
        <v>0</v>
      </c>
      <c r="BL229" s="13" t="s">
        <v>440</v>
      </c>
      <c r="BM229" s="147" t="s">
        <v>699</v>
      </c>
    </row>
    <row r="230" spans="2:65" s="1" customFormat="1" ht="24.2" customHeight="1" x14ac:dyDescent="0.2">
      <c r="B230" s="135"/>
      <c r="C230" s="136" t="s">
        <v>700</v>
      </c>
      <c r="D230" s="136" t="s">
        <v>117</v>
      </c>
      <c r="E230" s="137" t="s">
        <v>701</v>
      </c>
      <c r="F230" s="138" t="s">
        <v>702</v>
      </c>
      <c r="G230" s="139" t="s">
        <v>142</v>
      </c>
      <c r="H230" s="140">
        <v>25.25</v>
      </c>
      <c r="I230" s="141"/>
      <c r="J230" s="140">
        <f t="shared" si="60"/>
        <v>0</v>
      </c>
      <c r="K230" s="142"/>
      <c r="L230" s="28"/>
      <c r="M230" s="143" t="s">
        <v>1</v>
      </c>
      <c r="N230" s="144" t="s">
        <v>40</v>
      </c>
      <c r="P230" s="145">
        <f t="shared" si="61"/>
        <v>0</v>
      </c>
      <c r="Q230" s="145">
        <v>0</v>
      </c>
      <c r="R230" s="145">
        <f t="shared" si="62"/>
        <v>0</v>
      </c>
      <c r="S230" s="145">
        <v>0</v>
      </c>
      <c r="T230" s="146">
        <f t="shared" si="63"/>
        <v>0</v>
      </c>
      <c r="AR230" s="147" t="s">
        <v>440</v>
      </c>
      <c r="AT230" s="147" t="s">
        <v>117</v>
      </c>
      <c r="AU230" s="147" t="s">
        <v>83</v>
      </c>
      <c r="AY230" s="13" t="s">
        <v>115</v>
      </c>
      <c r="BE230" s="148">
        <f t="shared" si="64"/>
        <v>0</v>
      </c>
      <c r="BF230" s="148">
        <f t="shared" si="65"/>
        <v>0</v>
      </c>
      <c r="BG230" s="148">
        <f t="shared" si="66"/>
        <v>0</v>
      </c>
      <c r="BH230" s="148">
        <f t="shared" si="67"/>
        <v>0</v>
      </c>
      <c r="BI230" s="148">
        <f t="shared" si="68"/>
        <v>0</v>
      </c>
      <c r="BJ230" s="13" t="s">
        <v>83</v>
      </c>
      <c r="BK230" s="149">
        <f t="shared" si="69"/>
        <v>0</v>
      </c>
      <c r="BL230" s="13" t="s">
        <v>440</v>
      </c>
      <c r="BM230" s="147" t="s">
        <v>703</v>
      </c>
    </row>
    <row r="231" spans="2:65" s="1" customFormat="1" ht="21.75" customHeight="1" x14ac:dyDescent="0.2">
      <c r="B231" s="135"/>
      <c r="C231" s="136" t="s">
        <v>704</v>
      </c>
      <c r="D231" s="136" t="s">
        <v>117</v>
      </c>
      <c r="E231" s="137" t="s">
        <v>705</v>
      </c>
      <c r="F231" s="138" t="s">
        <v>706</v>
      </c>
      <c r="G231" s="139" t="s">
        <v>142</v>
      </c>
      <c r="H231" s="140">
        <v>40</v>
      </c>
      <c r="I231" s="141"/>
      <c r="J231" s="140">
        <f t="shared" si="60"/>
        <v>0</v>
      </c>
      <c r="K231" s="142"/>
      <c r="L231" s="28"/>
      <c r="M231" s="143" t="s">
        <v>1</v>
      </c>
      <c r="N231" s="144" t="s">
        <v>40</v>
      </c>
      <c r="P231" s="145">
        <f t="shared" si="61"/>
        <v>0</v>
      </c>
      <c r="Q231" s="145">
        <v>0</v>
      </c>
      <c r="R231" s="145">
        <f t="shared" si="62"/>
        <v>0</v>
      </c>
      <c r="S231" s="145">
        <v>0</v>
      </c>
      <c r="T231" s="146">
        <f t="shared" si="63"/>
        <v>0</v>
      </c>
      <c r="AR231" s="147" t="s">
        <v>440</v>
      </c>
      <c r="AT231" s="147" t="s">
        <v>117</v>
      </c>
      <c r="AU231" s="147" t="s">
        <v>83</v>
      </c>
      <c r="AY231" s="13" t="s">
        <v>115</v>
      </c>
      <c r="BE231" s="148">
        <f t="shared" si="64"/>
        <v>0</v>
      </c>
      <c r="BF231" s="148">
        <f t="shared" si="65"/>
        <v>0</v>
      </c>
      <c r="BG231" s="148">
        <f t="shared" si="66"/>
        <v>0</v>
      </c>
      <c r="BH231" s="148">
        <f t="shared" si="67"/>
        <v>0</v>
      </c>
      <c r="BI231" s="148">
        <f t="shared" si="68"/>
        <v>0</v>
      </c>
      <c r="BJ231" s="13" t="s">
        <v>83</v>
      </c>
      <c r="BK231" s="149">
        <f t="shared" si="69"/>
        <v>0</v>
      </c>
      <c r="BL231" s="13" t="s">
        <v>440</v>
      </c>
      <c r="BM231" s="147" t="s">
        <v>707</v>
      </c>
    </row>
    <row r="232" spans="2:65" s="1" customFormat="1" ht="24.2" customHeight="1" x14ac:dyDescent="0.2">
      <c r="B232" s="135"/>
      <c r="C232" s="155" t="s">
        <v>708</v>
      </c>
      <c r="D232" s="155" t="s">
        <v>264</v>
      </c>
      <c r="E232" s="156" t="s">
        <v>709</v>
      </c>
      <c r="F232" s="157" t="s">
        <v>710</v>
      </c>
      <c r="G232" s="158" t="s">
        <v>154</v>
      </c>
      <c r="H232" s="159">
        <v>41</v>
      </c>
      <c r="I232" s="160"/>
      <c r="J232" s="159">
        <f t="shared" si="60"/>
        <v>0</v>
      </c>
      <c r="K232" s="161"/>
      <c r="L232" s="162"/>
      <c r="M232" s="163" t="s">
        <v>1</v>
      </c>
      <c r="N232" s="164" t="s">
        <v>40</v>
      </c>
      <c r="P232" s="145">
        <f t="shared" si="61"/>
        <v>0</v>
      </c>
      <c r="Q232" s="145">
        <v>0</v>
      </c>
      <c r="R232" s="145">
        <f t="shared" si="62"/>
        <v>0</v>
      </c>
      <c r="S232" s="145">
        <v>0</v>
      </c>
      <c r="T232" s="146">
        <f t="shared" si="63"/>
        <v>0</v>
      </c>
      <c r="AR232" s="147" t="s">
        <v>711</v>
      </c>
      <c r="AT232" s="147" t="s">
        <v>264</v>
      </c>
      <c r="AU232" s="147" t="s">
        <v>83</v>
      </c>
      <c r="AY232" s="13" t="s">
        <v>115</v>
      </c>
      <c r="BE232" s="148">
        <f t="shared" si="64"/>
        <v>0</v>
      </c>
      <c r="BF232" s="148">
        <f t="shared" si="65"/>
        <v>0</v>
      </c>
      <c r="BG232" s="148">
        <f t="shared" si="66"/>
        <v>0</v>
      </c>
      <c r="BH232" s="148">
        <f t="shared" si="67"/>
        <v>0</v>
      </c>
      <c r="BI232" s="148">
        <f t="shared" si="68"/>
        <v>0</v>
      </c>
      <c r="BJ232" s="13" t="s">
        <v>83</v>
      </c>
      <c r="BK232" s="149">
        <f t="shared" si="69"/>
        <v>0</v>
      </c>
      <c r="BL232" s="13" t="s">
        <v>440</v>
      </c>
      <c r="BM232" s="147" t="s">
        <v>712</v>
      </c>
    </row>
    <row r="233" spans="2:65" s="1" customFormat="1" ht="21.75" customHeight="1" x14ac:dyDescent="0.2">
      <c r="B233" s="135"/>
      <c r="C233" s="136" t="s">
        <v>713</v>
      </c>
      <c r="D233" s="136" t="s">
        <v>117</v>
      </c>
      <c r="E233" s="137" t="s">
        <v>714</v>
      </c>
      <c r="F233" s="138" t="s">
        <v>715</v>
      </c>
      <c r="G233" s="139" t="s">
        <v>142</v>
      </c>
      <c r="H233" s="140">
        <v>25.25</v>
      </c>
      <c r="I233" s="141"/>
      <c r="J233" s="140">
        <f t="shared" si="60"/>
        <v>0</v>
      </c>
      <c r="K233" s="142"/>
      <c r="L233" s="28"/>
      <c r="M233" s="143" t="s">
        <v>1</v>
      </c>
      <c r="N233" s="144" t="s">
        <v>40</v>
      </c>
      <c r="P233" s="145">
        <f t="shared" si="61"/>
        <v>0</v>
      </c>
      <c r="Q233" s="145">
        <v>0</v>
      </c>
      <c r="R233" s="145">
        <f t="shared" si="62"/>
        <v>0</v>
      </c>
      <c r="S233" s="145">
        <v>0</v>
      </c>
      <c r="T233" s="146">
        <f t="shared" si="63"/>
        <v>0</v>
      </c>
      <c r="AR233" s="147" t="s">
        <v>440</v>
      </c>
      <c r="AT233" s="147" t="s">
        <v>117</v>
      </c>
      <c r="AU233" s="147" t="s">
        <v>83</v>
      </c>
      <c r="AY233" s="13" t="s">
        <v>115</v>
      </c>
      <c r="BE233" s="148">
        <f t="shared" si="64"/>
        <v>0</v>
      </c>
      <c r="BF233" s="148">
        <f t="shared" si="65"/>
        <v>0</v>
      </c>
      <c r="BG233" s="148">
        <f t="shared" si="66"/>
        <v>0</v>
      </c>
      <c r="BH233" s="148">
        <f t="shared" si="67"/>
        <v>0</v>
      </c>
      <c r="BI233" s="148">
        <f t="shared" si="68"/>
        <v>0</v>
      </c>
      <c r="BJ233" s="13" t="s">
        <v>83</v>
      </c>
      <c r="BK233" s="149">
        <f t="shared" si="69"/>
        <v>0</v>
      </c>
      <c r="BL233" s="13" t="s">
        <v>440</v>
      </c>
      <c r="BM233" s="147" t="s">
        <v>716</v>
      </c>
    </row>
    <row r="234" spans="2:65" s="1" customFormat="1" ht="24.2" customHeight="1" x14ac:dyDescent="0.2">
      <c r="B234" s="135"/>
      <c r="C234" s="155" t="s">
        <v>717</v>
      </c>
      <c r="D234" s="155" t="s">
        <v>264</v>
      </c>
      <c r="E234" s="156" t="s">
        <v>718</v>
      </c>
      <c r="F234" s="157" t="s">
        <v>719</v>
      </c>
      <c r="G234" s="158" t="s">
        <v>154</v>
      </c>
      <c r="H234" s="159">
        <v>26</v>
      </c>
      <c r="I234" s="160"/>
      <c r="J234" s="159">
        <f t="shared" si="60"/>
        <v>0</v>
      </c>
      <c r="K234" s="161"/>
      <c r="L234" s="162"/>
      <c r="M234" s="163" t="s">
        <v>1</v>
      </c>
      <c r="N234" s="164" t="s">
        <v>40</v>
      </c>
      <c r="P234" s="145">
        <f t="shared" si="61"/>
        <v>0</v>
      </c>
      <c r="Q234" s="145">
        <v>0</v>
      </c>
      <c r="R234" s="145">
        <f t="shared" si="62"/>
        <v>0</v>
      </c>
      <c r="S234" s="145">
        <v>0</v>
      </c>
      <c r="T234" s="146">
        <f t="shared" si="63"/>
        <v>0</v>
      </c>
      <c r="AR234" s="147" t="s">
        <v>711</v>
      </c>
      <c r="AT234" s="147" t="s">
        <v>264</v>
      </c>
      <c r="AU234" s="147" t="s">
        <v>83</v>
      </c>
      <c r="AY234" s="13" t="s">
        <v>115</v>
      </c>
      <c r="BE234" s="148">
        <f t="shared" si="64"/>
        <v>0</v>
      </c>
      <c r="BF234" s="148">
        <f t="shared" si="65"/>
        <v>0</v>
      </c>
      <c r="BG234" s="148">
        <f t="shared" si="66"/>
        <v>0</v>
      </c>
      <c r="BH234" s="148">
        <f t="shared" si="67"/>
        <v>0</v>
      </c>
      <c r="BI234" s="148">
        <f t="shared" si="68"/>
        <v>0</v>
      </c>
      <c r="BJ234" s="13" t="s">
        <v>83</v>
      </c>
      <c r="BK234" s="149">
        <f t="shared" si="69"/>
        <v>0</v>
      </c>
      <c r="BL234" s="13" t="s">
        <v>440</v>
      </c>
      <c r="BM234" s="147" t="s">
        <v>720</v>
      </c>
    </row>
    <row r="235" spans="2:65" s="11" customFormat="1" ht="22.9" customHeight="1" x14ac:dyDescent="0.2">
      <c r="B235" s="123"/>
      <c r="D235" s="124" t="s">
        <v>73</v>
      </c>
      <c r="E235" s="133" t="s">
        <v>137</v>
      </c>
      <c r="F235" s="133" t="s">
        <v>721</v>
      </c>
      <c r="I235" s="126"/>
      <c r="J235" s="134">
        <f>BK235</f>
        <v>0</v>
      </c>
      <c r="L235" s="123"/>
      <c r="M235" s="128"/>
      <c r="P235" s="129">
        <f>P236</f>
        <v>0</v>
      </c>
      <c r="R235" s="129">
        <f>R236</f>
        <v>0</v>
      </c>
      <c r="T235" s="130">
        <f>T236</f>
        <v>0</v>
      </c>
      <c r="AR235" s="124" t="s">
        <v>79</v>
      </c>
      <c r="AT235" s="131" t="s">
        <v>73</v>
      </c>
      <c r="AU235" s="131" t="s">
        <v>79</v>
      </c>
      <c r="AY235" s="124" t="s">
        <v>115</v>
      </c>
      <c r="BK235" s="132">
        <f>BK236</f>
        <v>0</v>
      </c>
    </row>
    <row r="236" spans="2:65" s="1" customFormat="1" ht="16.5" customHeight="1" x14ac:dyDescent="0.2">
      <c r="B236" s="135"/>
      <c r="C236" s="136" t="s">
        <v>722</v>
      </c>
      <c r="D236" s="136" t="s">
        <v>117</v>
      </c>
      <c r="E236" s="137" t="s">
        <v>723</v>
      </c>
      <c r="F236" s="138" t="s">
        <v>724</v>
      </c>
      <c r="G236" s="139" t="s">
        <v>120</v>
      </c>
      <c r="H236" s="140">
        <v>100</v>
      </c>
      <c r="I236" s="141"/>
      <c r="J236" s="140">
        <f>ROUND(I236*H236,3)</f>
        <v>0</v>
      </c>
      <c r="K236" s="142"/>
      <c r="L236" s="28"/>
      <c r="M236" s="143" t="s">
        <v>1</v>
      </c>
      <c r="N236" s="144" t="s">
        <v>40</v>
      </c>
      <c r="P236" s="145">
        <f>O236*H236</f>
        <v>0</v>
      </c>
      <c r="Q236" s="145">
        <v>0</v>
      </c>
      <c r="R236" s="145">
        <f>Q236*H236</f>
        <v>0</v>
      </c>
      <c r="S236" s="145">
        <v>0</v>
      </c>
      <c r="T236" s="146">
        <f>S236*H236</f>
        <v>0</v>
      </c>
      <c r="AR236" s="147" t="s">
        <v>121</v>
      </c>
      <c r="AT236" s="147" t="s">
        <v>117</v>
      </c>
      <c r="AU236" s="147" t="s">
        <v>83</v>
      </c>
      <c r="AY236" s="13" t="s">
        <v>115</v>
      </c>
      <c r="BE236" s="148">
        <f>IF(N236="základná",J236,0)</f>
        <v>0</v>
      </c>
      <c r="BF236" s="148">
        <f>IF(N236="znížená",J236,0)</f>
        <v>0</v>
      </c>
      <c r="BG236" s="148">
        <f>IF(N236="zákl. prenesená",J236,0)</f>
        <v>0</v>
      </c>
      <c r="BH236" s="148">
        <f>IF(N236="zníž. prenesená",J236,0)</f>
        <v>0</v>
      </c>
      <c r="BI236" s="148">
        <f>IF(N236="nulová",J236,0)</f>
        <v>0</v>
      </c>
      <c r="BJ236" s="13" t="s">
        <v>83</v>
      </c>
      <c r="BK236" s="149">
        <f>ROUND(I236*H236,3)</f>
        <v>0</v>
      </c>
      <c r="BL236" s="13" t="s">
        <v>121</v>
      </c>
      <c r="BM236" s="147" t="s">
        <v>725</v>
      </c>
    </row>
    <row r="237" spans="2:65" s="11" customFormat="1" ht="22.9" customHeight="1" x14ac:dyDescent="0.2">
      <c r="B237" s="123"/>
      <c r="D237" s="124" t="s">
        <v>73</v>
      </c>
      <c r="E237" s="133" t="s">
        <v>390</v>
      </c>
      <c r="F237" s="133" t="s">
        <v>391</v>
      </c>
      <c r="I237" s="126"/>
      <c r="J237" s="134">
        <f>BK237</f>
        <v>0</v>
      </c>
      <c r="L237" s="123"/>
      <c r="M237" s="128"/>
      <c r="P237" s="129">
        <f>P238</f>
        <v>0</v>
      </c>
      <c r="R237" s="129">
        <f>R238</f>
        <v>0</v>
      </c>
      <c r="T237" s="130">
        <f>T238</f>
        <v>0</v>
      </c>
      <c r="AR237" s="124" t="s">
        <v>79</v>
      </c>
      <c r="AT237" s="131" t="s">
        <v>73</v>
      </c>
      <c r="AU237" s="131" t="s">
        <v>79</v>
      </c>
      <c r="AY237" s="124" t="s">
        <v>115</v>
      </c>
      <c r="BK237" s="132">
        <f>BK238</f>
        <v>0</v>
      </c>
    </row>
    <row r="238" spans="2:65" s="1" customFormat="1" ht="33" customHeight="1" x14ac:dyDescent="0.2">
      <c r="B238" s="135"/>
      <c r="C238" s="136" t="s">
        <v>726</v>
      </c>
      <c r="D238" s="136" t="s">
        <v>117</v>
      </c>
      <c r="E238" s="137" t="s">
        <v>727</v>
      </c>
      <c r="F238" s="138" t="s">
        <v>728</v>
      </c>
      <c r="G238" s="139" t="s">
        <v>171</v>
      </c>
      <c r="H238" s="140">
        <v>2.7149999999999999</v>
      </c>
      <c r="I238" s="141"/>
      <c r="J238" s="140">
        <f>ROUND(I238*H238,3)</f>
        <v>0</v>
      </c>
      <c r="K238" s="142"/>
      <c r="L238" s="28"/>
      <c r="M238" s="150" t="s">
        <v>1</v>
      </c>
      <c r="N238" s="151" t="s">
        <v>40</v>
      </c>
      <c r="O238" s="152"/>
      <c r="P238" s="153">
        <f>O238*H238</f>
        <v>0</v>
      </c>
      <c r="Q238" s="153">
        <v>0</v>
      </c>
      <c r="R238" s="153">
        <f>Q238*H238</f>
        <v>0</v>
      </c>
      <c r="S238" s="153">
        <v>0</v>
      </c>
      <c r="T238" s="154">
        <f>S238*H238</f>
        <v>0</v>
      </c>
      <c r="AR238" s="147" t="s">
        <v>121</v>
      </c>
      <c r="AT238" s="147" t="s">
        <v>117</v>
      </c>
      <c r="AU238" s="147" t="s">
        <v>83</v>
      </c>
      <c r="AY238" s="13" t="s">
        <v>115</v>
      </c>
      <c r="BE238" s="148">
        <f>IF(N238="základná",J238,0)</f>
        <v>0</v>
      </c>
      <c r="BF238" s="148">
        <f>IF(N238="znížená",J238,0)</f>
        <v>0</v>
      </c>
      <c r="BG238" s="148">
        <f>IF(N238="zákl. prenesená",J238,0)</f>
        <v>0</v>
      </c>
      <c r="BH238" s="148">
        <f>IF(N238="zníž. prenesená",J238,0)</f>
        <v>0</v>
      </c>
      <c r="BI238" s="148">
        <f>IF(N238="nulová",J238,0)</f>
        <v>0</v>
      </c>
      <c r="BJ238" s="13" t="s">
        <v>83</v>
      </c>
      <c r="BK238" s="149">
        <f>ROUND(I238*H238,3)</f>
        <v>0</v>
      </c>
      <c r="BL238" s="13" t="s">
        <v>121</v>
      </c>
      <c r="BM238" s="147" t="s">
        <v>729</v>
      </c>
    </row>
    <row r="239" spans="2:65" s="1" customFormat="1" ht="6.95" customHeight="1" x14ac:dyDescent="0.2">
      <c r="B239" s="43"/>
      <c r="C239" s="44"/>
      <c r="D239" s="44"/>
      <c r="E239" s="44"/>
      <c r="F239" s="44"/>
      <c r="G239" s="44"/>
      <c r="H239" s="44"/>
      <c r="I239" s="44"/>
      <c r="J239" s="44"/>
      <c r="K239" s="44"/>
      <c r="L239" s="28"/>
    </row>
  </sheetData>
  <autoFilter ref="C131:K238" xr:uid="{00000000-0009-0000-0000-000003000000}"/>
  <mergeCells count="9">
    <mergeCell ref="E87:H87"/>
    <mergeCell ref="E122:H122"/>
    <mergeCell ref="E124:H124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8</vt:i4>
      </vt:variant>
    </vt:vector>
  </HeadingPairs>
  <TitlesOfParts>
    <vt:vector size="12" baseType="lpstr">
      <vt:lpstr>Rekapitulácia stavby</vt:lpstr>
      <vt:lpstr>1 - SO 01.1 Odstránenie s...</vt:lpstr>
      <vt:lpstr>2 - SO 02.1 Výmena povrch...</vt:lpstr>
      <vt:lpstr>3 - SO 03.1 Sadové úpravy</vt:lpstr>
      <vt:lpstr>'1 - SO 01.1 Odstránenie s...'!Názvy_tlače</vt:lpstr>
      <vt:lpstr>'2 - SO 02.1 Výmena povrch...'!Názvy_tlače</vt:lpstr>
      <vt:lpstr>'3 - SO 03.1 Sadové úpravy'!Názvy_tlače</vt:lpstr>
      <vt:lpstr>'Rekapitulácia stavby'!Názvy_tlače</vt:lpstr>
      <vt:lpstr>'1 - SO 01.1 Odstránenie s...'!Oblasť_tlače</vt:lpstr>
      <vt:lpstr>'2 - SO 02.1 Výmena povrch...'!Oblasť_tlače</vt:lpstr>
      <vt:lpstr>'3 - SO 03.1 Sadové úpravy'!Oblasť_tlače</vt:lpstr>
      <vt:lpstr>'Rekapitulácia stavby'!Oblasť_tlače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 Fabry</dc:creator>
  <cp:lastModifiedBy>Matula Vladimír, Ing.</cp:lastModifiedBy>
  <dcterms:created xsi:type="dcterms:W3CDTF">2022-09-23T09:10:35Z</dcterms:created>
  <dcterms:modified xsi:type="dcterms:W3CDTF">2022-10-02T23:08:04Z</dcterms:modified>
</cp:coreProperties>
</file>